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e\Desktop\"/>
    </mc:Choice>
  </mc:AlternateContent>
  <bookViews>
    <workbookView xWindow="930" yWindow="0" windowWidth="30900" windowHeight="12255" tabRatio="670"/>
  </bookViews>
  <sheets>
    <sheet name="Title_Sheet" sheetId="4" r:id="rId1"/>
    <sheet name="Summary" sheetId="10" r:id="rId2"/>
    <sheet name="PTL-GFA Layout" sheetId="11" r:id="rId3"/>
    <sheet name="PositionerAndFiducialLocations" sheetId="9" r:id="rId4"/>
    <sheet name="GFALocation" sheetId="8" r:id="rId5"/>
    <sheet name="S,Z,N fits" sheetId="12" r:id="rId6"/>
    <sheet name="OpticsDefn" sheetId="5" r:id="rId7"/>
    <sheet name="PositionerTolEnvelope" sheetId="7" r:id="rId8"/>
    <sheet name="Checklist" sheetId="1" r:id="rId9"/>
  </sheets>
  <definedNames>
    <definedName name="_xlnm._FilterDatabase" localSheetId="3" hidden="1">PositionerAndFiducialLocations!$B$48:$P$591</definedName>
    <definedName name="polyS0">'S,Z,N fits'!$B$12</definedName>
    <definedName name="polyS1">'S,Z,N fits'!$C$12</definedName>
    <definedName name="polyS2">'S,Z,N fits'!$D$12</definedName>
    <definedName name="polyS3">'S,Z,N fits'!$E$12</definedName>
    <definedName name="polyS4">'S,Z,N fits'!$F$12</definedName>
    <definedName name="polyS5">'S,Z,N fits'!$G$12</definedName>
    <definedName name="polyS6">'S,Z,N fits'!$H$12</definedName>
    <definedName name="polyS7">'S,Z,N fits'!$I$12</definedName>
    <definedName name="polyS8">'S,Z,N fits'!$J$12</definedName>
    <definedName name="polyS9">'S,Z,N fits'!$K$12</definedName>
    <definedName name="s0">'S,Z,N fits'!$B$12</definedName>
  </definedNames>
  <calcPr calcId="152511"/>
</workbook>
</file>

<file path=xl/calcChain.xml><?xml version="1.0" encoding="utf-8"?>
<calcChain xmlns="http://schemas.openxmlformats.org/spreadsheetml/2006/main">
  <c r="C441" i="12" l="1"/>
  <c r="D441" i="12"/>
  <c r="E441" i="12"/>
  <c r="C442" i="12"/>
  <c r="D442" i="12"/>
  <c r="E442" i="12"/>
  <c r="C443" i="12"/>
  <c r="D443" i="12"/>
  <c r="E443" i="12"/>
  <c r="C444" i="12"/>
  <c r="D444" i="12"/>
  <c r="E444" i="12"/>
  <c r="C445" i="12"/>
  <c r="D445" i="12"/>
  <c r="E445" i="12"/>
  <c r="C446" i="12"/>
  <c r="D446" i="12"/>
  <c r="E446" i="12"/>
  <c r="C447" i="12"/>
  <c r="D447" i="12"/>
  <c r="E447" i="12"/>
  <c r="C448" i="12"/>
  <c r="D448" i="12"/>
  <c r="E448" i="12"/>
  <c r="C449" i="12"/>
  <c r="D449" i="12"/>
  <c r="E449" i="12"/>
  <c r="C450" i="12"/>
  <c r="D450" i="12"/>
  <c r="E450" i="12"/>
  <c r="C451" i="12"/>
  <c r="D451" i="12"/>
  <c r="E451" i="12"/>
  <c r="C452" i="12"/>
  <c r="D452" i="12"/>
  <c r="E452" i="12"/>
  <c r="C453" i="12"/>
  <c r="D453" i="12"/>
  <c r="E453" i="12"/>
  <c r="C454" i="12"/>
  <c r="D454" i="12"/>
  <c r="E454" i="12"/>
  <c r="C455" i="12"/>
  <c r="D455" i="12"/>
  <c r="E455" i="12"/>
  <c r="C456" i="12"/>
  <c r="D456" i="12"/>
  <c r="E456" i="12"/>
  <c r="C457" i="12"/>
  <c r="D457" i="12"/>
  <c r="E457" i="12"/>
  <c r="C458" i="12"/>
  <c r="D458" i="12"/>
  <c r="E458" i="12"/>
  <c r="C459" i="12"/>
  <c r="D459" i="12"/>
  <c r="E459" i="12"/>
  <c r="C460" i="12"/>
  <c r="D460" i="12"/>
  <c r="E460" i="12"/>
  <c r="C461" i="12"/>
  <c r="D461" i="12"/>
  <c r="E461" i="12"/>
  <c r="C462" i="12"/>
  <c r="D462" i="12"/>
  <c r="E462" i="12"/>
  <c r="C463" i="12"/>
  <c r="D463" i="12"/>
  <c r="E463" i="12"/>
  <c r="C464" i="12"/>
  <c r="D464" i="12"/>
  <c r="E464" i="12"/>
  <c r="C465" i="12"/>
  <c r="D465" i="12"/>
  <c r="E465" i="12"/>
  <c r="C466" i="12"/>
  <c r="D466" i="12"/>
  <c r="E466" i="12"/>
  <c r="C467" i="12"/>
  <c r="D467" i="12"/>
  <c r="E467" i="12"/>
  <c r="C468" i="12"/>
  <c r="D468" i="12"/>
  <c r="E468" i="12"/>
  <c r="C469" i="12"/>
  <c r="D469" i="12"/>
  <c r="E469" i="12"/>
  <c r="C470" i="12"/>
  <c r="D470" i="12"/>
  <c r="E470" i="12"/>
  <c r="C471" i="12"/>
  <c r="D471" i="12"/>
  <c r="E471" i="12"/>
  <c r="C472" i="12"/>
  <c r="D472" i="12"/>
  <c r="E472" i="12"/>
  <c r="C473" i="12"/>
  <c r="D473" i="12"/>
  <c r="E473" i="12"/>
  <c r="C474" i="12"/>
  <c r="D474" i="12"/>
  <c r="E474" i="12"/>
  <c r="C475" i="12"/>
  <c r="D475" i="12"/>
  <c r="E475" i="12"/>
  <c r="C476" i="12"/>
  <c r="D476" i="12"/>
  <c r="E476" i="12"/>
  <c r="C477" i="12"/>
  <c r="D477" i="12"/>
  <c r="E477" i="12"/>
  <c r="C478" i="12"/>
  <c r="D478" i="12"/>
  <c r="E478" i="12"/>
  <c r="C479" i="12"/>
  <c r="D479" i="12"/>
  <c r="E479" i="12"/>
  <c r="C480" i="12"/>
  <c r="D480" i="12"/>
  <c r="E480" i="12"/>
  <c r="C481" i="12"/>
  <c r="D481" i="12"/>
  <c r="E481" i="12"/>
  <c r="C482" i="12"/>
  <c r="D482" i="12"/>
  <c r="E482" i="12"/>
  <c r="C483" i="12"/>
  <c r="D483" i="12"/>
  <c r="E483" i="12"/>
  <c r="C484" i="12"/>
  <c r="D484" i="12"/>
  <c r="E484" i="12"/>
  <c r="C485" i="12"/>
  <c r="D485" i="12"/>
  <c r="E485" i="12"/>
  <c r="C486" i="12"/>
  <c r="D486" i="12"/>
  <c r="E486" i="12"/>
  <c r="C487" i="12"/>
  <c r="D487" i="12"/>
  <c r="E487" i="12"/>
  <c r="C488" i="12"/>
  <c r="D488" i="12"/>
  <c r="E488" i="12"/>
  <c r="C489" i="12"/>
  <c r="D489" i="12"/>
  <c r="E489" i="12"/>
  <c r="C490" i="12"/>
  <c r="D490" i="12"/>
  <c r="E490" i="12"/>
  <c r="C491" i="12"/>
  <c r="D491" i="12"/>
  <c r="E491" i="12"/>
  <c r="C492" i="12"/>
  <c r="D492" i="12"/>
  <c r="E492" i="12"/>
  <c r="C493" i="12"/>
  <c r="D493" i="12"/>
  <c r="E493" i="12"/>
  <c r="C494" i="12"/>
  <c r="D494" i="12"/>
  <c r="E494" i="12"/>
  <c r="C495" i="12"/>
  <c r="D495" i="12"/>
  <c r="E495" i="12"/>
  <c r="C496" i="12"/>
  <c r="D496" i="12"/>
  <c r="E496" i="12"/>
  <c r="C497" i="12"/>
  <c r="D497" i="12"/>
  <c r="E497" i="12"/>
  <c r="C498" i="12"/>
  <c r="D498" i="12"/>
  <c r="E498" i="12"/>
  <c r="C499" i="12"/>
  <c r="D499" i="12"/>
  <c r="E499" i="12"/>
  <c r="C500" i="12"/>
  <c r="D500" i="12"/>
  <c r="E500" i="12"/>
  <c r="C501" i="12"/>
  <c r="D501" i="12"/>
  <c r="E501" i="12"/>
  <c r="C502" i="12"/>
  <c r="D502" i="12"/>
  <c r="E502" i="12"/>
  <c r="C503" i="12"/>
  <c r="D503" i="12"/>
  <c r="E503" i="12"/>
  <c r="C504" i="12"/>
  <c r="D504" i="12"/>
  <c r="E504" i="12"/>
  <c r="C505" i="12"/>
  <c r="D505" i="12"/>
  <c r="E505" i="12"/>
  <c r="C506" i="12"/>
  <c r="D506" i="12"/>
  <c r="E506" i="12"/>
  <c r="C507" i="12"/>
  <c r="D507" i="12"/>
  <c r="E507" i="12"/>
  <c r="C508" i="12"/>
  <c r="D508" i="12"/>
  <c r="E508" i="12"/>
  <c r="C509" i="12"/>
  <c r="D509" i="12"/>
  <c r="E509" i="12"/>
  <c r="C510" i="12"/>
  <c r="D510" i="12"/>
  <c r="E510" i="12"/>
  <c r="C511" i="12"/>
  <c r="D511" i="12"/>
  <c r="E511" i="12"/>
  <c r="C512" i="12"/>
  <c r="D512" i="12"/>
  <c r="E512" i="12"/>
  <c r="C513" i="12"/>
  <c r="D513" i="12"/>
  <c r="E513" i="12"/>
  <c r="C514" i="12"/>
  <c r="D514" i="12"/>
  <c r="E514" i="12"/>
  <c r="C515" i="12"/>
  <c r="D515" i="12"/>
  <c r="E515" i="12"/>
  <c r="C516" i="12"/>
  <c r="D516" i="12"/>
  <c r="E516" i="12"/>
  <c r="C517" i="12"/>
  <c r="D517" i="12"/>
  <c r="E517" i="12"/>
  <c r="C518" i="12"/>
  <c r="D518" i="12"/>
  <c r="E518" i="12"/>
  <c r="C519" i="12"/>
  <c r="D519" i="12"/>
  <c r="E519" i="12"/>
  <c r="E440" i="12"/>
  <c r="D440" i="12"/>
  <c r="C440" i="12"/>
  <c r="N22" i="12" l="1"/>
  <c r="F46" i="8" l="1"/>
  <c r="G46" i="8" l="1"/>
  <c r="S590" i="9" l="1"/>
  <c r="N40" i="9"/>
  <c r="Q590" i="9"/>
  <c r="R590" i="9"/>
  <c r="Q591" i="9"/>
  <c r="R591" i="9"/>
  <c r="S591" i="9" s="1"/>
  <c r="M40" i="9" l="1"/>
  <c r="L40" i="9"/>
  <c r="K40" i="9"/>
  <c r="J40" i="9"/>
  <c r="I40" i="9"/>
  <c r="H40" i="9"/>
  <c r="G40" i="9"/>
  <c r="F40" i="9"/>
  <c r="E40" i="9"/>
  <c r="D40" i="9"/>
  <c r="C40" i="9"/>
  <c r="O40" i="9" l="1"/>
  <c r="R23" i="12"/>
  <c r="R50" i="9"/>
  <c r="S50" i="9" s="1"/>
  <c r="R51" i="9"/>
  <c r="S51" i="9" s="1"/>
  <c r="R52" i="9"/>
  <c r="S52" i="9" s="1"/>
  <c r="R53" i="9"/>
  <c r="S53" i="9" s="1"/>
  <c r="R54" i="9"/>
  <c r="S54" i="9" s="1"/>
  <c r="R55" i="9"/>
  <c r="S55" i="9" s="1"/>
  <c r="R56" i="9"/>
  <c r="S56" i="9" s="1"/>
  <c r="R57" i="9"/>
  <c r="S57" i="9" s="1"/>
  <c r="R58" i="9"/>
  <c r="S58" i="9" s="1"/>
  <c r="R59" i="9"/>
  <c r="S59" i="9" s="1"/>
  <c r="R60" i="9"/>
  <c r="S60" i="9" s="1"/>
  <c r="R61" i="9"/>
  <c r="S61" i="9" s="1"/>
  <c r="R62" i="9"/>
  <c r="S62" i="9" s="1"/>
  <c r="R63" i="9"/>
  <c r="S63" i="9" s="1"/>
  <c r="R64" i="9"/>
  <c r="S64" i="9" s="1"/>
  <c r="R65" i="9"/>
  <c r="S65" i="9" s="1"/>
  <c r="R66" i="9"/>
  <c r="S66" i="9" s="1"/>
  <c r="R67" i="9"/>
  <c r="S67" i="9" s="1"/>
  <c r="R68" i="9"/>
  <c r="S68" i="9" s="1"/>
  <c r="R69" i="9"/>
  <c r="S69" i="9" s="1"/>
  <c r="R70" i="9"/>
  <c r="S70" i="9" s="1"/>
  <c r="R71" i="9"/>
  <c r="S71" i="9" s="1"/>
  <c r="R72" i="9"/>
  <c r="S72" i="9" s="1"/>
  <c r="R73" i="9"/>
  <c r="S73" i="9" s="1"/>
  <c r="R74" i="9"/>
  <c r="S74" i="9" s="1"/>
  <c r="R75" i="9"/>
  <c r="S75" i="9" s="1"/>
  <c r="R76" i="9"/>
  <c r="S76" i="9" s="1"/>
  <c r="R77" i="9"/>
  <c r="S77" i="9" s="1"/>
  <c r="R78" i="9"/>
  <c r="S78" i="9" s="1"/>
  <c r="R79" i="9"/>
  <c r="S79" i="9" s="1"/>
  <c r="R80" i="9"/>
  <c r="S80" i="9" s="1"/>
  <c r="R81" i="9"/>
  <c r="S81" i="9" s="1"/>
  <c r="R82" i="9"/>
  <c r="S82" i="9" s="1"/>
  <c r="R83" i="9"/>
  <c r="S83" i="9" s="1"/>
  <c r="R84" i="9"/>
  <c r="S84" i="9" s="1"/>
  <c r="R85" i="9"/>
  <c r="S85" i="9" s="1"/>
  <c r="R86" i="9"/>
  <c r="S86" i="9" s="1"/>
  <c r="R87" i="9"/>
  <c r="S87" i="9" s="1"/>
  <c r="R88" i="9"/>
  <c r="S88" i="9" s="1"/>
  <c r="R89" i="9"/>
  <c r="S89" i="9" s="1"/>
  <c r="R90" i="9"/>
  <c r="S90" i="9" s="1"/>
  <c r="R91" i="9"/>
  <c r="S91" i="9" s="1"/>
  <c r="R92" i="9"/>
  <c r="S92" i="9" s="1"/>
  <c r="R93" i="9"/>
  <c r="S93" i="9" s="1"/>
  <c r="R94" i="9"/>
  <c r="S94" i="9" s="1"/>
  <c r="R95" i="9"/>
  <c r="S95" i="9" s="1"/>
  <c r="R96" i="9"/>
  <c r="S96" i="9" s="1"/>
  <c r="R97" i="9"/>
  <c r="S97" i="9" s="1"/>
  <c r="R98" i="9"/>
  <c r="S98" i="9" s="1"/>
  <c r="R99" i="9"/>
  <c r="S99" i="9" s="1"/>
  <c r="R100" i="9"/>
  <c r="S100" i="9" s="1"/>
  <c r="R101" i="9"/>
  <c r="S101" i="9" s="1"/>
  <c r="R102" i="9"/>
  <c r="S102" i="9" s="1"/>
  <c r="R103" i="9"/>
  <c r="S103" i="9" s="1"/>
  <c r="R104" i="9"/>
  <c r="S104" i="9" s="1"/>
  <c r="R105" i="9"/>
  <c r="S105" i="9" s="1"/>
  <c r="R106" i="9"/>
  <c r="S106" i="9" s="1"/>
  <c r="R107" i="9"/>
  <c r="S107" i="9" s="1"/>
  <c r="R108" i="9"/>
  <c r="S108" i="9" s="1"/>
  <c r="R109" i="9"/>
  <c r="S109" i="9" s="1"/>
  <c r="R110" i="9"/>
  <c r="S110" i="9" s="1"/>
  <c r="R111" i="9"/>
  <c r="S111" i="9" s="1"/>
  <c r="R112" i="9"/>
  <c r="S112" i="9" s="1"/>
  <c r="R113" i="9"/>
  <c r="S113" i="9" s="1"/>
  <c r="R114" i="9"/>
  <c r="S114" i="9" s="1"/>
  <c r="R115" i="9"/>
  <c r="S115" i="9" s="1"/>
  <c r="R116" i="9"/>
  <c r="S116" i="9" s="1"/>
  <c r="R117" i="9"/>
  <c r="S117" i="9" s="1"/>
  <c r="R118" i="9"/>
  <c r="S118" i="9" s="1"/>
  <c r="R119" i="9"/>
  <c r="S119" i="9" s="1"/>
  <c r="R120" i="9"/>
  <c r="S120" i="9" s="1"/>
  <c r="R121" i="9"/>
  <c r="S121" i="9" s="1"/>
  <c r="R122" i="9"/>
  <c r="S122" i="9" s="1"/>
  <c r="R123" i="9"/>
  <c r="S123" i="9" s="1"/>
  <c r="R124" i="9"/>
  <c r="S124" i="9" s="1"/>
  <c r="R125" i="9"/>
  <c r="S125" i="9" s="1"/>
  <c r="R126" i="9"/>
  <c r="S126" i="9" s="1"/>
  <c r="R127" i="9"/>
  <c r="S127" i="9" s="1"/>
  <c r="R128" i="9"/>
  <c r="S128" i="9" s="1"/>
  <c r="R129" i="9"/>
  <c r="S129" i="9" s="1"/>
  <c r="R130" i="9"/>
  <c r="S130" i="9" s="1"/>
  <c r="R131" i="9"/>
  <c r="S131" i="9" s="1"/>
  <c r="R132" i="9"/>
  <c r="S132" i="9" s="1"/>
  <c r="R133" i="9"/>
  <c r="S133" i="9" s="1"/>
  <c r="R134" i="9"/>
  <c r="S134" i="9" s="1"/>
  <c r="R135" i="9"/>
  <c r="S135" i="9" s="1"/>
  <c r="R136" i="9"/>
  <c r="S136" i="9" s="1"/>
  <c r="R137" i="9"/>
  <c r="S137" i="9" s="1"/>
  <c r="R138" i="9"/>
  <c r="S138" i="9" s="1"/>
  <c r="R139" i="9"/>
  <c r="S139" i="9" s="1"/>
  <c r="R140" i="9"/>
  <c r="S140" i="9" s="1"/>
  <c r="R141" i="9"/>
  <c r="S141" i="9" s="1"/>
  <c r="R142" i="9"/>
  <c r="S142" i="9" s="1"/>
  <c r="R143" i="9"/>
  <c r="S143" i="9" s="1"/>
  <c r="R144" i="9"/>
  <c r="S144" i="9" s="1"/>
  <c r="R145" i="9"/>
  <c r="S145" i="9" s="1"/>
  <c r="R146" i="9"/>
  <c r="S146" i="9" s="1"/>
  <c r="R147" i="9"/>
  <c r="S147" i="9" s="1"/>
  <c r="R148" i="9"/>
  <c r="S148" i="9" s="1"/>
  <c r="R149" i="9"/>
  <c r="S149" i="9" s="1"/>
  <c r="R150" i="9"/>
  <c r="S150" i="9" s="1"/>
  <c r="R151" i="9"/>
  <c r="S151" i="9" s="1"/>
  <c r="R152" i="9"/>
  <c r="S152" i="9" s="1"/>
  <c r="R153" i="9"/>
  <c r="S153" i="9" s="1"/>
  <c r="R154" i="9"/>
  <c r="S154" i="9" s="1"/>
  <c r="R155" i="9"/>
  <c r="S155" i="9" s="1"/>
  <c r="R156" i="9"/>
  <c r="S156" i="9" s="1"/>
  <c r="R157" i="9"/>
  <c r="S157" i="9" s="1"/>
  <c r="R158" i="9"/>
  <c r="S158" i="9" s="1"/>
  <c r="R159" i="9"/>
  <c r="S159" i="9" s="1"/>
  <c r="R160" i="9"/>
  <c r="S160" i="9" s="1"/>
  <c r="R161" i="9"/>
  <c r="S161" i="9" s="1"/>
  <c r="R162" i="9"/>
  <c r="S162" i="9" s="1"/>
  <c r="R163" i="9"/>
  <c r="S163" i="9" s="1"/>
  <c r="R164" i="9"/>
  <c r="S164" i="9" s="1"/>
  <c r="R165" i="9"/>
  <c r="S165" i="9" s="1"/>
  <c r="R166" i="9"/>
  <c r="S166" i="9" s="1"/>
  <c r="R167" i="9"/>
  <c r="S167" i="9" s="1"/>
  <c r="R168" i="9"/>
  <c r="S168" i="9" s="1"/>
  <c r="R169" i="9"/>
  <c r="S169" i="9" s="1"/>
  <c r="R170" i="9"/>
  <c r="S170" i="9" s="1"/>
  <c r="R171" i="9"/>
  <c r="S171" i="9" s="1"/>
  <c r="R172" i="9"/>
  <c r="S172" i="9" s="1"/>
  <c r="R173" i="9"/>
  <c r="S173" i="9" s="1"/>
  <c r="R174" i="9"/>
  <c r="S174" i="9" s="1"/>
  <c r="R175" i="9"/>
  <c r="S175" i="9" s="1"/>
  <c r="R176" i="9"/>
  <c r="S176" i="9" s="1"/>
  <c r="R177" i="9"/>
  <c r="S177" i="9" s="1"/>
  <c r="R178" i="9"/>
  <c r="S178" i="9" s="1"/>
  <c r="R179" i="9"/>
  <c r="S179" i="9" s="1"/>
  <c r="R180" i="9"/>
  <c r="S180" i="9" s="1"/>
  <c r="R181" i="9"/>
  <c r="S181" i="9" s="1"/>
  <c r="R182" i="9"/>
  <c r="S182" i="9" s="1"/>
  <c r="R183" i="9"/>
  <c r="S183" i="9" s="1"/>
  <c r="R184" i="9"/>
  <c r="S184" i="9" s="1"/>
  <c r="R185" i="9"/>
  <c r="S185" i="9" s="1"/>
  <c r="R186" i="9"/>
  <c r="S186" i="9" s="1"/>
  <c r="R187" i="9"/>
  <c r="S187" i="9" s="1"/>
  <c r="R188" i="9"/>
  <c r="S188" i="9" s="1"/>
  <c r="R189" i="9"/>
  <c r="S189" i="9" s="1"/>
  <c r="R190" i="9"/>
  <c r="S190" i="9" s="1"/>
  <c r="R191" i="9"/>
  <c r="S191" i="9" s="1"/>
  <c r="R192" i="9"/>
  <c r="S192" i="9" s="1"/>
  <c r="R193" i="9"/>
  <c r="S193" i="9" s="1"/>
  <c r="R194" i="9"/>
  <c r="S194" i="9" s="1"/>
  <c r="R195" i="9"/>
  <c r="S195" i="9" s="1"/>
  <c r="R196" i="9"/>
  <c r="S196" i="9" s="1"/>
  <c r="R197" i="9"/>
  <c r="S197" i="9" s="1"/>
  <c r="R198" i="9"/>
  <c r="S198" i="9" s="1"/>
  <c r="R199" i="9"/>
  <c r="S199" i="9" s="1"/>
  <c r="R200" i="9"/>
  <c r="S200" i="9" s="1"/>
  <c r="R201" i="9"/>
  <c r="S201" i="9" s="1"/>
  <c r="R202" i="9"/>
  <c r="S202" i="9" s="1"/>
  <c r="R203" i="9"/>
  <c r="S203" i="9" s="1"/>
  <c r="R204" i="9"/>
  <c r="S204" i="9" s="1"/>
  <c r="R205" i="9"/>
  <c r="S205" i="9" s="1"/>
  <c r="R206" i="9"/>
  <c r="S206" i="9" s="1"/>
  <c r="R207" i="9"/>
  <c r="S207" i="9" s="1"/>
  <c r="R208" i="9"/>
  <c r="S208" i="9" s="1"/>
  <c r="R209" i="9"/>
  <c r="S209" i="9" s="1"/>
  <c r="R210" i="9"/>
  <c r="S210" i="9" s="1"/>
  <c r="R211" i="9"/>
  <c r="S211" i="9" s="1"/>
  <c r="R212" i="9"/>
  <c r="S212" i="9" s="1"/>
  <c r="R213" i="9"/>
  <c r="S213" i="9" s="1"/>
  <c r="R214" i="9"/>
  <c r="S214" i="9" s="1"/>
  <c r="R215" i="9"/>
  <c r="S215" i="9" s="1"/>
  <c r="R216" i="9"/>
  <c r="S216" i="9" s="1"/>
  <c r="R217" i="9"/>
  <c r="S217" i="9" s="1"/>
  <c r="R218" i="9"/>
  <c r="S218" i="9" s="1"/>
  <c r="R219" i="9"/>
  <c r="S219" i="9" s="1"/>
  <c r="R220" i="9"/>
  <c r="S220" i="9" s="1"/>
  <c r="R221" i="9"/>
  <c r="S221" i="9" s="1"/>
  <c r="R222" i="9"/>
  <c r="S222" i="9" s="1"/>
  <c r="R223" i="9"/>
  <c r="S223" i="9" s="1"/>
  <c r="R224" i="9"/>
  <c r="S224" i="9" s="1"/>
  <c r="R225" i="9"/>
  <c r="S225" i="9" s="1"/>
  <c r="R226" i="9"/>
  <c r="S226" i="9" s="1"/>
  <c r="R227" i="9"/>
  <c r="S227" i="9" s="1"/>
  <c r="R228" i="9"/>
  <c r="S228" i="9" s="1"/>
  <c r="R229" i="9"/>
  <c r="S229" i="9" s="1"/>
  <c r="R230" i="9"/>
  <c r="S230" i="9" s="1"/>
  <c r="R231" i="9"/>
  <c r="S231" i="9" s="1"/>
  <c r="R232" i="9"/>
  <c r="S232" i="9" s="1"/>
  <c r="R233" i="9"/>
  <c r="S233" i="9" s="1"/>
  <c r="R234" i="9"/>
  <c r="S234" i="9" s="1"/>
  <c r="R235" i="9"/>
  <c r="S235" i="9" s="1"/>
  <c r="R236" i="9"/>
  <c r="S236" i="9" s="1"/>
  <c r="R237" i="9"/>
  <c r="S237" i="9" s="1"/>
  <c r="R238" i="9"/>
  <c r="S238" i="9" s="1"/>
  <c r="R239" i="9"/>
  <c r="S239" i="9" s="1"/>
  <c r="R240" i="9"/>
  <c r="S240" i="9" s="1"/>
  <c r="R241" i="9"/>
  <c r="S241" i="9" s="1"/>
  <c r="R242" i="9"/>
  <c r="S242" i="9" s="1"/>
  <c r="R243" i="9"/>
  <c r="S243" i="9" s="1"/>
  <c r="R244" i="9"/>
  <c r="S244" i="9" s="1"/>
  <c r="R245" i="9"/>
  <c r="S245" i="9" s="1"/>
  <c r="R246" i="9"/>
  <c r="S246" i="9" s="1"/>
  <c r="R247" i="9"/>
  <c r="S247" i="9" s="1"/>
  <c r="R248" i="9"/>
  <c r="S248" i="9" s="1"/>
  <c r="R249" i="9"/>
  <c r="S249" i="9" s="1"/>
  <c r="R250" i="9"/>
  <c r="S250" i="9" s="1"/>
  <c r="R251" i="9"/>
  <c r="S251" i="9" s="1"/>
  <c r="R252" i="9"/>
  <c r="S252" i="9" s="1"/>
  <c r="R253" i="9"/>
  <c r="S253" i="9" s="1"/>
  <c r="R254" i="9"/>
  <c r="S254" i="9" s="1"/>
  <c r="R255" i="9"/>
  <c r="S255" i="9" s="1"/>
  <c r="R256" i="9"/>
  <c r="S256" i="9" s="1"/>
  <c r="R257" i="9"/>
  <c r="S257" i="9" s="1"/>
  <c r="R258" i="9"/>
  <c r="S258" i="9" s="1"/>
  <c r="R259" i="9"/>
  <c r="S259" i="9" s="1"/>
  <c r="R260" i="9"/>
  <c r="S260" i="9" s="1"/>
  <c r="R261" i="9"/>
  <c r="S261" i="9" s="1"/>
  <c r="R262" i="9"/>
  <c r="S262" i="9" s="1"/>
  <c r="R263" i="9"/>
  <c r="S263" i="9" s="1"/>
  <c r="R264" i="9"/>
  <c r="S264" i="9" s="1"/>
  <c r="R265" i="9"/>
  <c r="S265" i="9" s="1"/>
  <c r="R266" i="9"/>
  <c r="S266" i="9" s="1"/>
  <c r="R267" i="9"/>
  <c r="S267" i="9" s="1"/>
  <c r="R268" i="9"/>
  <c r="S268" i="9" s="1"/>
  <c r="R269" i="9"/>
  <c r="S269" i="9" s="1"/>
  <c r="R270" i="9"/>
  <c r="S270" i="9" s="1"/>
  <c r="R271" i="9"/>
  <c r="S271" i="9" s="1"/>
  <c r="R272" i="9"/>
  <c r="S272" i="9" s="1"/>
  <c r="R273" i="9"/>
  <c r="S273" i="9" s="1"/>
  <c r="R274" i="9"/>
  <c r="S274" i="9" s="1"/>
  <c r="R275" i="9"/>
  <c r="S275" i="9" s="1"/>
  <c r="R276" i="9"/>
  <c r="S276" i="9" s="1"/>
  <c r="R277" i="9"/>
  <c r="S277" i="9" s="1"/>
  <c r="R278" i="9"/>
  <c r="S278" i="9" s="1"/>
  <c r="R279" i="9"/>
  <c r="S279" i="9" s="1"/>
  <c r="R280" i="9"/>
  <c r="S280" i="9" s="1"/>
  <c r="R281" i="9"/>
  <c r="S281" i="9" s="1"/>
  <c r="R282" i="9"/>
  <c r="S282" i="9" s="1"/>
  <c r="R283" i="9"/>
  <c r="S283" i="9" s="1"/>
  <c r="R284" i="9"/>
  <c r="S284" i="9" s="1"/>
  <c r="R285" i="9"/>
  <c r="S285" i="9" s="1"/>
  <c r="R286" i="9"/>
  <c r="S286" i="9" s="1"/>
  <c r="R287" i="9"/>
  <c r="S287" i="9" s="1"/>
  <c r="R288" i="9"/>
  <c r="S288" i="9" s="1"/>
  <c r="R289" i="9"/>
  <c r="S289" i="9" s="1"/>
  <c r="R290" i="9"/>
  <c r="S290" i="9" s="1"/>
  <c r="R291" i="9"/>
  <c r="S291" i="9" s="1"/>
  <c r="R292" i="9"/>
  <c r="S292" i="9" s="1"/>
  <c r="R293" i="9"/>
  <c r="S293" i="9" s="1"/>
  <c r="R294" i="9"/>
  <c r="S294" i="9" s="1"/>
  <c r="R295" i="9"/>
  <c r="S295" i="9" s="1"/>
  <c r="R296" i="9"/>
  <c r="S296" i="9" s="1"/>
  <c r="R297" i="9"/>
  <c r="S297" i="9" s="1"/>
  <c r="R298" i="9"/>
  <c r="S298" i="9" s="1"/>
  <c r="R299" i="9"/>
  <c r="S299" i="9" s="1"/>
  <c r="R300" i="9"/>
  <c r="S300" i="9" s="1"/>
  <c r="R301" i="9"/>
  <c r="S301" i="9" s="1"/>
  <c r="R302" i="9"/>
  <c r="S302" i="9" s="1"/>
  <c r="R303" i="9"/>
  <c r="S303" i="9" s="1"/>
  <c r="R304" i="9"/>
  <c r="S304" i="9" s="1"/>
  <c r="R305" i="9"/>
  <c r="S305" i="9" s="1"/>
  <c r="R306" i="9"/>
  <c r="S306" i="9" s="1"/>
  <c r="R307" i="9"/>
  <c r="S307" i="9" s="1"/>
  <c r="R308" i="9"/>
  <c r="S308" i="9" s="1"/>
  <c r="R309" i="9"/>
  <c r="S309" i="9" s="1"/>
  <c r="R310" i="9"/>
  <c r="S310" i="9" s="1"/>
  <c r="R311" i="9"/>
  <c r="S311" i="9" s="1"/>
  <c r="R312" i="9"/>
  <c r="S312" i="9" s="1"/>
  <c r="R313" i="9"/>
  <c r="S313" i="9" s="1"/>
  <c r="R314" i="9"/>
  <c r="S314" i="9" s="1"/>
  <c r="R315" i="9"/>
  <c r="S315" i="9" s="1"/>
  <c r="R316" i="9"/>
  <c r="S316" i="9" s="1"/>
  <c r="R317" i="9"/>
  <c r="S317" i="9" s="1"/>
  <c r="R318" i="9"/>
  <c r="S318" i="9" s="1"/>
  <c r="R319" i="9"/>
  <c r="S319" i="9" s="1"/>
  <c r="R320" i="9"/>
  <c r="S320" i="9" s="1"/>
  <c r="R321" i="9"/>
  <c r="S321" i="9" s="1"/>
  <c r="R322" i="9"/>
  <c r="S322" i="9" s="1"/>
  <c r="R323" i="9"/>
  <c r="S323" i="9" s="1"/>
  <c r="R324" i="9"/>
  <c r="S324" i="9" s="1"/>
  <c r="R325" i="9"/>
  <c r="S325" i="9" s="1"/>
  <c r="R326" i="9"/>
  <c r="S326" i="9" s="1"/>
  <c r="R327" i="9"/>
  <c r="S327" i="9" s="1"/>
  <c r="R328" i="9"/>
  <c r="S328" i="9" s="1"/>
  <c r="R329" i="9"/>
  <c r="S329" i="9" s="1"/>
  <c r="R330" i="9"/>
  <c r="S330" i="9" s="1"/>
  <c r="R331" i="9"/>
  <c r="S331" i="9" s="1"/>
  <c r="R332" i="9"/>
  <c r="S332" i="9" s="1"/>
  <c r="R333" i="9"/>
  <c r="S333" i="9" s="1"/>
  <c r="R334" i="9"/>
  <c r="S334" i="9" s="1"/>
  <c r="R335" i="9"/>
  <c r="S335" i="9" s="1"/>
  <c r="R336" i="9"/>
  <c r="S336" i="9" s="1"/>
  <c r="R337" i="9"/>
  <c r="S337" i="9" s="1"/>
  <c r="R338" i="9"/>
  <c r="S338" i="9" s="1"/>
  <c r="R339" i="9"/>
  <c r="S339" i="9" s="1"/>
  <c r="R340" i="9"/>
  <c r="S340" i="9" s="1"/>
  <c r="R341" i="9"/>
  <c r="S341" i="9" s="1"/>
  <c r="R342" i="9"/>
  <c r="S342" i="9" s="1"/>
  <c r="R343" i="9"/>
  <c r="S343" i="9" s="1"/>
  <c r="R344" i="9"/>
  <c r="S344" i="9" s="1"/>
  <c r="R345" i="9"/>
  <c r="S345" i="9" s="1"/>
  <c r="R346" i="9"/>
  <c r="S346" i="9" s="1"/>
  <c r="R347" i="9"/>
  <c r="S347" i="9" s="1"/>
  <c r="R348" i="9"/>
  <c r="S348" i="9" s="1"/>
  <c r="R349" i="9"/>
  <c r="S349" i="9" s="1"/>
  <c r="R350" i="9"/>
  <c r="S350" i="9" s="1"/>
  <c r="R351" i="9"/>
  <c r="S351" i="9" s="1"/>
  <c r="R352" i="9"/>
  <c r="S352" i="9" s="1"/>
  <c r="R353" i="9"/>
  <c r="S353" i="9" s="1"/>
  <c r="R354" i="9"/>
  <c r="S354" i="9" s="1"/>
  <c r="R355" i="9"/>
  <c r="S355" i="9" s="1"/>
  <c r="R356" i="9"/>
  <c r="S356" i="9" s="1"/>
  <c r="R357" i="9"/>
  <c r="S357" i="9" s="1"/>
  <c r="R358" i="9"/>
  <c r="S358" i="9" s="1"/>
  <c r="R359" i="9"/>
  <c r="S359" i="9" s="1"/>
  <c r="R360" i="9"/>
  <c r="S360" i="9" s="1"/>
  <c r="R361" i="9"/>
  <c r="S361" i="9" s="1"/>
  <c r="R362" i="9"/>
  <c r="S362" i="9" s="1"/>
  <c r="R363" i="9"/>
  <c r="S363" i="9" s="1"/>
  <c r="R364" i="9"/>
  <c r="S364" i="9" s="1"/>
  <c r="R365" i="9"/>
  <c r="S365" i="9" s="1"/>
  <c r="R366" i="9"/>
  <c r="S366" i="9" s="1"/>
  <c r="R367" i="9"/>
  <c r="S367" i="9" s="1"/>
  <c r="R368" i="9"/>
  <c r="S368" i="9" s="1"/>
  <c r="R369" i="9"/>
  <c r="S369" i="9" s="1"/>
  <c r="R370" i="9"/>
  <c r="S370" i="9" s="1"/>
  <c r="R371" i="9"/>
  <c r="S371" i="9" s="1"/>
  <c r="R372" i="9"/>
  <c r="S372" i="9" s="1"/>
  <c r="R373" i="9"/>
  <c r="S373" i="9" s="1"/>
  <c r="R374" i="9"/>
  <c r="S374" i="9" s="1"/>
  <c r="R375" i="9"/>
  <c r="S375" i="9" s="1"/>
  <c r="R376" i="9"/>
  <c r="S376" i="9" s="1"/>
  <c r="R377" i="9"/>
  <c r="S377" i="9" s="1"/>
  <c r="R378" i="9"/>
  <c r="S378" i="9" s="1"/>
  <c r="R379" i="9"/>
  <c r="S379" i="9" s="1"/>
  <c r="R380" i="9"/>
  <c r="S380" i="9" s="1"/>
  <c r="R381" i="9"/>
  <c r="S381" i="9" s="1"/>
  <c r="R382" i="9"/>
  <c r="S382" i="9" s="1"/>
  <c r="R383" i="9"/>
  <c r="S383" i="9" s="1"/>
  <c r="R384" i="9"/>
  <c r="S384" i="9" s="1"/>
  <c r="R385" i="9"/>
  <c r="S385" i="9" s="1"/>
  <c r="R386" i="9"/>
  <c r="S386" i="9" s="1"/>
  <c r="R387" i="9"/>
  <c r="S387" i="9" s="1"/>
  <c r="R388" i="9"/>
  <c r="S388" i="9" s="1"/>
  <c r="R389" i="9"/>
  <c r="S389" i="9" s="1"/>
  <c r="R390" i="9"/>
  <c r="S390" i="9" s="1"/>
  <c r="R391" i="9"/>
  <c r="S391" i="9" s="1"/>
  <c r="R392" i="9"/>
  <c r="S392" i="9" s="1"/>
  <c r="R393" i="9"/>
  <c r="S393" i="9" s="1"/>
  <c r="R394" i="9"/>
  <c r="S394" i="9" s="1"/>
  <c r="R395" i="9"/>
  <c r="S395" i="9" s="1"/>
  <c r="R396" i="9"/>
  <c r="S396" i="9" s="1"/>
  <c r="R397" i="9"/>
  <c r="S397" i="9" s="1"/>
  <c r="R398" i="9"/>
  <c r="S398" i="9" s="1"/>
  <c r="R399" i="9"/>
  <c r="S399" i="9" s="1"/>
  <c r="R400" i="9"/>
  <c r="S400" i="9" s="1"/>
  <c r="R401" i="9"/>
  <c r="S401" i="9" s="1"/>
  <c r="R402" i="9"/>
  <c r="S402" i="9" s="1"/>
  <c r="R403" i="9"/>
  <c r="S403" i="9" s="1"/>
  <c r="R404" i="9"/>
  <c r="S404" i="9" s="1"/>
  <c r="R405" i="9"/>
  <c r="S405" i="9" s="1"/>
  <c r="R406" i="9"/>
  <c r="S406" i="9" s="1"/>
  <c r="R407" i="9"/>
  <c r="S407" i="9" s="1"/>
  <c r="R408" i="9"/>
  <c r="S408" i="9" s="1"/>
  <c r="R409" i="9"/>
  <c r="S409" i="9" s="1"/>
  <c r="R410" i="9"/>
  <c r="S410" i="9" s="1"/>
  <c r="R411" i="9"/>
  <c r="S411" i="9" s="1"/>
  <c r="R412" i="9"/>
  <c r="S412" i="9" s="1"/>
  <c r="R413" i="9"/>
  <c r="S413" i="9" s="1"/>
  <c r="R414" i="9"/>
  <c r="S414" i="9" s="1"/>
  <c r="R415" i="9"/>
  <c r="S415" i="9" s="1"/>
  <c r="R416" i="9"/>
  <c r="S416" i="9" s="1"/>
  <c r="R417" i="9"/>
  <c r="S417" i="9" s="1"/>
  <c r="R418" i="9"/>
  <c r="S418" i="9" s="1"/>
  <c r="R419" i="9"/>
  <c r="S419" i="9" s="1"/>
  <c r="R420" i="9"/>
  <c r="S420" i="9" s="1"/>
  <c r="R421" i="9"/>
  <c r="S421" i="9" s="1"/>
  <c r="R422" i="9"/>
  <c r="S422" i="9" s="1"/>
  <c r="R423" i="9"/>
  <c r="S423" i="9" s="1"/>
  <c r="R424" i="9"/>
  <c r="S424" i="9" s="1"/>
  <c r="R425" i="9"/>
  <c r="S425" i="9" s="1"/>
  <c r="R426" i="9"/>
  <c r="S426" i="9" s="1"/>
  <c r="R427" i="9"/>
  <c r="S427" i="9" s="1"/>
  <c r="R428" i="9"/>
  <c r="S428" i="9" s="1"/>
  <c r="R429" i="9"/>
  <c r="S429" i="9" s="1"/>
  <c r="R430" i="9"/>
  <c r="S430" i="9" s="1"/>
  <c r="R431" i="9"/>
  <c r="S431" i="9" s="1"/>
  <c r="R432" i="9"/>
  <c r="S432" i="9" s="1"/>
  <c r="R433" i="9"/>
  <c r="S433" i="9" s="1"/>
  <c r="R434" i="9"/>
  <c r="S434" i="9" s="1"/>
  <c r="R435" i="9"/>
  <c r="S435" i="9" s="1"/>
  <c r="R436" i="9"/>
  <c r="S436" i="9" s="1"/>
  <c r="R437" i="9"/>
  <c r="S437" i="9" s="1"/>
  <c r="R438" i="9"/>
  <c r="S438" i="9" s="1"/>
  <c r="R439" i="9"/>
  <c r="S439" i="9" s="1"/>
  <c r="R440" i="9"/>
  <c r="S440" i="9" s="1"/>
  <c r="R441" i="9"/>
  <c r="S441" i="9" s="1"/>
  <c r="R442" i="9"/>
  <c r="S442" i="9" s="1"/>
  <c r="R443" i="9"/>
  <c r="S443" i="9" s="1"/>
  <c r="R444" i="9"/>
  <c r="S444" i="9" s="1"/>
  <c r="R445" i="9"/>
  <c r="S445" i="9" s="1"/>
  <c r="R446" i="9"/>
  <c r="S446" i="9" s="1"/>
  <c r="R447" i="9"/>
  <c r="S447" i="9" s="1"/>
  <c r="R448" i="9"/>
  <c r="S448" i="9" s="1"/>
  <c r="R449" i="9"/>
  <c r="S449" i="9" s="1"/>
  <c r="R450" i="9"/>
  <c r="S450" i="9" s="1"/>
  <c r="R451" i="9"/>
  <c r="S451" i="9" s="1"/>
  <c r="R452" i="9"/>
  <c r="S452" i="9" s="1"/>
  <c r="R453" i="9"/>
  <c r="S453" i="9" s="1"/>
  <c r="R454" i="9"/>
  <c r="S454" i="9" s="1"/>
  <c r="R455" i="9"/>
  <c r="S455" i="9" s="1"/>
  <c r="R456" i="9"/>
  <c r="S456" i="9" s="1"/>
  <c r="R457" i="9"/>
  <c r="S457" i="9" s="1"/>
  <c r="R458" i="9"/>
  <c r="S458" i="9" s="1"/>
  <c r="R459" i="9"/>
  <c r="S459" i="9" s="1"/>
  <c r="R460" i="9"/>
  <c r="S460" i="9" s="1"/>
  <c r="R461" i="9"/>
  <c r="S461" i="9" s="1"/>
  <c r="R462" i="9"/>
  <c r="S462" i="9" s="1"/>
  <c r="R463" i="9"/>
  <c r="S463" i="9" s="1"/>
  <c r="R464" i="9"/>
  <c r="S464" i="9" s="1"/>
  <c r="R465" i="9"/>
  <c r="S465" i="9" s="1"/>
  <c r="R466" i="9"/>
  <c r="S466" i="9" s="1"/>
  <c r="R467" i="9"/>
  <c r="S467" i="9" s="1"/>
  <c r="R468" i="9"/>
  <c r="S468" i="9" s="1"/>
  <c r="R469" i="9"/>
  <c r="S469" i="9" s="1"/>
  <c r="R470" i="9"/>
  <c r="S470" i="9" s="1"/>
  <c r="R471" i="9"/>
  <c r="S471" i="9" s="1"/>
  <c r="R472" i="9"/>
  <c r="S472" i="9" s="1"/>
  <c r="R473" i="9"/>
  <c r="S473" i="9" s="1"/>
  <c r="R474" i="9"/>
  <c r="S474" i="9" s="1"/>
  <c r="R475" i="9"/>
  <c r="S475" i="9" s="1"/>
  <c r="R476" i="9"/>
  <c r="S476" i="9" s="1"/>
  <c r="R477" i="9"/>
  <c r="S477" i="9" s="1"/>
  <c r="R478" i="9"/>
  <c r="S478" i="9" s="1"/>
  <c r="R479" i="9"/>
  <c r="S479" i="9" s="1"/>
  <c r="R480" i="9"/>
  <c r="S480" i="9" s="1"/>
  <c r="R481" i="9"/>
  <c r="S481" i="9" s="1"/>
  <c r="R482" i="9"/>
  <c r="S482" i="9" s="1"/>
  <c r="R483" i="9"/>
  <c r="S483" i="9" s="1"/>
  <c r="R484" i="9"/>
  <c r="S484" i="9" s="1"/>
  <c r="R485" i="9"/>
  <c r="S485" i="9" s="1"/>
  <c r="R486" i="9"/>
  <c r="S486" i="9" s="1"/>
  <c r="R487" i="9"/>
  <c r="S487" i="9" s="1"/>
  <c r="R488" i="9"/>
  <c r="S488" i="9" s="1"/>
  <c r="R489" i="9"/>
  <c r="S489" i="9" s="1"/>
  <c r="R490" i="9"/>
  <c r="S490" i="9" s="1"/>
  <c r="R491" i="9"/>
  <c r="S491" i="9" s="1"/>
  <c r="R492" i="9"/>
  <c r="S492" i="9" s="1"/>
  <c r="R493" i="9"/>
  <c r="S493" i="9" s="1"/>
  <c r="R494" i="9"/>
  <c r="S494" i="9" s="1"/>
  <c r="R495" i="9"/>
  <c r="S495" i="9" s="1"/>
  <c r="R496" i="9"/>
  <c r="S496" i="9" s="1"/>
  <c r="R497" i="9"/>
  <c r="S497" i="9" s="1"/>
  <c r="R498" i="9"/>
  <c r="S498" i="9" s="1"/>
  <c r="R499" i="9"/>
  <c r="S499" i="9" s="1"/>
  <c r="R500" i="9"/>
  <c r="S500" i="9" s="1"/>
  <c r="R501" i="9"/>
  <c r="S501" i="9" s="1"/>
  <c r="R502" i="9"/>
  <c r="S502" i="9" s="1"/>
  <c r="R503" i="9"/>
  <c r="S503" i="9" s="1"/>
  <c r="R504" i="9"/>
  <c r="S504" i="9" s="1"/>
  <c r="R505" i="9"/>
  <c r="S505" i="9" s="1"/>
  <c r="R506" i="9"/>
  <c r="S506" i="9" s="1"/>
  <c r="R507" i="9"/>
  <c r="S507" i="9" s="1"/>
  <c r="R508" i="9"/>
  <c r="S508" i="9" s="1"/>
  <c r="R509" i="9"/>
  <c r="S509" i="9" s="1"/>
  <c r="R510" i="9"/>
  <c r="S510" i="9" s="1"/>
  <c r="R511" i="9"/>
  <c r="S511" i="9" s="1"/>
  <c r="R512" i="9"/>
  <c r="S512" i="9" s="1"/>
  <c r="R513" i="9"/>
  <c r="S513" i="9" s="1"/>
  <c r="R514" i="9"/>
  <c r="S514" i="9" s="1"/>
  <c r="R515" i="9"/>
  <c r="S515" i="9" s="1"/>
  <c r="R516" i="9"/>
  <c r="S516" i="9" s="1"/>
  <c r="R517" i="9"/>
  <c r="S517" i="9" s="1"/>
  <c r="R518" i="9"/>
  <c r="S518" i="9" s="1"/>
  <c r="R519" i="9"/>
  <c r="S519" i="9" s="1"/>
  <c r="R520" i="9"/>
  <c r="S520" i="9" s="1"/>
  <c r="R521" i="9"/>
  <c r="S521" i="9" s="1"/>
  <c r="R522" i="9"/>
  <c r="S522" i="9" s="1"/>
  <c r="R523" i="9"/>
  <c r="S523" i="9" s="1"/>
  <c r="R524" i="9"/>
  <c r="S524" i="9" s="1"/>
  <c r="R525" i="9"/>
  <c r="S525" i="9" s="1"/>
  <c r="R526" i="9"/>
  <c r="S526" i="9" s="1"/>
  <c r="R527" i="9"/>
  <c r="S527" i="9" s="1"/>
  <c r="R528" i="9"/>
  <c r="S528" i="9" s="1"/>
  <c r="R529" i="9"/>
  <c r="S529" i="9" s="1"/>
  <c r="R530" i="9"/>
  <c r="S530" i="9" s="1"/>
  <c r="R531" i="9"/>
  <c r="S531" i="9" s="1"/>
  <c r="R532" i="9"/>
  <c r="S532" i="9" s="1"/>
  <c r="R533" i="9"/>
  <c r="S533" i="9" s="1"/>
  <c r="R534" i="9"/>
  <c r="S534" i="9" s="1"/>
  <c r="R535" i="9"/>
  <c r="S535" i="9" s="1"/>
  <c r="R536" i="9"/>
  <c r="S536" i="9" s="1"/>
  <c r="R537" i="9"/>
  <c r="S537" i="9" s="1"/>
  <c r="R538" i="9"/>
  <c r="S538" i="9" s="1"/>
  <c r="R539" i="9"/>
  <c r="S539" i="9" s="1"/>
  <c r="R540" i="9"/>
  <c r="S540" i="9" s="1"/>
  <c r="R541" i="9"/>
  <c r="S541" i="9" s="1"/>
  <c r="R542" i="9"/>
  <c r="S542" i="9" s="1"/>
  <c r="R543" i="9"/>
  <c r="S543" i="9" s="1"/>
  <c r="R544" i="9"/>
  <c r="S544" i="9" s="1"/>
  <c r="R545" i="9"/>
  <c r="S545" i="9" s="1"/>
  <c r="R546" i="9"/>
  <c r="S546" i="9" s="1"/>
  <c r="R547" i="9"/>
  <c r="S547" i="9" s="1"/>
  <c r="R548" i="9"/>
  <c r="S548" i="9" s="1"/>
  <c r="R549" i="9"/>
  <c r="S549" i="9" s="1"/>
  <c r="R550" i="9"/>
  <c r="S550" i="9" s="1"/>
  <c r="R551" i="9"/>
  <c r="S551" i="9" s="1"/>
  <c r="R552" i="9"/>
  <c r="S552" i="9" s="1"/>
  <c r="R553" i="9"/>
  <c r="S553" i="9" s="1"/>
  <c r="R554" i="9"/>
  <c r="S554" i="9" s="1"/>
  <c r="R555" i="9"/>
  <c r="S555" i="9" s="1"/>
  <c r="R556" i="9"/>
  <c r="S556" i="9" s="1"/>
  <c r="R557" i="9"/>
  <c r="S557" i="9" s="1"/>
  <c r="R558" i="9"/>
  <c r="S558" i="9" s="1"/>
  <c r="R559" i="9"/>
  <c r="S559" i="9" s="1"/>
  <c r="R560" i="9"/>
  <c r="S560" i="9" s="1"/>
  <c r="R561" i="9"/>
  <c r="S561" i="9" s="1"/>
  <c r="R562" i="9"/>
  <c r="S562" i="9" s="1"/>
  <c r="R563" i="9"/>
  <c r="S563" i="9" s="1"/>
  <c r="R564" i="9"/>
  <c r="S564" i="9" s="1"/>
  <c r="R565" i="9"/>
  <c r="S565" i="9" s="1"/>
  <c r="R566" i="9"/>
  <c r="S566" i="9" s="1"/>
  <c r="R567" i="9"/>
  <c r="S567" i="9" s="1"/>
  <c r="R568" i="9"/>
  <c r="S568" i="9" s="1"/>
  <c r="R569" i="9"/>
  <c r="S569" i="9" s="1"/>
  <c r="R570" i="9"/>
  <c r="S570" i="9" s="1"/>
  <c r="R571" i="9"/>
  <c r="S571" i="9" s="1"/>
  <c r="R572" i="9"/>
  <c r="S572" i="9" s="1"/>
  <c r="R573" i="9"/>
  <c r="S573" i="9" s="1"/>
  <c r="R574" i="9"/>
  <c r="S574" i="9" s="1"/>
  <c r="R575" i="9"/>
  <c r="S575" i="9" s="1"/>
  <c r="R576" i="9"/>
  <c r="S576" i="9" s="1"/>
  <c r="R577" i="9"/>
  <c r="S577" i="9" s="1"/>
  <c r="R578" i="9"/>
  <c r="S578" i="9" s="1"/>
  <c r="R579" i="9"/>
  <c r="S579" i="9" s="1"/>
  <c r="R580" i="9"/>
  <c r="S580" i="9" s="1"/>
  <c r="R581" i="9"/>
  <c r="S581" i="9" s="1"/>
  <c r="R582" i="9"/>
  <c r="S582" i="9" s="1"/>
  <c r="R583" i="9"/>
  <c r="S583" i="9" s="1"/>
  <c r="R584" i="9"/>
  <c r="S584" i="9" s="1"/>
  <c r="R585" i="9"/>
  <c r="S585" i="9" s="1"/>
  <c r="R586" i="9"/>
  <c r="S586" i="9" s="1"/>
  <c r="R587" i="9"/>
  <c r="S587" i="9" s="1"/>
  <c r="R588" i="9"/>
  <c r="S588" i="9" s="1"/>
  <c r="R589" i="9"/>
  <c r="S589" i="9" s="1"/>
  <c r="R49" i="9"/>
  <c r="S49" i="9" s="1"/>
  <c r="N23" i="12"/>
  <c r="R22" i="12"/>
  <c r="S22" i="12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Q341" i="9"/>
  <c r="Q342" i="9"/>
  <c r="Q343" i="9"/>
  <c r="Q344" i="9"/>
  <c r="Q345" i="9"/>
  <c r="Q346" i="9"/>
  <c r="Q347" i="9"/>
  <c r="Q348" i="9"/>
  <c r="Q349" i="9"/>
  <c r="Q350" i="9"/>
  <c r="Q351" i="9"/>
  <c r="Q352" i="9"/>
  <c r="Q353" i="9"/>
  <c r="Q354" i="9"/>
  <c r="Q355" i="9"/>
  <c r="Q356" i="9"/>
  <c r="Q357" i="9"/>
  <c r="Q358" i="9"/>
  <c r="Q359" i="9"/>
  <c r="Q360" i="9"/>
  <c r="Q361" i="9"/>
  <c r="Q362" i="9"/>
  <c r="Q363" i="9"/>
  <c r="Q364" i="9"/>
  <c r="Q365" i="9"/>
  <c r="Q366" i="9"/>
  <c r="Q367" i="9"/>
  <c r="Q368" i="9"/>
  <c r="Q369" i="9"/>
  <c r="Q370" i="9"/>
  <c r="Q371" i="9"/>
  <c r="Q372" i="9"/>
  <c r="Q373" i="9"/>
  <c r="Q374" i="9"/>
  <c r="Q375" i="9"/>
  <c r="Q376" i="9"/>
  <c r="Q377" i="9"/>
  <c r="Q378" i="9"/>
  <c r="Q379" i="9"/>
  <c r="Q380" i="9"/>
  <c r="Q381" i="9"/>
  <c r="Q382" i="9"/>
  <c r="Q383" i="9"/>
  <c r="Q384" i="9"/>
  <c r="Q385" i="9"/>
  <c r="Q386" i="9"/>
  <c r="Q387" i="9"/>
  <c r="Q388" i="9"/>
  <c r="Q389" i="9"/>
  <c r="Q390" i="9"/>
  <c r="Q391" i="9"/>
  <c r="Q392" i="9"/>
  <c r="Q393" i="9"/>
  <c r="Q394" i="9"/>
  <c r="Q395" i="9"/>
  <c r="Q396" i="9"/>
  <c r="Q397" i="9"/>
  <c r="Q398" i="9"/>
  <c r="Q399" i="9"/>
  <c r="Q400" i="9"/>
  <c r="Q401" i="9"/>
  <c r="Q402" i="9"/>
  <c r="Q403" i="9"/>
  <c r="Q404" i="9"/>
  <c r="Q405" i="9"/>
  <c r="Q406" i="9"/>
  <c r="Q407" i="9"/>
  <c r="Q408" i="9"/>
  <c r="Q409" i="9"/>
  <c r="Q410" i="9"/>
  <c r="Q411" i="9"/>
  <c r="Q412" i="9"/>
  <c r="Q413" i="9"/>
  <c r="Q414" i="9"/>
  <c r="Q415" i="9"/>
  <c r="Q416" i="9"/>
  <c r="Q417" i="9"/>
  <c r="Q418" i="9"/>
  <c r="Q419" i="9"/>
  <c r="Q420" i="9"/>
  <c r="Q421" i="9"/>
  <c r="Q422" i="9"/>
  <c r="Q423" i="9"/>
  <c r="Q424" i="9"/>
  <c r="Q425" i="9"/>
  <c r="Q426" i="9"/>
  <c r="Q427" i="9"/>
  <c r="Q428" i="9"/>
  <c r="Q429" i="9"/>
  <c r="Q430" i="9"/>
  <c r="Q431" i="9"/>
  <c r="Q432" i="9"/>
  <c r="Q433" i="9"/>
  <c r="Q434" i="9"/>
  <c r="Q435" i="9"/>
  <c r="Q436" i="9"/>
  <c r="Q437" i="9"/>
  <c r="Q438" i="9"/>
  <c r="Q439" i="9"/>
  <c r="Q440" i="9"/>
  <c r="Q441" i="9"/>
  <c r="Q442" i="9"/>
  <c r="Q443" i="9"/>
  <c r="Q444" i="9"/>
  <c r="Q445" i="9"/>
  <c r="Q446" i="9"/>
  <c r="Q447" i="9"/>
  <c r="Q448" i="9"/>
  <c r="Q449" i="9"/>
  <c r="Q450" i="9"/>
  <c r="Q451" i="9"/>
  <c r="Q452" i="9"/>
  <c r="Q453" i="9"/>
  <c r="Q454" i="9"/>
  <c r="Q455" i="9"/>
  <c r="Q456" i="9"/>
  <c r="Q457" i="9"/>
  <c r="Q458" i="9"/>
  <c r="Q459" i="9"/>
  <c r="Q460" i="9"/>
  <c r="Q461" i="9"/>
  <c r="Q462" i="9"/>
  <c r="Q463" i="9"/>
  <c r="Q464" i="9"/>
  <c r="Q465" i="9"/>
  <c r="Q466" i="9"/>
  <c r="Q467" i="9"/>
  <c r="Q468" i="9"/>
  <c r="Q469" i="9"/>
  <c r="Q470" i="9"/>
  <c r="Q471" i="9"/>
  <c r="Q472" i="9"/>
  <c r="Q473" i="9"/>
  <c r="Q474" i="9"/>
  <c r="Q475" i="9"/>
  <c r="Q476" i="9"/>
  <c r="Q477" i="9"/>
  <c r="Q478" i="9"/>
  <c r="Q479" i="9"/>
  <c r="Q480" i="9"/>
  <c r="Q481" i="9"/>
  <c r="Q482" i="9"/>
  <c r="Q483" i="9"/>
  <c r="Q484" i="9"/>
  <c r="Q485" i="9"/>
  <c r="Q486" i="9"/>
  <c r="Q487" i="9"/>
  <c r="Q488" i="9"/>
  <c r="Q489" i="9"/>
  <c r="Q490" i="9"/>
  <c r="Q491" i="9"/>
  <c r="Q492" i="9"/>
  <c r="Q493" i="9"/>
  <c r="Q494" i="9"/>
  <c r="Q495" i="9"/>
  <c r="Q496" i="9"/>
  <c r="Q497" i="9"/>
  <c r="Q498" i="9"/>
  <c r="Q499" i="9"/>
  <c r="Q500" i="9"/>
  <c r="Q501" i="9"/>
  <c r="Q502" i="9"/>
  <c r="Q503" i="9"/>
  <c r="Q504" i="9"/>
  <c r="Q505" i="9"/>
  <c r="Q506" i="9"/>
  <c r="Q507" i="9"/>
  <c r="Q508" i="9"/>
  <c r="Q509" i="9"/>
  <c r="Q510" i="9"/>
  <c r="Q511" i="9"/>
  <c r="Q512" i="9"/>
  <c r="Q513" i="9"/>
  <c r="Q514" i="9"/>
  <c r="Q515" i="9"/>
  <c r="Q516" i="9"/>
  <c r="Q517" i="9"/>
  <c r="Q518" i="9"/>
  <c r="Q519" i="9"/>
  <c r="Q520" i="9"/>
  <c r="Q521" i="9"/>
  <c r="Q522" i="9"/>
  <c r="Q523" i="9"/>
  <c r="Q524" i="9"/>
  <c r="Q525" i="9"/>
  <c r="Q526" i="9"/>
  <c r="Q527" i="9"/>
  <c r="Q528" i="9"/>
  <c r="Q529" i="9"/>
  <c r="Q530" i="9"/>
  <c r="Q531" i="9"/>
  <c r="Q532" i="9"/>
  <c r="Q533" i="9"/>
  <c r="Q534" i="9"/>
  <c r="Q535" i="9"/>
  <c r="Q536" i="9"/>
  <c r="Q537" i="9"/>
  <c r="Q538" i="9"/>
  <c r="Q539" i="9"/>
  <c r="Q540" i="9"/>
  <c r="Q541" i="9"/>
  <c r="Q542" i="9"/>
  <c r="Q543" i="9"/>
  <c r="Q544" i="9"/>
  <c r="Q545" i="9"/>
  <c r="Q546" i="9"/>
  <c r="Q547" i="9"/>
  <c r="Q548" i="9"/>
  <c r="Q549" i="9"/>
  <c r="Q550" i="9"/>
  <c r="Q551" i="9"/>
  <c r="Q552" i="9"/>
  <c r="Q553" i="9"/>
  <c r="Q554" i="9"/>
  <c r="Q555" i="9"/>
  <c r="Q556" i="9"/>
  <c r="Q557" i="9"/>
  <c r="Q558" i="9"/>
  <c r="Q559" i="9"/>
  <c r="Q560" i="9"/>
  <c r="Q561" i="9"/>
  <c r="Q562" i="9"/>
  <c r="Q563" i="9"/>
  <c r="Q564" i="9"/>
  <c r="Q565" i="9"/>
  <c r="Q566" i="9"/>
  <c r="Q567" i="9"/>
  <c r="Q568" i="9"/>
  <c r="Q569" i="9"/>
  <c r="Q570" i="9"/>
  <c r="Q571" i="9"/>
  <c r="Q572" i="9"/>
  <c r="Q573" i="9"/>
  <c r="Q574" i="9"/>
  <c r="Q575" i="9"/>
  <c r="Q576" i="9"/>
  <c r="Q577" i="9"/>
  <c r="Q578" i="9"/>
  <c r="Q579" i="9"/>
  <c r="Q580" i="9"/>
  <c r="Q581" i="9"/>
  <c r="Q582" i="9"/>
  <c r="Q583" i="9"/>
  <c r="Q584" i="9"/>
  <c r="Q585" i="9"/>
  <c r="Q586" i="9"/>
  <c r="Q587" i="9"/>
  <c r="Q588" i="9"/>
  <c r="Q589" i="9"/>
  <c r="Q49" i="9"/>
  <c r="S23" i="12" l="1"/>
  <c r="N32" i="12"/>
  <c r="N31" i="12"/>
  <c r="N30" i="12"/>
  <c r="N29" i="12"/>
  <c r="N28" i="12"/>
  <c r="O28" i="12" s="1"/>
  <c r="O22" i="12"/>
  <c r="O23" i="12"/>
  <c r="N33" i="12" l="1"/>
  <c r="O33" i="12" s="1"/>
  <c r="G44" i="8"/>
  <c r="G45" i="8"/>
  <c r="F44" i="8"/>
  <c r="F45" i="8"/>
  <c r="I31" i="9" l="1"/>
  <c r="C9" i="9"/>
  <c r="C6" i="9"/>
  <c r="C12" i="10" s="1"/>
  <c r="G590" i="9"/>
  <c r="I590" i="9" s="1"/>
  <c r="G591" i="9"/>
  <c r="I591" i="9"/>
  <c r="C36" i="8"/>
  <c r="C39" i="8" s="1"/>
  <c r="F20" i="8"/>
  <c r="F29" i="8"/>
  <c r="C10" i="9"/>
  <c r="D32" i="9"/>
  <c r="E32" i="9"/>
  <c r="F32" i="9"/>
  <c r="G32" i="9"/>
  <c r="H32" i="9"/>
  <c r="I32" i="9"/>
  <c r="D33" i="9"/>
  <c r="E33" i="9"/>
  <c r="F33" i="9"/>
  <c r="G33" i="9"/>
  <c r="H33" i="9"/>
  <c r="I33" i="9"/>
  <c r="E31" i="9"/>
  <c r="F31" i="9"/>
  <c r="G31" i="9"/>
  <c r="H31" i="9"/>
  <c r="D31" i="9"/>
  <c r="B30" i="9"/>
  <c r="C30" i="9"/>
  <c r="D30" i="9"/>
  <c r="E30" i="9"/>
  <c r="F30" i="9"/>
  <c r="G30" i="9"/>
  <c r="H30" i="9"/>
  <c r="I30" i="9"/>
  <c r="C13" i="10"/>
  <c r="C10" i="10"/>
  <c r="C22" i="10" s="1"/>
  <c r="C7" i="9"/>
  <c r="C14" i="10" s="1"/>
  <c r="C8" i="9"/>
  <c r="C15" i="10" s="1"/>
  <c r="C11" i="9"/>
  <c r="F28" i="8"/>
  <c r="F27" i="8"/>
  <c r="F26" i="8"/>
  <c r="F25" i="8"/>
  <c r="F17" i="8"/>
  <c r="F18" i="8"/>
  <c r="F19" i="8"/>
  <c r="F16" i="8"/>
  <c r="C38" i="8" l="1"/>
  <c r="C23" i="10"/>
  <c r="C37" i="8"/>
</calcChain>
</file>

<file path=xl/sharedStrings.xml><?xml version="1.0" encoding="utf-8"?>
<sst xmlns="http://schemas.openxmlformats.org/spreadsheetml/2006/main" count="1229" uniqueCount="455">
  <si>
    <t>DESI Focal Plane Layout Checklist</t>
  </si>
  <si>
    <t>Drawn by:</t>
  </si>
  <si>
    <t>Name</t>
  </si>
  <si>
    <t>Cognizant Engineer:</t>
  </si>
  <si>
    <t>Date:</t>
  </si>
  <si>
    <t>Revision History:</t>
  </si>
  <si>
    <t xml:space="preserve">Rev </t>
  </si>
  <si>
    <t>Description</t>
  </si>
  <si>
    <t>Rev
By</t>
  </si>
  <si>
    <t>Check</t>
  </si>
  <si>
    <t>Concurred</t>
  </si>
  <si>
    <t>Sys
Engr</t>
  </si>
  <si>
    <t>CM</t>
  </si>
  <si>
    <t>Date</t>
  </si>
  <si>
    <t>v1</t>
  </si>
  <si>
    <t>Initial release</t>
  </si>
  <si>
    <t>Silber</t>
  </si>
  <si>
    <t>JHS</t>
  </si>
  <si>
    <t>This document lists the steps necessary to produce, verify, and document a correct focal plane layout for the DESI system.</t>
  </si>
  <si>
    <t>Input</t>
  </si>
  <si>
    <t>Output</t>
  </si>
  <si>
    <t>Tools</t>
  </si>
  <si>
    <t>Result</t>
  </si>
  <si>
    <t>Completion of Task</t>
  </si>
  <si>
    <t>Initials</t>
  </si>
  <si>
    <t>Result to Report</t>
  </si>
  <si>
    <t>-</t>
  </si>
  <si>
    <t>Get focal surface figure</t>
  </si>
  <si>
    <t>Get chief ray deviation curve</t>
  </si>
  <si>
    <t>Procedure</t>
  </si>
  <si>
    <t>Doc # and version</t>
  </si>
  <si>
    <t>R, D, A4, A6, A8, A10 defining z = z(r)</t>
  </si>
  <si>
    <t>Point data defining c = c(r)</t>
  </si>
  <si>
    <t>Input z and c into Matlab script</t>
  </si>
  <si>
    <t>Get Matlab layout script</t>
  </si>
  <si>
    <t>Matlab code package</t>
  </si>
  <si>
    <t>SVN</t>
  </si>
  <si>
    <t>Obtain latest version from svn at https://desi.lbl.gov/trac/browser/code/focalplane/plate_layout/</t>
  </si>
  <si>
    <t>In get_asphere_defn.m, copy-paste a new definition set and input the asphere figure and chief ray point data</t>
  </si>
  <si>
    <t>Text editor</t>
  </si>
  <si>
    <t>z and c definitions</t>
  </si>
  <si>
    <t>Solidworks</t>
  </si>
  <si>
    <t>Fiber positioner tolerance study</t>
  </si>
  <si>
    <t>Monte Carlo study of fiber positioner nominal dimensions with dynamic and mounting tolerances, produces envelope consisting of series of cones.</t>
  </si>
  <si>
    <t>positioner nominal dimensions / tolerances</t>
  </si>
  <si>
    <t>Excel etc</t>
  </si>
  <si>
    <t>Model CAD envelope of positioner</t>
  </si>
  <si>
    <t>swept cones</t>
  </si>
  <si>
    <t>Spreadsheet documenting cones in z, r(z)</t>
  </si>
  <si>
    <t>CAD model in Solidworks and STEP formats</t>
  </si>
  <si>
    <t>Model name and version in pdmworks</t>
  </si>
  <si>
    <t>Input positioner envelope into Matlab script</t>
  </si>
  <si>
    <t>In get_pos_defn.m, copy-paste a new definition set and input the envelope.</t>
  </si>
  <si>
    <t>swept cones: z ("offset") and 2*r ("min_allowed_pitch"). also patrol radius</t>
  </si>
  <si>
    <t>Updated "get_pos_defn.m"</t>
  </si>
  <si>
    <t>Updated "get_asphere_defn.m"</t>
  </si>
  <si>
    <t>Run layout code</t>
  </si>
  <si>
    <t>Setup layout code</t>
  </si>
  <si>
    <t>Set configuration parameters near head of aspheric_hole_plate.m</t>
  </si>
  <si>
    <t>Updated "aspheric_hole_plate.m"</t>
  </si>
  <si>
    <t>Matlab</t>
  </si>
  <si>
    <t>Folder containing plots and data outputs</t>
  </si>
  <si>
    <t>SVN rev</t>
  </si>
  <si>
    <t>Run aspheric_hole_plate.m. Name outputs folder sensibly and upload into results_files directory on SVN.</t>
  </si>
  <si>
    <t>Tag layout code and results in SVN as a new version</t>
  </si>
  <si>
    <t>URL of tagged version</t>
  </si>
  <si>
    <t>Tasks are presented conceptually in sequence.</t>
  </si>
  <si>
    <t>Document releases and code commits may be done out of sequence if convenient.</t>
  </si>
  <si>
    <t>Model hole positive for positioner I/F</t>
  </si>
  <si>
    <t>Latest POS-PTL I/F drawing</t>
  </si>
  <si>
    <t>Pattern hole positives array</t>
  </si>
  <si>
    <t>FreeCAD v0.13, Python v2.6.6</t>
  </si>
  <si>
    <t>Use script HolePattern.py + pos_on_z1.txt + STEP version of positioner envelope to generate STEP array of envelopes. Likely need to go into python script and make minor edits like filenames / paths etc.</t>
  </si>
  <si>
    <t>pos_on_z1.txt, single envelope STEP file</t>
  </si>
  <si>
    <t>Pattern positioner envelopes</t>
  </si>
  <si>
    <t>envelope array STEP file, attach in PDMWorks under Solidworks version (see next line)</t>
  </si>
  <si>
    <t>Import envelopes array into Solidworks</t>
  </si>
  <si>
    <t>PDMWorks revision #s</t>
  </si>
  <si>
    <t>FPP (Petal Assy).SLDASM</t>
  </si>
  <si>
    <t>PDMWorks revision # at which OK</t>
  </si>
  <si>
    <t>Get focal surface model</t>
  </si>
  <si>
    <t>Apply features to focal surface model</t>
  </si>
  <si>
    <t>Solidworks version in PDMWorks</t>
  </si>
  <si>
    <t>PDMWorks filename and revision</t>
  </si>
  <si>
    <t>Focal surface body</t>
  </si>
  <si>
    <t>Updated focal surface body</t>
  </si>
  <si>
    <t>For focal surface body create features/configurations similar to "Echo22_FocalSurface"</t>
  </si>
  <si>
    <t>Check focal surface model in petal assembly</t>
  </si>
  <si>
    <t>Updated FPP assembly</t>
  </si>
  <si>
    <t>PDMWorks revision</t>
  </si>
  <si>
    <t>Ensure that updated focal surface model appears and mates correctly in all configurations in FPP assembly. Note that GFA active area mates to this body.</t>
  </si>
  <si>
    <t>&lt;-- For "Result" field, enter value or external doc ID here. Alternatively, enter the sheet name in THIS workbook where values are documented.</t>
  </si>
  <si>
    <t>Tag layout code and results</t>
  </si>
  <si>
    <t>I/F doc # and version, model PDMWorks revision</t>
  </si>
  <si>
    <t>hole positives array STEP file, attach in PDMWorks under Solidworks version (see next line)</t>
  </si>
  <si>
    <t>Import hole positives array into Solidworks</t>
  </si>
  <si>
    <t>updated "FP Positioner Envelopes Array.SLDPRT" and if necessary updated "FPP (Petal Assy).SLDASM"</t>
  </si>
  <si>
    <t>Import STEP as a single part, as a replacement update to "FP Positioner Envelopes Array.SLDPRT". Ensure that it appears similarly in "FPP (Petal Assy).SLDASM".</t>
  </si>
  <si>
    <t>Import STEP as a single part, as a replacement update to "FP Hole Positives Array.SLDPRT". Open "PTL (Petal).SLDPRT" and ensure that the pattern updates and cuts out correctly. This occurs in the last two features of the part: "FP Hole Positives Array" import feature, and "Combine1" boolean feature.</t>
  </si>
  <si>
    <t>FP Hole Positives Array.STEP</t>
  </si>
  <si>
    <t>updated "FP Hole Positives Array.SLDPRT" and "PTL (Petal).SLDPRT"</t>
  </si>
  <si>
    <t>updated "FP Positioner Envelopes Array.SLDPRT"</t>
  </si>
  <si>
    <t>Check/update CAD model of positive hole/thread/spotface features to be cut out of focal plate. These are smaller holes than for the fiber positioners, and fit at edge locations. Export a copy as STEP.</t>
  </si>
  <si>
    <t>2014-01-24</t>
  </si>
  <si>
    <t>v2</t>
  </si>
  <si>
    <t>A4</t>
  </si>
  <si>
    <t>A6</t>
  </si>
  <si>
    <t>A8</t>
  </si>
  <si>
    <t>A10</t>
  </si>
  <si>
    <t>The following values were used as inputs to get_asphere_defn.m</t>
  </si>
  <si>
    <t>K</t>
  </si>
  <si>
    <t>R</t>
  </si>
  <si>
    <t>D</t>
  </si>
  <si>
    <t>Get GFA envelope</t>
  </si>
  <si>
    <t>Vertices describing GFA envelope, one of which defines max radial position of active area</t>
  </si>
  <si>
    <t>Input GFA envelope into Matlab script</t>
  </si>
  <si>
    <t>In get_gfa_defn.m, copy-paste a new definition set and input the envelope vertices. Set max_R_idx identifying which vertex locates outermost radial position of active area.</t>
  </si>
  <si>
    <t>envelope vertices</t>
  </si>
  <si>
    <t>Updated "get_gfa_defn.m"</t>
  </si>
  <si>
    <t>Obtain from latest supplement drawing to this document.</t>
  </si>
  <si>
    <t>DESI-doc-530 Supplement</t>
  </si>
  <si>
    <t>Focal</t>
  </si>
  <si>
    <t>Chief</t>
  </si>
  <si>
    <t>Surf</t>
  </si>
  <si>
    <t>Plate</t>
  </si>
  <si>
    <t>Ray</t>
  </si>
  <si>
    <t>Norm</t>
  </si>
  <si>
    <t>Coord</t>
  </si>
  <si>
    <t>Angle</t>
  </si>
  <si>
    <t>Dev</t>
  </si>
  <si>
    <t>(mm)</t>
  </si>
  <si>
    <t>(deg)</t>
  </si>
  <si>
    <t>Obtain from latest optical prescription.</t>
  </si>
  <si>
    <t>Use script HolePattern.py + pos_on_z1.txt + STEP version of hole positive to generate STEP array of positives.</t>
  </si>
  <si>
    <t>Check for and suppress interfering envelopes</t>
  </si>
  <si>
    <t>FP Positioner Envelopes Array.SLDPRT</t>
  </si>
  <si>
    <t>Envelopes array STEP file</t>
  </si>
  <si>
    <t>rev 842</t>
  </si>
  <si>
    <t>A2</t>
  </si>
  <si>
    <t>From DESI-0329-v14:
  - Echo 22 detailed prescription data.TXT
Values used copied in sheet "OpticsDefn"</t>
  </si>
  <si>
    <t>DESI-0595-v4</t>
  </si>
  <si>
    <t>Make a CAD model based on monte carlo tolerance study output. Export a copy as STEP.</t>
  </si>
  <si>
    <t>diam (mm)</t>
  </si>
  <si>
    <t>z (mm)</t>
  </si>
  <si>
    <t>source</t>
  </si>
  <si>
    <t>nominally set low so as not to constrain packing</t>
  </si>
  <si>
    <t>DESI-0595-v4
Also see sheet "PositionerTolEnvelope"</t>
  </si>
  <si>
    <t>rev 847</t>
  </si>
  <si>
    <t>Corrector Focal Surface.SLDPRT, rev 0002</t>
  </si>
  <si>
    <t>Obtain solid model of latest optical Zemax output, import to Solidworks. Alternately, confirm that existing model in Solidworks is current.</t>
  </si>
  <si>
    <t>STEP similar to "Echo 22 release for step.STP", or equation-driven model</t>
  </si>
  <si>
    <t>rev 0051</t>
  </si>
  <si>
    <t>Measure nominal GFA location</t>
  </si>
  <si>
    <t>Update GFA assembly location in FPP assembly, then measure nominal location w.r.t. fp coordinate system</t>
  </si>
  <si>
    <t>"FPP (Petal Assy).SLDASM"</t>
  </si>
  <si>
    <t>phi state</t>
  </si>
  <si>
    <t>retracted</t>
  </si>
  <si>
    <t>extended</t>
  </si>
  <si>
    <t>DESI-0595-v4 plus additional margin upon nominal Ferrule Holder (rev0017) dimensions at full extension. Margins: +0.2mm radially, +0.4mm axially</t>
  </si>
  <si>
    <t>GFA nominal location with respect to FPP (petal assembly) origin</t>
  </si>
  <si>
    <t>active area corner</t>
  </si>
  <si>
    <t>Location w.r.t. CS5</t>
  </si>
  <si>
    <t>dX</t>
  </si>
  <si>
    <t>dY</t>
  </si>
  <si>
    <t>dZ</t>
  </si>
  <si>
    <t>Note</t>
  </si>
  <si>
    <t>Nominal mechanical location of active area</t>
  </si>
  <si>
    <t>X</t>
  </si>
  <si>
    <t>Y</t>
  </si>
  <si>
    <t>Z</t>
  </si>
  <si>
    <t>in FRONT of focal surface</t>
  </si>
  <si>
    <t>BEHIND focal surface</t>
  </si>
  <si>
    <t>Inspect FPP assembly and remove positioners with conflicting envelopes. Also select fiducial replacement sites. Use a Body-Delete feature in "FP Positioner Envelopes Array.SLDPRT" to do this.</t>
  </si>
  <si>
    <t>preces</t>
  </si>
  <si>
    <t>nutat</t>
  </si>
  <si>
    <t>spin</t>
  </si>
  <si>
    <t>Data:</t>
  </si>
  <si>
    <t>device_type</t>
  </si>
  <si>
    <t>POS</t>
  </si>
  <si>
    <t>GIF</t>
  </si>
  <si>
    <t>FIF</t>
  </si>
  <si>
    <t>Field Illuminated Fiducial</t>
  </si>
  <si>
    <t>GFA Illuminated Fiducial</t>
  </si>
  <si>
    <t>Fiber Positioner</t>
  </si>
  <si>
    <t>NON</t>
  </si>
  <si>
    <t>Device Types:</t>
  </si>
  <si>
    <t>Coordinate system and units:</t>
  </si>
  <si>
    <t>mm</t>
  </si>
  <si>
    <t>distance units</t>
  </si>
  <si>
    <t>deg</t>
  </si>
  <si>
    <t>angular units</t>
  </si>
  <si>
    <t xml:space="preserve">FPP origin is nominally coincident with the Focal Plane System origin (designated "CS5" per DESI-481-v2). </t>
  </si>
  <si>
    <t>Locations are in cartesian coordinates, with respect to FPP (petal assembly) local origin.</t>
  </si>
  <si>
    <t>Angles are 3-2-3 (precession-nutation-spin) Euler angles, as transformed from FPP local origin.</t>
  </si>
  <si>
    <t>Identifiers</t>
  </si>
  <si>
    <t>range: 0-9</t>
  </si>
  <si>
    <t>petal_location_id</t>
  </si>
  <si>
    <t>device_location_id</t>
  </si>
  <si>
    <t>petal_location_id.device_location_id</t>
  </si>
  <si>
    <t># per petal</t>
  </si>
  <si>
    <t>composite uniquely identifies all POS, FIF, and GIF locations in the focal plate system</t>
  </si>
  <si>
    <t>uniquely identifies all POS, FIF, and GIF locations on the close-packed pattern in the petal assembly (not all are populated)</t>
  </si>
  <si>
    <t>Manual updates to positioner and fiducial locations list</t>
  </si>
  <si>
    <t>Import location pattern data into spreadsheet. Inspect FPP assembly and identify all fiducials and knockout locations in array. Mark them by device type.</t>
  </si>
  <si>
    <t>FPP (Petal Assy).SLDASM, pos_on_z1.txt</t>
  </si>
  <si>
    <t>updated table in this document</t>
  </si>
  <si>
    <t>Solidworks, Excel</t>
  </si>
  <si>
    <t>PDMWorks revision at which inspected</t>
  </si>
  <si>
    <t>Focal plane layout summary</t>
  </si>
  <si>
    <t>Corrector Prescription</t>
  </si>
  <si>
    <t>FOV</t>
  </si>
  <si>
    <t>Focal Surface Diameter</t>
  </si>
  <si>
    <t>Positioner Envelope</t>
  </si>
  <si>
    <t>positioner envelope based on ref 10.4 mm design with monte carlo tolerance analysis</t>
  </si>
  <si>
    <t>Patrol Radius</t>
  </si>
  <si>
    <t>Area</t>
  </si>
  <si>
    <t>deg²</t>
  </si>
  <si>
    <t>positioners</t>
  </si>
  <si>
    <t>1/deg²</t>
  </si>
  <si>
    <t>min pitch</t>
  </si>
  <si>
    <t>max pitch</t>
  </si>
  <si>
    <t>mean pitch</t>
  </si>
  <si>
    <t>stdev pitch</t>
  </si>
  <si>
    <t>mean uncovered area</t>
  </si>
  <si>
    <t>mean coverage density</t>
  </si>
  <si>
    <t>value &gt; 1 implies net overlap</t>
  </si>
  <si>
    <t>petals</t>
  </si>
  <si>
    <t>GFAs</t>
  </si>
  <si>
    <t>field fiducials (FIF)</t>
  </si>
  <si>
    <t>GFA fiducials (GIF)</t>
  </si>
  <si>
    <t>Note these tabulations of center-to-center pitches are approximate. Include seam gaps, do not include GFA voids or fiducial knockouts.</t>
  </si>
  <si>
    <t>Patterning code and results files</t>
  </si>
  <si>
    <t>Results files from patterning</t>
  </si>
  <si>
    <t>2015-01-07</t>
  </si>
  <si>
    <t>DESI Focal Plane Layout</t>
  </si>
  <si>
    <t>Intermediate release with patterning and solid model generation mostly complete.</t>
  </si>
  <si>
    <t>2014-10-07</t>
  </si>
  <si>
    <t>v3</t>
  </si>
  <si>
    <t>Proposed final layout with positioner and fiducial locations complete; solid model checks incomplete</t>
  </si>
  <si>
    <t>per DESI-595-v4</t>
  </si>
  <si>
    <t>Symmetry-breaking extra fiducials</t>
  </si>
  <si>
    <t>Additional fiducials will be included at the outer radius of several petals to break symmetries, so that overall orientation of plate is easily disambiguated.</t>
  </si>
  <si>
    <t>They will be placed in the following locations (location values are linked from the array below).</t>
  </si>
  <si>
    <t>The layout and numbering of the 10 petals and GFA cameras is defined in DESI-0742.</t>
  </si>
  <si>
    <t>If applicable, any later approved version of DESI-0742 shall supersede the screenshot pasted below.</t>
  </si>
  <si>
    <t>petal location note</t>
  </si>
  <si>
    <t>north</t>
  </si>
  <si>
    <t>north-northeast</t>
  </si>
  <si>
    <t>OPT</t>
  </si>
  <si>
    <t>location has no mounting hole or device</t>
  </si>
  <si>
    <t>For POS, (X,Y,Z) is patrol disk center.</t>
  </si>
  <si>
    <t>uniquely identifies the 10 petal locations (see DESI-0742)</t>
  </si>
  <si>
    <t>petal_location_id =  3   --&gt;   FPP whose coordinate system is coincident and aligned with CS5.</t>
  </si>
  <si>
    <t>Additional symmetry-breaking outer fiducials, added fig of PTL-GFA layout</t>
  </si>
  <si>
    <t>2015-01-16</t>
  </si>
  <si>
    <t>v4</t>
  </si>
  <si>
    <t>v5</t>
  </si>
  <si>
    <t>2015-01-21</t>
  </si>
  <si>
    <t>GFA Patterning Code Outline rev B</t>
  </si>
  <si>
    <t>See "Checklist" sheet for traceability.</t>
  </si>
  <si>
    <t>Note that asphere prescription values were NOT retrieved from the MS Word writeup (similar numbers but less decimal precision than "Echo 22 detailed prescription data.TXT").</t>
  </si>
  <si>
    <t>Asphere prescription values were inspected against the MS Word writeup for similarity.</t>
  </si>
  <si>
    <t>Minor GFA location change, additional fiducial added adjacent to it, cleanup of checklist sheet, removal of outdated and unnecessary GFA outline sheet, added comment on OpticsDefn traceability</t>
  </si>
  <si>
    <t>3.2deg FOV equivalent</t>
  </si>
  <si>
    <t>From DESI-0329-v15:
  - DESI-329_addendum_chief_ray_tilt_smoothed - for500nm.xlsx
Values used copied in sheet "OpticsDefn"</t>
  </si>
  <si>
    <t>rev 848</t>
  </si>
  <si>
    <t>Positioner Envelope per DESI-0595.SLDPRT rev 0008</t>
  </si>
  <si>
    <t xml:space="preserve">I/F doc --&gt; not existing yet, model based on PTL-A
FP Hole Positive 10.4mm Ref.SLDPRT --&gt; rev 0007
</t>
  </si>
  <si>
    <t>rev 1671
note edge inclusion set to +6mm; this doesn't appear necessary right now to get the 5000, but ensures array will have some extra positions defined (which will suppress in CAD)</t>
  </si>
  <si>
    <t>rev 1672</t>
  </si>
  <si>
    <t>rev 1673
folder named "echo22_layout_2015-04-20"</t>
  </si>
  <si>
    <t>https://desi.lbl.gov/svn/code/focalplane/plate_layout/tags/v1.6</t>
  </si>
  <si>
    <t>PositionerEnvelopesArray.step, rev 0004
PositionerEnvelopesArray_extendedphi.step, rev 0002</t>
  </si>
  <si>
    <t>HolePositivesArray.step, rev 0004</t>
  </si>
  <si>
    <t>rev 0016</t>
  </si>
  <si>
    <t>FPP rev 0084
"FP Positioner Envelopes Array.SLDPRT", rev 0016
"FP Positioner Envelopes Array - extended phi sweeps.SLDPRT", rev0003</t>
  </si>
  <si>
    <t>PTL (Petal).SLDPRT --&gt; rev 0047
FP Hole Positives Array.SLDPRT --&gt; rev 0010
FPP --&gt; rev 0085</t>
  </si>
  <si>
    <t>N0 (ctr)</t>
  </si>
  <si>
    <t>N1</t>
  </si>
  <si>
    <t>N2</t>
  </si>
  <si>
    <t>N3</t>
  </si>
  <si>
    <t>N4</t>
  </si>
  <si>
    <t>P0 (ctr)</t>
  </si>
  <si>
    <t>P1</t>
  </si>
  <si>
    <t>P2</t>
  </si>
  <si>
    <t>P3</t>
  </si>
  <si>
    <t>P4</t>
  </si>
  <si>
    <r>
      <t xml:space="preserve">Reference projection of active area </t>
    </r>
    <r>
      <rPr>
        <sz val="11"/>
        <color theme="3"/>
        <rFont val="Calibri"/>
        <family val="2"/>
        <scheme val="minor"/>
      </rPr>
      <t xml:space="preserve"> </t>
    </r>
    <r>
      <rPr>
        <i/>
        <sz val="11"/>
        <color theme="3"/>
        <rFont val="Calibri"/>
        <family val="2"/>
        <scheme val="minor"/>
      </rPr>
      <t>(i.e. after the filter's focus shift is accounted for)</t>
    </r>
  </si>
  <si>
    <t>For this projected area, the amount which is in FRONT of versus BEHIND the focal surface</t>
  </si>
  <si>
    <t>Area in front</t>
  </si>
  <si>
    <r>
      <t>mm</t>
    </r>
    <r>
      <rPr>
        <sz val="11"/>
        <color theme="1"/>
        <rFont val="Calibri"/>
        <family val="2"/>
      </rPr>
      <t>²</t>
    </r>
  </si>
  <si>
    <t>Total area</t>
  </si>
  <si>
    <t>% in front of focus</t>
  </si>
  <si>
    <t>this is the slice of area that goes slightly past the nominal R=405.9mm extent in DESI-0329</t>
  </si>
  <si>
    <t>% behind focus 1</t>
  </si>
  <si>
    <t>% behind focus 2</t>
  </si>
  <si>
    <t>Area 1 behind</t>
  </si>
  <si>
    <t>Area 2 behind</t>
  </si>
  <si>
    <t>FPP origin is coincident with coordinate system CS5, though of course rotated for each petal.</t>
  </si>
  <si>
    <t>GFA is located such that 3 well-spaced interior points on a filter-focus-shifted plane will intersect the Echo22 asphere.</t>
  </si>
  <si>
    <t>GFA is located to make area ahead of / behind focus nearly equal (as shown below).</t>
  </si>
  <si>
    <t>All coordinates in mm.</t>
  </si>
  <si>
    <t>Min distance from point to Echo22 focal surface</t>
  </si>
  <si>
    <t>(see diagram below)</t>
  </si>
  <si>
    <t>FPP rev 0091
GFA rev 0066
GFA Filter rev 0013
see locations listed on adjacent sheet</t>
  </si>
  <si>
    <t>range: 0-542</t>
  </si>
  <si>
    <t>Update summary sheet</t>
  </si>
  <si>
    <t>Screenshots of outputs from patterning code, update values in cells as labeled.</t>
  </si>
  <si>
    <t>pos_on_z1.txt</t>
  </si>
  <si>
    <t>entries in Summary sheet of this workbook</t>
  </si>
  <si>
    <t>per cells and figs in Summary sheet</t>
  </si>
  <si>
    <t>see summary sheet</t>
  </si>
  <si>
    <t>per DESI-0329-v15</t>
  </si>
  <si>
    <t>https://desi.lbl.gov/svn/code/focalplane/plate_layout/tags/v1.6/matlab_code</t>
  </si>
  <si>
    <t>https://desi.lbl.gov/svn/code/focalplane/plate_layout/tags/v1.6/results_files/echo22_layout_2015-04-20</t>
  </si>
  <si>
    <t>v6</t>
  </si>
  <si>
    <t>Re-layout of positioner array for 500nm-optimized chief rays (DESI-0329-v15). Inclusion of petal hole/spotface positions. GFA now located by 3 points mated on the aspheric focal surface. Annotation clarifications on FOV and GFA location.</t>
  </si>
  <si>
    <t>2015-04-20.DESI-329-v15.DESI-595-v4.GFArevB.wedge 36deg.edgeincl 6mm.ctrclr 50mm.offset 1/pos_on_z1.txt</t>
  </si>
  <si>
    <t>2015-04-20.DESI-329-v15.DESI-595-v4.GFArevB.wedge 36deg.edgeincl 6mm.ctrclr 50mm.offset 1/pos_on_z4.txt</t>
  </si>
  <si>
    <t>Pattern source data files:</t>
  </si>
  <si>
    <t>FPP rev 0091
FP Positioner Envelopes Array rev 0016</t>
  </si>
  <si>
    <t>HOLE POSITIONS (SPOTFACES ON PETAL SURFACE Z4)</t>
  </si>
  <si>
    <t>For FIF and GIF, (X,Y,Z) is fiducial center.</t>
  </si>
  <si>
    <t>Adjacent to focal surface locations are given the corresponding machined holes / spotfaces on the aluminum petal. Hole angles are the same.</t>
  </si>
  <si>
    <t>There are no machined holes in petal for the GIFs, which are rather mounted to the GFA camera housings.</t>
  </si>
  <si>
    <t>2015-05-28</t>
  </si>
  <si>
    <t>Locations of 4 corners and center of GFA active area. Departures from focal surface. PDMWorks revision</t>
  </si>
  <si>
    <t>Note these tabulations of patrol disk coverage are approximate. Include seam gaps and approximate GFA voids, but not fiducial knockouts.</t>
  </si>
  <si>
    <t>positioner coverage density</t>
  </si>
  <si>
    <t>positioner and fiducial coverage area</t>
  </si>
  <si>
    <t>i.e. positioners / deg²</t>
  </si>
  <si>
    <t>AFT POSITIONS (BACK END OF POS, SURFACE Z6)</t>
  </si>
  <si>
    <t>The electrical boards for the GIFs are in a custom-position, see CAD model.</t>
  </si>
  <si>
    <t>2015-08-13</t>
  </si>
  <si>
    <t>ETC</t>
  </si>
  <si>
    <t>Fiber Positioner with dedicated Exposure Time Calculator fiber</t>
  </si>
  <si>
    <t>location has an available mounting hole, but hole does not necessarily have a device installed</t>
  </si>
  <si>
    <t>Minor updates to coverage density calcs shown in summary sheet. Added positioner aft locations. Idenitified ETC positioners. Remapped device location IDs on petal to go sequentially along 60deg rows.</t>
  </si>
  <si>
    <t>v7</t>
  </si>
  <si>
    <t>PATROL DISK / FIDUCIAL POSITIONS (ON FOCAL SURFACE Z1)</t>
  </si>
  <si>
    <t>THICKNESS</t>
  </si>
  <si>
    <t>PRECESSION (DEG)</t>
  </si>
  <si>
    <t>Locations of centers of bottom faces of the glass w.r.t. CS5</t>
  </si>
  <si>
    <t>N</t>
  </si>
  <si>
    <t>Z fit error</t>
  </si>
  <si>
    <t>N fit error</t>
  </si>
  <si>
    <t>N(R) =</t>
  </si>
  <si>
    <t>Z5</t>
  </si>
  <si>
    <t>Z5(R) =</t>
  </si>
  <si>
    <t>+</t>
  </si>
  <si>
    <t>* R +</t>
  </si>
  <si>
    <t>* R^2 +</t>
  </si>
  <si>
    <t>* R^3 +</t>
  </si>
  <si>
    <t>* R^4 +</t>
  </si>
  <si>
    <t>* R^5 +</t>
  </si>
  <si>
    <t>* R^6 +</t>
  </si>
  <si>
    <t>* R^7 +</t>
  </si>
  <si>
    <t>* R^8 +</t>
  </si>
  <si>
    <t>* R^9</t>
  </si>
  <si>
    <t>Results files:</t>
  </si>
  <si>
    <t>Polynomials:</t>
  </si>
  <si>
    <t>Look-up tables:</t>
  </si>
  <si>
    <t>In any case of conflict, DESI-0329 supersedes.</t>
  </si>
  <si>
    <t>The polynomials and table values below are NOT canonical.</t>
  </si>
  <si>
    <t>(deg) nutation angle (angle of positioner or fiducial local central axis)</t>
  </si>
  <si>
    <t>(mm) integrated distance along surface from optical axis</t>
  </si>
  <si>
    <t>(mm) distance from origin CS5 parallel to optical axis</t>
  </si>
  <si>
    <t>Generating code:</t>
  </si>
  <si>
    <t>Check against BEAM4</t>
  </si>
  <si>
    <t>Independently check hole locations and tilts against BEAM4 model.</t>
  </si>
  <si>
    <t>FS-Tilts.MED
FS-Tilts.OPT
FS-Tilts.RAY</t>
  </si>
  <si>
    <t>Annotated "PositionerAndFiducialLocations" sheet, showing results of check</t>
  </si>
  <si>
    <t>BEAM4, Excel</t>
  </si>
  <si>
    <t>comparisons of chief ray angles, radial and z positions</t>
  </si>
  <si>
    <t>ML</t>
  </si>
  <si>
    <t>DESI-0530v7-LamptonChecking.xlsx</t>
  </si>
  <si>
    <t>RWB</t>
  </si>
  <si>
    <t>CJB, DJS</t>
  </si>
  <si>
    <t>2015-10-22</t>
  </si>
  <si>
    <t>Checks and approvals. Removed errant old plot from summary page. Fixed 'z0' typo. Better labeling of GFA illustrations. Defined locations of split wavefront filter glass. Updated PTL-GFA layout screenshot, showing (P,Q). Added sheet giving suggested polynomials for Q, Z, N conversions.</t>
  </si>
  <si>
    <t>v8</t>
  </si>
  <si>
    <t>v9</t>
  </si>
  <si>
    <t>A snapshot of DESI-0742-v3 is pasted below for convenience.</t>
  </si>
  <si>
    <t>Suggested polynomial and interpolation table for S = S(R):</t>
  </si>
  <si>
    <t>They are given here for ease and speed of conversion between (X,Y,Z) and (Q,S) systems, and should be accurate to within the fit error shown in the table.</t>
  </si>
  <si>
    <t>Note that historically, the (Q,S) system was previously referred to as (P,Q), with the "Q" previously meaning distance, not angle.</t>
  </si>
  <si>
    <t>S(R) =</t>
  </si>
  <si>
    <t>S</t>
  </si>
  <si>
    <t>S fit error</t>
  </si>
  <si>
    <t>S_model</t>
  </si>
  <si>
    <t>S_lookup</t>
  </si>
  <si>
    <t>S_poly</t>
  </si>
  <si>
    <t>err w.r.t. model:</t>
  </si>
  <si>
    <t>Confirmation of S from measuring zemax-outputted solid model:</t>
  </si>
  <si>
    <t>Error of a linear interpolation of S based on lookup table:</t>
  </si>
  <si>
    <t>R Lo</t>
  </si>
  <si>
    <t>R Hi</t>
  </si>
  <si>
    <t>S Lo</t>
  </si>
  <si>
    <t>S Hi</t>
  </si>
  <si>
    <t>(P,Q) nomenclature replaced with "(Q,S)". Fixed erroneous offset of S(0)=0.5mm in polynomial and lookup table. Added S check calculations to confirm correct poly and lookup definitions.</t>
  </si>
  <si>
    <t>2015-12-15</t>
  </si>
  <si>
    <t>Q,S COORDINATES</t>
  </si>
  <si>
    <t>Q</t>
  </si>
  <si>
    <t>v10</t>
  </si>
  <si>
    <t>N/A</t>
  </si>
  <si>
    <t>cassetteID</t>
  </si>
  <si>
    <t>Added Q and S coordinates for each deviceID to PositionerAndFiducialLocations sheet. Added cassetteID for each deviceID to PositionerAndFiducialLocations sheet.</t>
  </si>
  <si>
    <t>TMC</t>
  </si>
  <si>
    <t>2017-03-06</t>
  </si>
  <si>
    <t>Check Sum:</t>
  </si>
  <si>
    <t>CassetteID explanation</t>
  </si>
  <si>
    <t>This cassette mapping assumes all slit blocks are manufactured to spec on the first try, and do not require the use of the 11th mini-flex. That contingency will be addressed a future version.</t>
  </si>
  <si>
    <t>For an explanation of how the randomization works refer to "2015-08-10 Mapping of focal plane to spectro fiber locations.pptx" contained in DESI-0530 on DocDB</t>
  </si>
  <si>
    <t>Sum</t>
  </si>
  <si>
    <t>SB</t>
  </si>
  <si>
    <t>v11</t>
  </si>
  <si>
    <t>Moved cassetteID column by the xyz columns, added aliases for the polynomial coefficients for calculating the S coordinate. These aliases are now used in the calculation on sheet PositionerAndFiducialLocations</t>
  </si>
  <si>
    <t>v12</t>
  </si>
  <si>
    <t>TB0</t>
  </si>
  <si>
    <t>TB1</t>
  </si>
  <si>
    <t>TB2</t>
  </si>
  <si>
    <t>Tooling ball, xyz location is the geometric center of the sphere, each of the 3 balls has a unique ID (0-2)</t>
  </si>
  <si>
    <t>Tooling balls have no rotation, because the reported coordinate is a point at the center of the ball</t>
  </si>
  <si>
    <t>Tooling balls do not protrude through the back of the Petal</t>
  </si>
  <si>
    <t>Tooling ball locations are reported only with respect to the fiber tip locations at the aspheric focal plane</t>
  </si>
  <si>
    <t>TB#</t>
  </si>
  <si>
    <t>Added 3 rows, one for each tooling ball, with the nominal coordinates for the center of each ball. Nominal coordinates taken from CAD.</t>
  </si>
  <si>
    <t>https://desi.lbl.gov/svn/code/focalplane/plate_layout/tags/v1.9/matlab_code/focal_plane_polys_lookup.m</t>
  </si>
  <si>
    <t>https://desi.lbl.gov/svn/code/focalplane/plate_layout/tags/v1.9/results_files/echo22_polys_and_lookups</t>
  </si>
  <si>
    <t>Extended s(r) and z(r) lookup table out to r = 420 mm.</t>
  </si>
  <si>
    <t>v13</t>
  </si>
  <si>
    <t>See below for nominal location and illustrations of this point.</t>
  </si>
  <si>
    <t>Conventions on pixel origin, rows, and columns</t>
  </si>
  <si>
    <t>Pixel (1,1) of the FITS file returned by camera.py is at corner N1 of the active area.</t>
  </si>
  <si>
    <t>X (column number) is aligned along N1 to N4.</t>
  </si>
  <si>
    <t>Y (row number) is aligned along N1 to N2.</t>
  </si>
  <si>
    <t>v14</t>
  </si>
  <si>
    <t>Added illustration of full petal and statement of conventions for pixel orientations to GFALocation sheet.</t>
  </si>
  <si>
    <t>DR</t>
  </si>
  <si>
    <t>Locations of glass pieces</t>
  </si>
  <si>
    <t>wavefront</t>
  </si>
  <si>
    <t>guider</t>
  </si>
  <si>
    <t>v15</t>
  </si>
  <si>
    <t>Added location of guider filter glass. Updated locations of wavefront filter glass.</t>
  </si>
  <si>
    <t>v16</t>
  </si>
  <si>
    <t>Corrected location of guider filter glass.</t>
  </si>
  <si>
    <t>TM</t>
  </si>
  <si>
    <t>v17</t>
  </si>
  <si>
    <t>EXTENDED WITH POLYNOMIAL</t>
  </si>
  <si>
    <t>Added polynomial-evaluated extensions of S, Z, N lookup tables out to R = 500 mm.</t>
  </si>
  <si>
    <t>FLAT COORDINATES</t>
  </si>
  <si>
    <t>The tooling balls are not on the focal surface and therefore not defined in Q,S or flat X,Y.</t>
  </si>
  <si>
    <t>v18</t>
  </si>
  <si>
    <t>Added FLAT_XY coordinates for positioner and fiducial nominal locations.</t>
  </si>
  <si>
    <r>
      <t>Drawing Number:</t>
    </r>
    <r>
      <rPr>
        <sz val="12"/>
        <rFont val="Arial"/>
        <family val="2"/>
      </rPr>
      <t xml:space="preserve">  </t>
    </r>
    <r>
      <rPr>
        <b/>
        <sz val="28"/>
        <rFont val="Arial"/>
        <family val="2"/>
      </rPr>
      <t>DESI-530</t>
    </r>
    <r>
      <rPr>
        <sz val="28"/>
        <rFont val="Arial"/>
        <family val="2"/>
      </rPr>
      <t>-</t>
    </r>
    <r>
      <rPr>
        <b/>
        <sz val="28"/>
        <rFont val="Arial"/>
        <family val="2"/>
      </rPr>
      <t>v18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</si>
</sst>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0.000"/>
    <numFmt numFmtId="166" formatCode="0.0000000E+00"/>
    <numFmt numFmtId="167" formatCode="0.000000"/>
    <numFmt numFmtId="168" formatCode="0.0"/>
    <numFmt numFmtId="169" formatCode="0.0%"/>
    <numFmt numFmtId="170" formatCode="0.00000E+00"/>
    <numFmt numFmtId="171" formatCode="0.000000%"/>
    <numFmt numFmtId="172" formatCode="yyyy\-mm\-dd;@"/>
  </numFmts>
  <fonts count="2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28"/>
      <name val="Arial"/>
      <family val="2"/>
    </font>
    <font>
      <sz val="28"/>
      <name val="Arial"/>
      <family val="2"/>
    </font>
    <font>
      <sz val="20"/>
      <color indexed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A7D0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5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theme="4" tint="0.39997558519241921"/>
      </top>
      <bottom style="thin">
        <color indexed="64"/>
      </bottom>
      <diagonal/>
    </border>
    <border>
      <left/>
      <right/>
      <top style="medium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4" applyNumberFormat="0" applyFill="0" applyAlignment="0" applyProtection="0"/>
    <xf numFmtId="0" fontId="14" fillId="2" borderId="5" applyNumberFormat="0" applyAlignment="0" applyProtection="0"/>
    <xf numFmtId="0" fontId="15" fillId="3" borderId="5" applyNumberFormat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8" fillId="0" borderId="12" applyNumberFormat="0" applyFill="0" applyAlignment="0" applyProtection="0"/>
    <xf numFmtId="9" fontId="12" fillId="0" borderId="0" applyFon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22" fillId="9" borderId="0" applyNumberFormat="0" applyBorder="0" applyAlignment="0" applyProtection="0"/>
    <xf numFmtId="0" fontId="12" fillId="11" borderId="0" applyNumberFormat="0" applyBorder="0" applyAlignment="0" applyProtection="0"/>
  </cellStyleXfs>
  <cellXfs count="170">
    <xf numFmtId="0" fontId="0" fillId="0" borderId="0" xfId="0"/>
    <xf numFmtId="0" fontId="4" fillId="0" borderId="0" xfId="5"/>
    <xf numFmtId="0" fontId="6" fillId="0" borderId="0" xfId="5" applyFont="1" applyAlignment="1">
      <alignment horizontal="right"/>
    </xf>
    <xf numFmtId="0" fontId="6" fillId="0" borderId="3" xfId="5" applyFont="1" applyBorder="1" applyAlignment="1">
      <alignment horizontal="center" vertical="center"/>
    </xf>
    <xf numFmtId="0" fontId="6" fillId="0" borderId="3" xfId="5" applyFont="1" applyBorder="1" applyAlignment="1">
      <alignment horizontal="center" vertical="center" wrapText="1"/>
    </xf>
    <xf numFmtId="0" fontId="6" fillId="0" borderId="3" xfId="5" applyFont="1" applyFill="1" applyBorder="1" applyAlignment="1">
      <alignment horizontal="center"/>
    </xf>
    <xf numFmtId="0" fontId="6" fillId="0" borderId="3" xfId="5" applyFont="1" applyBorder="1"/>
    <xf numFmtId="49" fontId="6" fillId="0" borderId="3" xfId="5" applyNumberFormat="1" applyFont="1" applyBorder="1" applyAlignment="1">
      <alignment horizontal="center" vertical="center"/>
    </xf>
    <xf numFmtId="0" fontId="1" fillId="0" borderId="1" xfId="1" applyAlignment="1">
      <alignment horizontal="left" vertical="top"/>
    </xf>
    <xf numFmtId="0" fontId="3" fillId="0" borderId="0" xfId="4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3" applyAlignment="1">
      <alignment horizontal="left" vertical="top"/>
    </xf>
    <xf numFmtId="0" fontId="0" fillId="0" borderId="0" xfId="0" applyAlignment="1">
      <alignment horizontal="left" vertical="top" wrapText="1"/>
    </xf>
    <xf numFmtId="165" fontId="0" fillId="0" borderId="0" xfId="0" applyNumberFormat="1"/>
    <xf numFmtId="0" fontId="10" fillId="0" borderId="0" xfId="0" applyFont="1" applyAlignment="1">
      <alignment horizontal="left" vertical="top" wrapText="1"/>
    </xf>
    <xf numFmtId="166" fontId="0" fillId="0" borderId="0" xfId="0" applyNumberFormat="1"/>
    <xf numFmtId="167" fontId="0" fillId="0" borderId="0" xfId="0" applyNumberFormat="1"/>
    <xf numFmtId="14" fontId="10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2" fillId="0" borderId="0" xfId="3"/>
    <xf numFmtId="0" fontId="11" fillId="0" borderId="0" xfId="6" applyAlignment="1" applyProtection="1">
      <alignment horizontal="left" vertical="top" wrapText="1"/>
    </xf>
    <xf numFmtId="0" fontId="2" fillId="0" borderId="2" xfId="2"/>
    <xf numFmtId="0" fontId="0" fillId="0" borderId="0" xfId="0" applyAlignment="1">
      <alignment vertical="top"/>
    </xf>
    <xf numFmtId="0" fontId="14" fillId="2" borderId="5" xfId="8"/>
    <xf numFmtId="165" fontId="15" fillId="3" borderId="5" xfId="9" applyNumberFormat="1"/>
    <xf numFmtId="165" fontId="14" fillId="2" borderId="5" xfId="8" applyNumberFormat="1"/>
    <xf numFmtId="0" fontId="0" fillId="0" borderId="0" xfId="0" applyAlignment="1">
      <alignment wrapText="1"/>
    </xf>
    <xf numFmtId="0" fontId="2" fillId="0" borderId="0" xfId="3" applyAlignment="1">
      <alignment wrapText="1"/>
    </xf>
    <xf numFmtId="0" fontId="13" fillId="0" borderId="4" xfId="7"/>
    <xf numFmtId="0" fontId="16" fillId="0" borderId="0" xfId="0" applyFont="1"/>
    <xf numFmtId="0" fontId="2" fillId="0" borderId="2" xfId="2" applyAlignment="1">
      <alignment horizontal="left"/>
    </xf>
    <xf numFmtId="0" fontId="0" fillId="0" borderId="0" xfId="0" applyFont="1"/>
    <xf numFmtId="0" fontId="15" fillId="3" borderId="5" xfId="9"/>
    <xf numFmtId="0" fontId="1" fillId="0" borderId="1" xfId="1"/>
    <xf numFmtId="0" fontId="3" fillId="0" borderId="1" xfId="4" applyBorder="1" applyAlignment="1">
      <alignment horizontal="center"/>
    </xf>
    <xf numFmtId="0" fontId="3" fillId="0" borderId="0" xfId="4"/>
    <xf numFmtId="0" fontId="3" fillId="0" borderId="0" xfId="4" applyAlignment="1">
      <alignment horizontal="center"/>
    </xf>
    <xf numFmtId="0" fontId="14" fillId="2" borderId="5" xfId="8" applyAlignment="1">
      <alignment horizontal="left"/>
    </xf>
    <xf numFmtId="0" fontId="14" fillId="2" borderId="5" xfId="8" applyAlignment="1">
      <alignment horizontal="right"/>
    </xf>
    <xf numFmtId="168" fontId="14" fillId="2" borderId="5" xfId="8" applyNumberFormat="1" applyAlignment="1">
      <alignment horizontal="right"/>
    </xf>
    <xf numFmtId="165" fontId="15" fillId="3" borderId="5" xfId="9" applyNumberFormat="1" applyAlignment="1">
      <alignment horizontal="right"/>
    </xf>
    <xf numFmtId="0" fontId="4" fillId="0" borderId="3" xfId="5" applyBorder="1"/>
    <xf numFmtId="49" fontId="4" fillId="0" borderId="3" xfId="5" applyNumberFormat="1" applyBorder="1"/>
    <xf numFmtId="0" fontId="4" fillId="0" borderId="3" xfId="5" applyBorder="1" applyAlignment="1">
      <alignment horizontal="center"/>
    </xf>
    <xf numFmtId="0" fontId="4" fillId="0" borderId="3" xfId="5" applyBorder="1" applyAlignment="1">
      <alignment wrapText="1"/>
    </xf>
    <xf numFmtId="167" fontId="18" fillId="0" borderId="12" xfId="12" applyNumberFormat="1"/>
    <xf numFmtId="0" fontId="6" fillId="0" borderId="3" xfId="5" applyFont="1" applyBorder="1" applyAlignment="1">
      <alignment wrapText="1"/>
    </xf>
    <xf numFmtId="49" fontId="6" fillId="0" borderId="3" xfId="5" applyNumberFormat="1" applyFont="1" applyBorder="1"/>
    <xf numFmtId="0" fontId="6" fillId="0" borderId="3" xfId="5" applyFont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14" fontId="10" fillId="0" borderId="0" xfId="0" applyNumberFormat="1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9" fontId="15" fillId="3" borderId="5" xfId="13" applyNumberFormat="1" applyFont="1" applyFill="1" applyBorder="1"/>
    <xf numFmtId="14" fontId="0" fillId="0" borderId="0" xfId="0" applyNumberFormat="1" applyAlignment="1">
      <alignment horizontal="left" vertical="top"/>
    </xf>
    <xf numFmtId="167" fontId="0" fillId="0" borderId="16" xfId="0" applyNumberFormat="1" applyBorder="1"/>
    <xf numFmtId="167" fontId="0" fillId="0" borderId="0" xfId="0" applyNumberFormat="1" applyBorder="1"/>
    <xf numFmtId="167" fontId="15" fillId="3" borderId="5" xfId="9" applyNumberFormat="1" applyBorder="1"/>
    <xf numFmtId="167" fontId="15" fillId="3" borderId="18" xfId="9" applyNumberFormat="1" applyBorder="1"/>
    <xf numFmtId="167" fontId="0" fillId="0" borderId="19" xfId="0" applyNumberFormat="1" applyBorder="1"/>
    <xf numFmtId="167" fontId="0" fillId="0" borderId="20" xfId="0" applyNumberFormat="1" applyBorder="1"/>
    <xf numFmtId="167" fontId="15" fillId="3" borderId="21" xfId="9" applyNumberFormat="1" applyBorder="1"/>
    <xf numFmtId="167" fontId="15" fillId="3" borderId="22" xfId="9" applyNumberFormat="1" applyBorder="1"/>
    <xf numFmtId="0" fontId="2" fillId="0" borderId="24" xfId="3" applyBorder="1" applyAlignment="1">
      <alignment horizontal="center"/>
    </xf>
    <xf numFmtId="0" fontId="2" fillId="0" borderId="25" xfId="3" applyBorder="1" applyAlignment="1">
      <alignment horizontal="center"/>
    </xf>
    <xf numFmtId="0" fontId="2" fillId="0" borderId="26" xfId="3" applyBorder="1" applyAlignment="1">
      <alignment horizontal="center"/>
    </xf>
    <xf numFmtId="0" fontId="2" fillId="0" borderId="0" xfId="3" applyAlignment="1">
      <alignment horizontal="center"/>
    </xf>
    <xf numFmtId="167" fontId="0" fillId="0" borderId="17" xfId="0" applyNumberFormat="1" applyBorder="1"/>
    <xf numFmtId="167" fontId="0" fillId="0" borderId="23" xfId="0" applyNumberFormat="1" applyBorder="1"/>
    <xf numFmtId="164" fontId="6" fillId="0" borderId="0" xfId="5" applyNumberFormat="1" applyFont="1" applyAlignment="1">
      <alignment horizontal="right"/>
    </xf>
    <xf numFmtId="168" fontId="15" fillId="3" borderId="5" xfId="9" applyNumberFormat="1"/>
    <xf numFmtId="0" fontId="0" fillId="0" borderId="16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left"/>
    </xf>
    <xf numFmtId="0" fontId="2" fillId="0" borderId="0" xfId="3" applyAlignment="1">
      <alignment horizontal="right"/>
    </xf>
    <xf numFmtId="170" fontId="14" fillId="2" borderId="5" xfId="8" applyNumberFormat="1"/>
    <xf numFmtId="167" fontId="14" fillId="2" borderId="5" xfId="8" applyNumberFormat="1"/>
    <xf numFmtId="11" fontId="3" fillId="0" borderId="0" xfId="4" applyNumberFormat="1"/>
    <xf numFmtId="168" fontId="14" fillId="2" borderId="5" xfId="8" applyNumberFormat="1"/>
    <xf numFmtId="0" fontId="21" fillId="0" borderId="0" xfId="4" applyFont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7" fontId="15" fillId="3" borderId="5" xfId="9" applyNumberFormat="1"/>
    <xf numFmtId="171" fontId="15" fillId="3" borderId="5" xfId="13" applyNumberFormat="1" applyFont="1" applyFill="1" applyBorder="1"/>
    <xf numFmtId="168" fontId="3" fillId="0" borderId="0" xfId="4" applyNumberFormat="1"/>
    <xf numFmtId="0" fontId="0" fillId="0" borderId="0" xfId="0" applyFill="1"/>
    <xf numFmtId="167" fontId="0" fillId="0" borderId="16" xfId="0" applyNumberFormat="1" applyFill="1" applyBorder="1"/>
    <xf numFmtId="167" fontId="0" fillId="0" borderId="0" xfId="0" applyNumberFormat="1" applyFill="1" applyBorder="1"/>
    <xf numFmtId="167" fontId="0" fillId="0" borderId="17" xfId="0" applyNumberFormat="1" applyFill="1" applyBorder="1"/>
    <xf numFmtId="0" fontId="0" fillId="0" borderId="16" xfId="0" applyFill="1" applyBorder="1"/>
    <xf numFmtId="0" fontId="0" fillId="0" borderId="0" xfId="0" applyFill="1" applyBorder="1"/>
    <xf numFmtId="0" fontId="0" fillId="0" borderId="17" xfId="0" applyFill="1" applyBorder="1"/>
    <xf numFmtId="167" fontId="2" fillId="0" borderId="2" xfId="2" applyNumberFormat="1"/>
    <xf numFmtId="167" fontId="2" fillId="0" borderId="0" xfId="3" applyNumberFormat="1"/>
    <xf numFmtId="0" fontId="14" fillId="2" borderId="27" xfId="8" applyBorder="1"/>
    <xf numFmtId="0" fontId="0" fillId="0" borderId="28" xfId="0" applyBorder="1"/>
    <xf numFmtId="0" fontId="2" fillId="0" borderId="28" xfId="3" applyBorder="1"/>
    <xf numFmtId="0" fontId="4" fillId="0" borderId="0" xfId="5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4" fillId="2" borderId="5" xfId="8" applyNumberFormat="1"/>
    <xf numFmtId="0" fontId="2" fillId="0" borderId="29" xfId="3" applyBorder="1" applyAlignment="1">
      <alignment horizontal="center"/>
    </xf>
    <xf numFmtId="0" fontId="0" fillId="0" borderId="30" xfId="0" applyBorder="1" applyAlignment="1">
      <alignment horizontal="center"/>
    </xf>
    <xf numFmtId="167" fontId="2" fillId="0" borderId="24" xfId="3" applyNumberFormat="1" applyBorder="1" applyAlignment="1">
      <alignment horizontal="center"/>
    </xf>
    <xf numFmtId="167" fontId="2" fillId="0" borderId="25" xfId="3" applyNumberFormat="1" applyBorder="1" applyAlignment="1">
      <alignment horizontal="center"/>
    </xf>
    <xf numFmtId="0" fontId="0" fillId="10" borderId="0" xfId="0" applyFill="1"/>
    <xf numFmtId="0" fontId="0" fillId="0" borderId="31" xfId="0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4" fillId="0" borderId="0" xfId="5" applyAlignment="1">
      <alignment wrapText="1"/>
    </xf>
    <xf numFmtId="0" fontId="6" fillId="0" borderId="3" xfId="5" applyFont="1" applyBorder="1" applyAlignment="1">
      <alignment vertical="center" wrapText="1"/>
    </xf>
    <xf numFmtId="0" fontId="0" fillId="0" borderId="32" xfId="0" applyBorder="1"/>
    <xf numFmtId="167" fontId="0" fillId="0" borderId="33" xfId="0" applyNumberFormat="1" applyBorder="1"/>
    <xf numFmtId="0" fontId="0" fillId="0" borderId="34" xfId="0" applyBorder="1"/>
    <xf numFmtId="167" fontId="0" fillId="0" borderId="23" xfId="0" applyNumberFormat="1" applyFill="1" applyBorder="1"/>
    <xf numFmtId="172" fontId="4" fillId="0" borderId="3" xfId="5" applyNumberFormat="1" applyBorder="1"/>
    <xf numFmtId="0" fontId="6" fillId="0" borderId="0" xfId="5" applyFont="1" applyAlignment="1">
      <alignment horizontal="left"/>
    </xf>
    <xf numFmtId="165" fontId="0" fillId="0" borderId="0" xfId="0" applyNumberFormat="1" applyAlignment="1">
      <alignment horizontal="left"/>
    </xf>
    <xf numFmtId="0" fontId="5" fillId="0" borderId="0" xfId="5" applyFont="1" applyAlignment="1">
      <alignment horizontal="right"/>
    </xf>
    <xf numFmtId="0" fontId="4" fillId="0" borderId="0" xfId="5" applyAlignment="1"/>
    <xf numFmtId="0" fontId="9" fillId="0" borderId="0" xfId="5" applyFont="1" applyAlignment="1"/>
    <xf numFmtId="167" fontId="3" fillId="0" borderId="13" xfId="4" applyNumberFormat="1" applyBorder="1" applyAlignment="1">
      <alignment horizontal="center" vertical="center" wrapText="1"/>
    </xf>
    <xf numFmtId="167" fontId="3" fillId="0" borderId="14" xfId="4" applyNumberFormat="1" applyBorder="1" applyAlignment="1">
      <alignment horizontal="center" vertical="center" wrapText="1"/>
    </xf>
    <xf numFmtId="167" fontId="3" fillId="0" borderId="15" xfId="4" applyNumberFormat="1" applyBorder="1" applyAlignment="1">
      <alignment horizontal="center" vertical="center" wrapText="1"/>
    </xf>
    <xf numFmtId="167" fontId="3" fillId="0" borderId="16" xfId="4" applyNumberFormat="1" applyBorder="1" applyAlignment="1">
      <alignment horizontal="center" vertical="center" wrapText="1"/>
    </xf>
    <xf numFmtId="167" fontId="3" fillId="0" borderId="0" xfId="4" applyNumberFormat="1" applyBorder="1" applyAlignment="1">
      <alignment horizontal="center" vertical="center" wrapText="1"/>
    </xf>
    <xf numFmtId="167" fontId="3" fillId="0" borderId="17" xfId="4" applyNumberFormat="1" applyBorder="1" applyAlignment="1">
      <alignment horizontal="center" vertical="center" wrapText="1"/>
    </xf>
    <xf numFmtId="167" fontId="3" fillId="0" borderId="19" xfId="4" applyNumberFormat="1" applyBorder="1" applyAlignment="1">
      <alignment horizontal="center" vertical="center" wrapText="1"/>
    </xf>
    <xf numFmtId="167" fontId="3" fillId="0" borderId="20" xfId="4" applyNumberFormat="1" applyBorder="1" applyAlignment="1">
      <alignment horizontal="center" vertical="center" wrapText="1"/>
    </xf>
    <xf numFmtId="167" fontId="3" fillId="0" borderId="23" xfId="4" applyNumberFormat="1" applyBorder="1" applyAlignment="1">
      <alignment horizontal="center" vertical="center" wrapText="1"/>
    </xf>
    <xf numFmtId="0" fontId="22" fillId="9" borderId="13" xfId="17" applyBorder="1" applyAlignment="1">
      <alignment horizontal="center"/>
    </xf>
    <xf numFmtId="0" fontId="22" fillId="9" borderId="14" xfId="17" applyBorder="1" applyAlignment="1">
      <alignment horizontal="center"/>
    </xf>
    <xf numFmtId="0" fontId="22" fillId="9" borderId="15" xfId="17" applyBorder="1" applyAlignment="1">
      <alignment horizontal="center"/>
    </xf>
    <xf numFmtId="0" fontId="0" fillId="6" borderId="14" xfId="14" applyFont="1" applyBorder="1" applyAlignment="1">
      <alignment horizontal="center"/>
    </xf>
    <xf numFmtId="0" fontId="12" fillId="6" borderId="14" xfId="14" applyBorder="1" applyAlignment="1">
      <alignment horizontal="center"/>
    </xf>
    <xf numFmtId="0" fontId="12" fillId="6" borderId="15" xfId="14" applyBorder="1" applyAlignment="1">
      <alignment horizontal="center"/>
    </xf>
    <xf numFmtId="0" fontId="0" fillId="7" borderId="13" xfId="15" applyFont="1" applyBorder="1" applyAlignment="1">
      <alignment horizontal="center"/>
    </xf>
    <xf numFmtId="0" fontId="12" fillId="7" borderId="14" xfId="15" applyBorder="1" applyAlignment="1">
      <alignment horizontal="center"/>
    </xf>
    <xf numFmtId="0" fontId="12" fillId="7" borderId="15" xfId="15" applyBorder="1" applyAlignment="1">
      <alignment horizontal="center"/>
    </xf>
    <xf numFmtId="167" fontId="3" fillId="0" borderId="13" xfId="4" applyNumberFormat="1" applyBorder="1" applyAlignment="1">
      <alignment horizontal="left" wrapText="1"/>
    </xf>
    <xf numFmtId="167" fontId="3" fillId="0" borderId="14" xfId="4" applyNumberFormat="1" applyBorder="1" applyAlignment="1">
      <alignment horizontal="left" wrapText="1"/>
    </xf>
    <xf numFmtId="167" fontId="3" fillId="0" borderId="15" xfId="4" applyNumberFormat="1" applyBorder="1" applyAlignment="1">
      <alignment horizontal="left" wrapText="1"/>
    </xf>
    <xf numFmtId="167" fontId="3" fillId="0" borderId="19" xfId="4" applyNumberFormat="1" applyBorder="1" applyAlignment="1">
      <alignment horizontal="left" wrapText="1"/>
    </xf>
    <xf numFmtId="167" fontId="3" fillId="0" borderId="20" xfId="4" applyNumberFormat="1" applyBorder="1" applyAlignment="1">
      <alignment horizontal="left" wrapText="1"/>
    </xf>
    <xf numFmtId="167" fontId="3" fillId="0" borderId="23" xfId="4" applyNumberFormat="1" applyBorder="1" applyAlignment="1">
      <alignment horizontal="left" wrapText="1"/>
    </xf>
    <xf numFmtId="0" fontId="12" fillId="8" borderId="13" xfId="16" applyBorder="1" applyAlignment="1">
      <alignment horizontal="center"/>
    </xf>
    <xf numFmtId="0" fontId="12" fillId="8" borderId="14" xfId="16" applyBorder="1" applyAlignment="1">
      <alignment horizontal="center"/>
    </xf>
    <xf numFmtId="0" fontId="16" fillId="4" borderId="9" xfId="10" applyFont="1" applyBorder="1" applyAlignment="1">
      <alignment horizontal="left" vertical="top" wrapText="1"/>
    </xf>
    <xf numFmtId="0" fontId="16" fillId="4" borderId="10" xfId="10" applyFont="1" applyBorder="1" applyAlignment="1">
      <alignment horizontal="left" vertical="top" wrapText="1"/>
    </xf>
    <xf numFmtId="0" fontId="16" fillId="4" borderId="11" xfId="10" applyFont="1" applyBorder="1" applyAlignment="1">
      <alignment horizontal="left" vertical="top" wrapText="1"/>
    </xf>
    <xf numFmtId="0" fontId="16" fillId="5" borderId="6" xfId="11" applyFont="1" applyBorder="1" applyAlignment="1">
      <alignment horizontal="left" vertical="top" wrapText="1"/>
    </xf>
    <xf numFmtId="0" fontId="16" fillId="5" borderId="7" xfId="11" applyFont="1" applyBorder="1" applyAlignment="1">
      <alignment horizontal="left" vertical="top" wrapText="1"/>
    </xf>
    <xf numFmtId="0" fontId="16" fillId="5" borderId="8" xfId="11" applyFont="1" applyBorder="1" applyAlignment="1">
      <alignment horizontal="left" vertical="top" wrapText="1"/>
    </xf>
    <xf numFmtId="0" fontId="16" fillId="4" borderId="6" xfId="10" applyFont="1" applyBorder="1" applyAlignment="1">
      <alignment horizontal="left" vertical="top" wrapText="1"/>
    </xf>
    <xf numFmtId="0" fontId="16" fillId="4" borderId="7" xfId="10" applyFont="1" applyBorder="1" applyAlignment="1">
      <alignment horizontal="left" vertical="top" wrapText="1"/>
    </xf>
    <xf numFmtId="0" fontId="16" fillId="4" borderId="8" xfId="10" applyFont="1" applyBorder="1" applyAlignment="1">
      <alignment horizontal="left" vertical="top" wrapText="1"/>
    </xf>
    <xf numFmtId="0" fontId="16" fillId="5" borderId="9" xfId="11" applyFont="1" applyBorder="1" applyAlignment="1">
      <alignment vertical="top" wrapText="1"/>
    </xf>
    <xf numFmtId="0" fontId="16" fillId="5" borderId="10" xfId="11" applyFont="1" applyBorder="1" applyAlignment="1">
      <alignment vertical="top" wrapText="1"/>
    </xf>
    <xf numFmtId="0" fontId="16" fillId="5" borderId="11" xfId="11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2" xfId="2" applyAlignment="1">
      <alignment horizontal="left" vertical="top"/>
    </xf>
    <xf numFmtId="0" fontId="2" fillId="0" borderId="0" xfId="2" applyBorder="1" applyAlignment="1">
      <alignment horizontal="left" vertical="top"/>
    </xf>
    <xf numFmtId="167" fontId="12" fillId="11" borderId="13" xfId="18" applyNumberFormat="1" applyBorder="1" applyAlignment="1">
      <alignment horizontal="center"/>
    </xf>
    <xf numFmtId="167" fontId="12" fillId="11" borderId="15" xfId="18" applyNumberFormat="1" applyBorder="1" applyAlignment="1">
      <alignment horizontal="center"/>
    </xf>
    <xf numFmtId="167" fontId="2" fillId="0" borderId="26" xfId="3" applyNumberFormat="1" applyBorder="1" applyAlignment="1">
      <alignment horizontal="center"/>
    </xf>
  </cellXfs>
  <cellStyles count="19">
    <cellStyle name="20% - Accent1" xfId="10" builtinId="30"/>
    <cellStyle name="20% - Accent2" xfId="11" builtinId="34"/>
    <cellStyle name="20% - Accent6" xfId="18" builtinId="50"/>
    <cellStyle name="40% - Accent1" xfId="14" builtinId="31"/>
    <cellStyle name="40% - Accent2" xfId="15" builtinId="35"/>
    <cellStyle name="40% - Accent4" xfId="16" builtinId="43"/>
    <cellStyle name="Calculation" xfId="9" builtinId="22"/>
    <cellStyle name="Explanatory Text" xfId="4" builtinId="53"/>
    <cellStyle name="Heading 1" xfId="1" builtinId="16"/>
    <cellStyle name="Heading 2" xfId="7" builtinId="17"/>
    <cellStyle name="Heading 3" xfId="2" builtinId="18"/>
    <cellStyle name="Heading 4" xfId="3" builtinId="19"/>
    <cellStyle name="Hyperlink" xfId="6" builtinId="8"/>
    <cellStyle name="Input" xfId="8" builtinId="20"/>
    <cellStyle name="Linked Cell" xfId="12" builtinId="24"/>
    <cellStyle name="Neutral" xfId="17" builtinId="28"/>
    <cellStyle name="Normal" xfId="0" builtinId="0"/>
    <cellStyle name="Normal 2" xfId="5"/>
    <cellStyle name="Percent" xfId="13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Chief ray dev</c:v>
          </c:tx>
          <c:marker>
            <c:symbol val="none"/>
          </c:marker>
          <c:xVal>
            <c:numRef>
              <c:f>OpticsDefn!$A$19:$A$1018</c:f>
              <c:numCache>
                <c:formatCode>General</c:formatCode>
                <c:ptCount val="1000"/>
                <c:pt idx="0">
                  <c:v>0.38879999999999998</c:v>
                </c:pt>
                <c:pt idx="1">
                  <c:v>0.77769999999999995</c:v>
                </c:pt>
                <c:pt idx="2">
                  <c:v>1.1665000000000001</c:v>
                </c:pt>
                <c:pt idx="3">
                  <c:v>1.5553999999999999</c:v>
                </c:pt>
                <c:pt idx="4">
                  <c:v>1.9441999999999999</c:v>
                </c:pt>
                <c:pt idx="5">
                  <c:v>2.3331</c:v>
                </c:pt>
                <c:pt idx="6">
                  <c:v>2.7219000000000002</c:v>
                </c:pt>
                <c:pt idx="7">
                  <c:v>3.1107999999999998</c:v>
                </c:pt>
                <c:pt idx="8">
                  <c:v>3.4996</c:v>
                </c:pt>
                <c:pt idx="9">
                  <c:v>3.8885000000000001</c:v>
                </c:pt>
                <c:pt idx="10">
                  <c:v>4.2773000000000003</c:v>
                </c:pt>
                <c:pt idx="11">
                  <c:v>4.6661999999999999</c:v>
                </c:pt>
                <c:pt idx="12">
                  <c:v>5.0549999999999997</c:v>
                </c:pt>
                <c:pt idx="13">
                  <c:v>5.4439000000000002</c:v>
                </c:pt>
                <c:pt idx="14">
                  <c:v>5.8327999999999998</c:v>
                </c:pt>
                <c:pt idx="15">
                  <c:v>6.2215999999999996</c:v>
                </c:pt>
                <c:pt idx="16">
                  <c:v>6.6105</c:v>
                </c:pt>
                <c:pt idx="17">
                  <c:v>6.9992999999999999</c:v>
                </c:pt>
                <c:pt idx="18">
                  <c:v>7.3882000000000003</c:v>
                </c:pt>
                <c:pt idx="19">
                  <c:v>7.7770999999999999</c:v>
                </c:pt>
                <c:pt idx="20">
                  <c:v>8.1659000000000006</c:v>
                </c:pt>
                <c:pt idx="21">
                  <c:v>8.5548000000000002</c:v>
                </c:pt>
                <c:pt idx="22">
                  <c:v>8.9436999999999998</c:v>
                </c:pt>
                <c:pt idx="23">
                  <c:v>9.3325999999999993</c:v>
                </c:pt>
                <c:pt idx="24">
                  <c:v>9.7213999999999992</c:v>
                </c:pt>
                <c:pt idx="25">
                  <c:v>10.110300000000001</c:v>
                </c:pt>
                <c:pt idx="26">
                  <c:v>10.4992</c:v>
                </c:pt>
                <c:pt idx="27">
                  <c:v>10.8881</c:v>
                </c:pt>
                <c:pt idx="28">
                  <c:v>11.276999999999999</c:v>
                </c:pt>
                <c:pt idx="29">
                  <c:v>11.665900000000001</c:v>
                </c:pt>
                <c:pt idx="30">
                  <c:v>12.0548</c:v>
                </c:pt>
                <c:pt idx="31">
                  <c:v>12.4437</c:v>
                </c:pt>
                <c:pt idx="32">
                  <c:v>12.832599999999999</c:v>
                </c:pt>
                <c:pt idx="33">
                  <c:v>13.221500000000001</c:v>
                </c:pt>
                <c:pt idx="34">
                  <c:v>13.6104</c:v>
                </c:pt>
                <c:pt idx="35">
                  <c:v>13.9993</c:v>
                </c:pt>
                <c:pt idx="36">
                  <c:v>14.388199999999999</c:v>
                </c:pt>
                <c:pt idx="37">
                  <c:v>14.777100000000001</c:v>
                </c:pt>
                <c:pt idx="38">
                  <c:v>15.166</c:v>
                </c:pt>
                <c:pt idx="39">
                  <c:v>15.5549</c:v>
                </c:pt>
                <c:pt idx="40">
                  <c:v>15.943899999999999</c:v>
                </c:pt>
                <c:pt idx="41">
                  <c:v>16.332799999999999</c:v>
                </c:pt>
                <c:pt idx="42">
                  <c:v>16.721699999999998</c:v>
                </c:pt>
                <c:pt idx="43">
                  <c:v>17.110700000000001</c:v>
                </c:pt>
                <c:pt idx="44">
                  <c:v>17.499600000000001</c:v>
                </c:pt>
                <c:pt idx="45">
                  <c:v>17.8886</c:v>
                </c:pt>
                <c:pt idx="46">
                  <c:v>18.2775</c:v>
                </c:pt>
                <c:pt idx="47">
                  <c:v>18.666499999999999</c:v>
                </c:pt>
                <c:pt idx="48">
                  <c:v>19.055499999999999</c:v>
                </c:pt>
                <c:pt idx="49">
                  <c:v>19.444400000000002</c:v>
                </c:pt>
                <c:pt idx="50">
                  <c:v>19.833400000000001</c:v>
                </c:pt>
                <c:pt idx="51">
                  <c:v>20.2224</c:v>
                </c:pt>
                <c:pt idx="52">
                  <c:v>20.6114</c:v>
                </c:pt>
                <c:pt idx="53">
                  <c:v>21.000399999999999</c:v>
                </c:pt>
                <c:pt idx="54">
                  <c:v>21.389399999999998</c:v>
                </c:pt>
                <c:pt idx="55">
                  <c:v>21.778400000000001</c:v>
                </c:pt>
                <c:pt idx="56">
                  <c:v>22.167400000000001</c:v>
                </c:pt>
                <c:pt idx="57">
                  <c:v>22.5564</c:v>
                </c:pt>
                <c:pt idx="58">
                  <c:v>22.945399999999999</c:v>
                </c:pt>
                <c:pt idx="59">
                  <c:v>23.334399999999999</c:v>
                </c:pt>
                <c:pt idx="60">
                  <c:v>23.723500000000001</c:v>
                </c:pt>
                <c:pt idx="61">
                  <c:v>24.112500000000001</c:v>
                </c:pt>
                <c:pt idx="62">
                  <c:v>24.5015</c:v>
                </c:pt>
                <c:pt idx="63">
                  <c:v>24.890599999999999</c:v>
                </c:pt>
                <c:pt idx="64">
                  <c:v>25.279599999999999</c:v>
                </c:pt>
                <c:pt idx="65">
                  <c:v>25.668700000000001</c:v>
                </c:pt>
                <c:pt idx="66">
                  <c:v>26.0578</c:v>
                </c:pt>
                <c:pt idx="67">
                  <c:v>26.446899999999999</c:v>
                </c:pt>
                <c:pt idx="68">
                  <c:v>26.835899999999999</c:v>
                </c:pt>
                <c:pt idx="69">
                  <c:v>27.225000000000001</c:v>
                </c:pt>
                <c:pt idx="70">
                  <c:v>27.614100000000001</c:v>
                </c:pt>
                <c:pt idx="71">
                  <c:v>28.0032</c:v>
                </c:pt>
                <c:pt idx="72">
                  <c:v>28.392299999999999</c:v>
                </c:pt>
                <c:pt idx="73">
                  <c:v>28.781500000000001</c:v>
                </c:pt>
                <c:pt idx="74">
                  <c:v>29.1706</c:v>
                </c:pt>
                <c:pt idx="75">
                  <c:v>29.559699999999999</c:v>
                </c:pt>
                <c:pt idx="76">
                  <c:v>29.948799999999999</c:v>
                </c:pt>
                <c:pt idx="77">
                  <c:v>30.338000000000001</c:v>
                </c:pt>
                <c:pt idx="78">
                  <c:v>30.7272</c:v>
                </c:pt>
                <c:pt idx="79">
                  <c:v>31.116299999999999</c:v>
                </c:pt>
                <c:pt idx="80">
                  <c:v>31.505500000000001</c:v>
                </c:pt>
                <c:pt idx="81">
                  <c:v>31.8947</c:v>
                </c:pt>
                <c:pt idx="82">
                  <c:v>32.283900000000003</c:v>
                </c:pt>
                <c:pt idx="83">
                  <c:v>32.673099999999998</c:v>
                </c:pt>
                <c:pt idx="84">
                  <c:v>33.0623</c:v>
                </c:pt>
                <c:pt idx="85">
                  <c:v>33.451500000000003</c:v>
                </c:pt>
                <c:pt idx="86">
                  <c:v>33.840699999999998</c:v>
                </c:pt>
                <c:pt idx="87">
                  <c:v>34.229900000000001</c:v>
                </c:pt>
                <c:pt idx="88">
                  <c:v>34.619199999999999</c:v>
                </c:pt>
                <c:pt idx="89">
                  <c:v>35.008400000000002</c:v>
                </c:pt>
                <c:pt idx="90">
                  <c:v>35.3977</c:v>
                </c:pt>
                <c:pt idx="91">
                  <c:v>35.786900000000003</c:v>
                </c:pt>
                <c:pt idx="92">
                  <c:v>36.176200000000001</c:v>
                </c:pt>
                <c:pt idx="93">
                  <c:v>36.5655</c:v>
                </c:pt>
                <c:pt idx="94">
                  <c:v>36.954799999999999</c:v>
                </c:pt>
                <c:pt idx="95">
                  <c:v>37.344099999999997</c:v>
                </c:pt>
                <c:pt idx="96">
                  <c:v>37.733400000000003</c:v>
                </c:pt>
                <c:pt idx="97">
                  <c:v>38.122700000000002</c:v>
                </c:pt>
                <c:pt idx="98">
                  <c:v>38.512099999999997</c:v>
                </c:pt>
                <c:pt idx="99">
                  <c:v>38.901400000000002</c:v>
                </c:pt>
                <c:pt idx="100">
                  <c:v>39.290799999999997</c:v>
                </c:pt>
                <c:pt idx="101">
                  <c:v>39.680100000000003</c:v>
                </c:pt>
                <c:pt idx="102">
                  <c:v>40.069499999999998</c:v>
                </c:pt>
                <c:pt idx="103">
                  <c:v>40.4589</c:v>
                </c:pt>
                <c:pt idx="104">
                  <c:v>40.848300000000002</c:v>
                </c:pt>
                <c:pt idx="105">
                  <c:v>41.237699999999997</c:v>
                </c:pt>
                <c:pt idx="106">
                  <c:v>41.627099999999999</c:v>
                </c:pt>
                <c:pt idx="107">
                  <c:v>42.016500000000001</c:v>
                </c:pt>
                <c:pt idx="108">
                  <c:v>42.405999999999999</c:v>
                </c:pt>
                <c:pt idx="109">
                  <c:v>42.795400000000001</c:v>
                </c:pt>
                <c:pt idx="110">
                  <c:v>43.184899999999999</c:v>
                </c:pt>
                <c:pt idx="111">
                  <c:v>43.574300000000001</c:v>
                </c:pt>
                <c:pt idx="112">
                  <c:v>43.963799999999999</c:v>
                </c:pt>
                <c:pt idx="113">
                  <c:v>44.353299999999997</c:v>
                </c:pt>
                <c:pt idx="114">
                  <c:v>44.742800000000003</c:v>
                </c:pt>
                <c:pt idx="115">
                  <c:v>45.132300000000001</c:v>
                </c:pt>
                <c:pt idx="116">
                  <c:v>45.521900000000002</c:v>
                </c:pt>
                <c:pt idx="117">
                  <c:v>45.9114</c:v>
                </c:pt>
                <c:pt idx="118">
                  <c:v>46.301000000000002</c:v>
                </c:pt>
                <c:pt idx="119">
                  <c:v>46.6905</c:v>
                </c:pt>
                <c:pt idx="120">
                  <c:v>47.080100000000002</c:v>
                </c:pt>
                <c:pt idx="121">
                  <c:v>47.469700000000003</c:v>
                </c:pt>
                <c:pt idx="122">
                  <c:v>47.859299999999998</c:v>
                </c:pt>
                <c:pt idx="123">
                  <c:v>48.248899999999999</c:v>
                </c:pt>
                <c:pt idx="124">
                  <c:v>48.638500000000001</c:v>
                </c:pt>
                <c:pt idx="125">
                  <c:v>49.028100000000002</c:v>
                </c:pt>
                <c:pt idx="126">
                  <c:v>49.4178</c:v>
                </c:pt>
                <c:pt idx="127">
                  <c:v>49.807499999999997</c:v>
                </c:pt>
                <c:pt idx="128">
                  <c:v>50.197099999999999</c:v>
                </c:pt>
                <c:pt idx="129">
                  <c:v>50.586799999999997</c:v>
                </c:pt>
                <c:pt idx="130">
                  <c:v>50.976500000000001</c:v>
                </c:pt>
                <c:pt idx="131">
                  <c:v>51.366199999999999</c:v>
                </c:pt>
                <c:pt idx="132">
                  <c:v>51.756</c:v>
                </c:pt>
                <c:pt idx="133">
                  <c:v>52.145699999999998</c:v>
                </c:pt>
                <c:pt idx="134">
                  <c:v>52.535499999999999</c:v>
                </c:pt>
                <c:pt idx="135">
                  <c:v>52.925199999999997</c:v>
                </c:pt>
                <c:pt idx="136">
                  <c:v>53.314999999999998</c:v>
                </c:pt>
                <c:pt idx="137">
                  <c:v>53.704799999999999</c:v>
                </c:pt>
                <c:pt idx="138">
                  <c:v>54.0946</c:v>
                </c:pt>
                <c:pt idx="139">
                  <c:v>54.484400000000001</c:v>
                </c:pt>
                <c:pt idx="140">
                  <c:v>54.874299999999998</c:v>
                </c:pt>
                <c:pt idx="141">
                  <c:v>55.264099999999999</c:v>
                </c:pt>
                <c:pt idx="142">
                  <c:v>55.654000000000003</c:v>
                </c:pt>
                <c:pt idx="143">
                  <c:v>56.043900000000001</c:v>
                </c:pt>
                <c:pt idx="144">
                  <c:v>56.433700000000002</c:v>
                </c:pt>
                <c:pt idx="145">
                  <c:v>56.823700000000002</c:v>
                </c:pt>
                <c:pt idx="146">
                  <c:v>57.2136</c:v>
                </c:pt>
                <c:pt idx="147">
                  <c:v>57.603499999999997</c:v>
                </c:pt>
                <c:pt idx="148">
                  <c:v>57.993499999999997</c:v>
                </c:pt>
                <c:pt idx="149">
                  <c:v>58.383400000000002</c:v>
                </c:pt>
                <c:pt idx="150">
                  <c:v>58.773400000000002</c:v>
                </c:pt>
                <c:pt idx="151">
                  <c:v>59.163400000000003</c:v>
                </c:pt>
                <c:pt idx="152">
                  <c:v>59.553400000000003</c:v>
                </c:pt>
                <c:pt idx="153">
                  <c:v>59.9435</c:v>
                </c:pt>
                <c:pt idx="154">
                  <c:v>60.333500000000001</c:v>
                </c:pt>
                <c:pt idx="155">
                  <c:v>60.723599999999998</c:v>
                </c:pt>
                <c:pt idx="156">
                  <c:v>61.113599999999998</c:v>
                </c:pt>
                <c:pt idx="157">
                  <c:v>61.503700000000002</c:v>
                </c:pt>
                <c:pt idx="158">
                  <c:v>61.893799999999999</c:v>
                </c:pt>
                <c:pt idx="159">
                  <c:v>62.283900000000003</c:v>
                </c:pt>
                <c:pt idx="160">
                  <c:v>62.674100000000003</c:v>
                </c:pt>
                <c:pt idx="161">
                  <c:v>63.0642</c:v>
                </c:pt>
                <c:pt idx="162">
                  <c:v>63.4544</c:v>
                </c:pt>
                <c:pt idx="163">
                  <c:v>63.8446</c:v>
                </c:pt>
                <c:pt idx="164">
                  <c:v>64.234800000000007</c:v>
                </c:pt>
                <c:pt idx="165">
                  <c:v>64.625</c:v>
                </c:pt>
                <c:pt idx="166">
                  <c:v>65.015199999999993</c:v>
                </c:pt>
                <c:pt idx="167">
                  <c:v>65.405500000000004</c:v>
                </c:pt>
                <c:pt idx="168">
                  <c:v>65.7958</c:v>
                </c:pt>
                <c:pt idx="169">
                  <c:v>66.186099999999996</c:v>
                </c:pt>
                <c:pt idx="170">
                  <c:v>66.576400000000007</c:v>
                </c:pt>
                <c:pt idx="171">
                  <c:v>66.966700000000003</c:v>
                </c:pt>
                <c:pt idx="172">
                  <c:v>67.356999999999999</c:v>
                </c:pt>
                <c:pt idx="173">
                  <c:v>67.747399999999999</c:v>
                </c:pt>
                <c:pt idx="174">
                  <c:v>68.137699999999995</c:v>
                </c:pt>
                <c:pt idx="175">
                  <c:v>68.528099999999995</c:v>
                </c:pt>
                <c:pt idx="176">
                  <c:v>68.918499999999995</c:v>
                </c:pt>
                <c:pt idx="177">
                  <c:v>69.308999999999997</c:v>
                </c:pt>
                <c:pt idx="178">
                  <c:v>69.699399999999997</c:v>
                </c:pt>
                <c:pt idx="179">
                  <c:v>70.0899</c:v>
                </c:pt>
                <c:pt idx="180">
                  <c:v>70.4803</c:v>
                </c:pt>
                <c:pt idx="181">
                  <c:v>70.870800000000003</c:v>
                </c:pt>
                <c:pt idx="182">
                  <c:v>71.261399999999995</c:v>
                </c:pt>
                <c:pt idx="183">
                  <c:v>71.651899999999998</c:v>
                </c:pt>
                <c:pt idx="184">
                  <c:v>72.042400000000001</c:v>
                </c:pt>
                <c:pt idx="185">
                  <c:v>72.433000000000007</c:v>
                </c:pt>
                <c:pt idx="186">
                  <c:v>72.823599999999999</c:v>
                </c:pt>
                <c:pt idx="187">
                  <c:v>73.214200000000005</c:v>
                </c:pt>
                <c:pt idx="188">
                  <c:v>73.604799999999997</c:v>
                </c:pt>
                <c:pt idx="189">
                  <c:v>73.995500000000007</c:v>
                </c:pt>
                <c:pt idx="190">
                  <c:v>74.386099999999999</c:v>
                </c:pt>
                <c:pt idx="191">
                  <c:v>74.776799999999994</c:v>
                </c:pt>
                <c:pt idx="192">
                  <c:v>75.167500000000004</c:v>
                </c:pt>
                <c:pt idx="193">
                  <c:v>75.558300000000003</c:v>
                </c:pt>
                <c:pt idx="194">
                  <c:v>75.948999999999998</c:v>
                </c:pt>
                <c:pt idx="195">
                  <c:v>76.339799999999997</c:v>
                </c:pt>
                <c:pt idx="196">
                  <c:v>76.730500000000006</c:v>
                </c:pt>
                <c:pt idx="197">
                  <c:v>77.121300000000005</c:v>
                </c:pt>
                <c:pt idx="198">
                  <c:v>77.512200000000007</c:v>
                </c:pt>
                <c:pt idx="199">
                  <c:v>77.903000000000006</c:v>
                </c:pt>
                <c:pt idx="200">
                  <c:v>78.293899999999994</c:v>
                </c:pt>
                <c:pt idx="201">
                  <c:v>78.684700000000007</c:v>
                </c:pt>
                <c:pt idx="202">
                  <c:v>79.075599999999994</c:v>
                </c:pt>
                <c:pt idx="203">
                  <c:v>79.4666</c:v>
                </c:pt>
                <c:pt idx="204">
                  <c:v>79.857500000000002</c:v>
                </c:pt>
                <c:pt idx="205">
                  <c:v>80.248500000000007</c:v>
                </c:pt>
                <c:pt idx="206">
                  <c:v>80.639399999999995</c:v>
                </c:pt>
                <c:pt idx="207">
                  <c:v>81.030500000000004</c:v>
                </c:pt>
                <c:pt idx="208">
                  <c:v>81.421499999999995</c:v>
                </c:pt>
                <c:pt idx="209">
                  <c:v>81.8125</c:v>
                </c:pt>
                <c:pt idx="210">
                  <c:v>82.203599999999994</c:v>
                </c:pt>
                <c:pt idx="211">
                  <c:v>82.594700000000003</c:v>
                </c:pt>
                <c:pt idx="212">
                  <c:v>82.985799999999998</c:v>
                </c:pt>
                <c:pt idx="213">
                  <c:v>83.376900000000006</c:v>
                </c:pt>
                <c:pt idx="214">
                  <c:v>83.768100000000004</c:v>
                </c:pt>
                <c:pt idx="215">
                  <c:v>84.159199999999998</c:v>
                </c:pt>
                <c:pt idx="216">
                  <c:v>84.550399999999996</c:v>
                </c:pt>
                <c:pt idx="217">
                  <c:v>84.941599999999994</c:v>
                </c:pt>
                <c:pt idx="218">
                  <c:v>85.332899999999995</c:v>
                </c:pt>
                <c:pt idx="219">
                  <c:v>85.724100000000007</c:v>
                </c:pt>
                <c:pt idx="220">
                  <c:v>86.115399999999994</c:v>
                </c:pt>
                <c:pt idx="221">
                  <c:v>86.506699999999995</c:v>
                </c:pt>
                <c:pt idx="222">
                  <c:v>86.897999999999996</c:v>
                </c:pt>
                <c:pt idx="223">
                  <c:v>87.289400000000001</c:v>
                </c:pt>
                <c:pt idx="224">
                  <c:v>87.680800000000005</c:v>
                </c:pt>
                <c:pt idx="225">
                  <c:v>88.072199999999995</c:v>
                </c:pt>
                <c:pt idx="226">
                  <c:v>88.4636</c:v>
                </c:pt>
                <c:pt idx="227">
                  <c:v>88.855000000000004</c:v>
                </c:pt>
                <c:pt idx="228">
                  <c:v>89.246499999999997</c:v>
                </c:pt>
                <c:pt idx="229">
                  <c:v>89.638000000000005</c:v>
                </c:pt>
                <c:pt idx="230">
                  <c:v>90.029499999999999</c:v>
                </c:pt>
                <c:pt idx="231">
                  <c:v>90.421000000000006</c:v>
                </c:pt>
                <c:pt idx="232">
                  <c:v>90.8125</c:v>
                </c:pt>
                <c:pt idx="233">
                  <c:v>91.204099999999997</c:v>
                </c:pt>
                <c:pt idx="234">
                  <c:v>91.595699999999994</c:v>
                </c:pt>
                <c:pt idx="235">
                  <c:v>91.987300000000005</c:v>
                </c:pt>
                <c:pt idx="236">
                  <c:v>92.379000000000005</c:v>
                </c:pt>
                <c:pt idx="237">
                  <c:v>92.770700000000005</c:v>
                </c:pt>
                <c:pt idx="238">
                  <c:v>93.162400000000005</c:v>
                </c:pt>
                <c:pt idx="239">
                  <c:v>93.554100000000005</c:v>
                </c:pt>
                <c:pt idx="240">
                  <c:v>93.945800000000006</c:v>
                </c:pt>
                <c:pt idx="241">
                  <c:v>94.337599999999995</c:v>
                </c:pt>
                <c:pt idx="242">
                  <c:v>94.729399999999998</c:v>
                </c:pt>
                <c:pt idx="243">
                  <c:v>95.121200000000002</c:v>
                </c:pt>
                <c:pt idx="244">
                  <c:v>95.513000000000005</c:v>
                </c:pt>
                <c:pt idx="245">
                  <c:v>95.904899999999998</c:v>
                </c:pt>
                <c:pt idx="246">
                  <c:v>96.296800000000005</c:v>
                </c:pt>
                <c:pt idx="247">
                  <c:v>96.688699999999997</c:v>
                </c:pt>
                <c:pt idx="248">
                  <c:v>97.080600000000004</c:v>
                </c:pt>
                <c:pt idx="249">
                  <c:v>97.4726</c:v>
                </c:pt>
                <c:pt idx="250">
                  <c:v>97.864599999999996</c:v>
                </c:pt>
                <c:pt idx="251">
                  <c:v>98.256600000000006</c:v>
                </c:pt>
                <c:pt idx="252">
                  <c:v>98.648600000000002</c:v>
                </c:pt>
                <c:pt idx="253">
                  <c:v>99.040700000000001</c:v>
                </c:pt>
                <c:pt idx="254">
                  <c:v>99.4328</c:v>
                </c:pt>
                <c:pt idx="255">
                  <c:v>99.8249</c:v>
                </c:pt>
                <c:pt idx="256">
                  <c:v>100.217</c:v>
                </c:pt>
                <c:pt idx="257">
                  <c:v>100.6092</c:v>
                </c:pt>
                <c:pt idx="258">
                  <c:v>101.0014</c:v>
                </c:pt>
                <c:pt idx="259">
                  <c:v>101.39360000000001</c:v>
                </c:pt>
                <c:pt idx="260">
                  <c:v>101.78579999999999</c:v>
                </c:pt>
                <c:pt idx="261">
                  <c:v>102.1781</c:v>
                </c:pt>
                <c:pt idx="262">
                  <c:v>102.57040000000001</c:v>
                </c:pt>
                <c:pt idx="263">
                  <c:v>102.9627</c:v>
                </c:pt>
                <c:pt idx="264">
                  <c:v>103.35509999999999</c:v>
                </c:pt>
                <c:pt idx="265">
                  <c:v>103.7475</c:v>
                </c:pt>
                <c:pt idx="266">
                  <c:v>104.1399</c:v>
                </c:pt>
                <c:pt idx="267">
                  <c:v>104.53230000000001</c:v>
                </c:pt>
                <c:pt idx="268">
                  <c:v>104.9247</c:v>
                </c:pt>
                <c:pt idx="269">
                  <c:v>105.3172</c:v>
                </c:pt>
                <c:pt idx="270">
                  <c:v>105.7097</c:v>
                </c:pt>
                <c:pt idx="271">
                  <c:v>106.1023</c:v>
                </c:pt>
                <c:pt idx="272">
                  <c:v>106.4948</c:v>
                </c:pt>
                <c:pt idx="273">
                  <c:v>106.8874</c:v>
                </c:pt>
                <c:pt idx="274">
                  <c:v>107.28</c:v>
                </c:pt>
                <c:pt idx="275">
                  <c:v>107.67270000000001</c:v>
                </c:pt>
                <c:pt idx="276">
                  <c:v>108.0654</c:v>
                </c:pt>
                <c:pt idx="277">
                  <c:v>108.4581</c:v>
                </c:pt>
                <c:pt idx="278">
                  <c:v>108.85080000000001</c:v>
                </c:pt>
                <c:pt idx="279">
                  <c:v>109.2435</c:v>
                </c:pt>
                <c:pt idx="280">
                  <c:v>109.63630000000001</c:v>
                </c:pt>
                <c:pt idx="281">
                  <c:v>110.0291</c:v>
                </c:pt>
                <c:pt idx="282">
                  <c:v>110.422</c:v>
                </c:pt>
                <c:pt idx="283">
                  <c:v>110.81480000000001</c:v>
                </c:pt>
                <c:pt idx="284">
                  <c:v>111.2077</c:v>
                </c:pt>
                <c:pt idx="285">
                  <c:v>111.6007</c:v>
                </c:pt>
                <c:pt idx="286">
                  <c:v>111.9936</c:v>
                </c:pt>
                <c:pt idx="287">
                  <c:v>112.3866</c:v>
                </c:pt>
                <c:pt idx="288">
                  <c:v>112.7796</c:v>
                </c:pt>
                <c:pt idx="289">
                  <c:v>113.17270000000001</c:v>
                </c:pt>
                <c:pt idx="290">
                  <c:v>113.56570000000001</c:v>
                </c:pt>
                <c:pt idx="291">
                  <c:v>113.9588</c:v>
                </c:pt>
                <c:pt idx="292">
                  <c:v>114.3519</c:v>
                </c:pt>
                <c:pt idx="293">
                  <c:v>114.74509999999999</c:v>
                </c:pt>
                <c:pt idx="294">
                  <c:v>115.1383</c:v>
                </c:pt>
                <c:pt idx="295">
                  <c:v>115.53149999999999</c:v>
                </c:pt>
                <c:pt idx="296">
                  <c:v>115.9247</c:v>
                </c:pt>
                <c:pt idx="297">
                  <c:v>116.318</c:v>
                </c:pt>
                <c:pt idx="298">
                  <c:v>116.71129999999999</c:v>
                </c:pt>
                <c:pt idx="299">
                  <c:v>117.10469999999999</c:v>
                </c:pt>
                <c:pt idx="300">
                  <c:v>117.498</c:v>
                </c:pt>
                <c:pt idx="301">
                  <c:v>117.8914</c:v>
                </c:pt>
                <c:pt idx="302">
                  <c:v>118.2848</c:v>
                </c:pt>
                <c:pt idx="303">
                  <c:v>118.67829999999999</c:v>
                </c:pt>
                <c:pt idx="304">
                  <c:v>119.0718</c:v>
                </c:pt>
                <c:pt idx="305">
                  <c:v>119.4653</c:v>
                </c:pt>
                <c:pt idx="306">
                  <c:v>119.85890000000001</c:v>
                </c:pt>
                <c:pt idx="307">
                  <c:v>120.25239999999999</c:v>
                </c:pt>
                <c:pt idx="308">
                  <c:v>120.646</c:v>
                </c:pt>
                <c:pt idx="309">
                  <c:v>121.0397</c:v>
                </c:pt>
                <c:pt idx="310">
                  <c:v>121.4333</c:v>
                </c:pt>
                <c:pt idx="311">
                  <c:v>121.827</c:v>
                </c:pt>
                <c:pt idx="312">
                  <c:v>122.2208</c:v>
                </c:pt>
                <c:pt idx="313">
                  <c:v>122.61450000000001</c:v>
                </c:pt>
                <c:pt idx="314">
                  <c:v>123.00830000000001</c:v>
                </c:pt>
                <c:pt idx="315">
                  <c:v>123.40219999999999</c:v>
                </c:pt>
                <c:pt idx="316">
                  <c:v>123.79600000000001</c:v>
                </c:pt>
                <c:pt idx="317">
                  <c:v>124.18989999999999</c:v>
                </c:pt>
                <c:pt idx="318">
                  <c:v>124.5838</c:v>
                </c:pt>
                <c:pt idx="319">
                  <c:v>124.9778</c:v>
                </c:pt>
                <c:pt idx="320">
                  <c:v>125.37179999999999</c:v>
                </c:pt>
                <c:pt idx="321">
                  <c:v>125.7658</c:v>
                </c:pt>
                <c:pt idx="322">
                  <c:v>126.1598</c:v>
                </c:pt>
                <c:pt idx="323">
                  <c:v>126.5539</c:v>
                </c:pt>
                <c:pt idx="324">
                  <c:v>126.94799999999999</c:v>
                </c:pt>
                <c:pt idx="325">
                  <c:v>127.34220000000001</c:v>
                </c:pt>
                <c:pt idx="326">
                  <c:v>127.7364</c:v>
                </c:pt>
                <c:pt idx="327">
                  <c:v>128.13059999999999</c:v>
                </c:pt>
                <c:pt idx="328">
                  <c:v>128.5248</c:v>
                </c:pt>
                <c:pt idx="329">
                  <c:v>128.91909999999999</c:v>
                </c:pt>
                <c:pt idx="330">
                  <c:v>129.3134</c:v>
                </c:pt>
                <c:pt idx="331">
                  <c:v>129.70779999999999</c:v>
                </c:pt>
                <c:pt idx="332">
                  <c:v>130.10210000000001</c:v>
                </c:pt>
                <c:pt idx="333">
                  <c:v>130.4965</c:v>
                </c:pt>
                <c:pt idx="334">
                  <c:v>130.89099999999999</c:v>
                </c:pt>
                <c:pt idx="335">
                  <c:v>131.28550000000001</c:v>
                </c:pt>
                <c:pt idx="336">
                  <c:v>131.68</c:v>
                </c:pt>
                <c:pt idx="337">
                  <c:v>132.0745</c:v>
                </c:pt>
                <c:pt idx="338">
                  <c:v>132.4691</c:v>
                </c:pt>
                <c:pt idx="339">
                  <c:v>132.86369999999999</c:v>
                </c:pt>
                <c:pt idx="340">
                  <c:v>133.25839999999999</c:v>
                </c:pt>
                <c:pt idx="341">
                  <c:v>133.65299999999999</c:v>
                </c:pt>
                <c:pt idx="342">
                  <c:v>134.0478</c:v>
                </c:pt>
                <c:pt idx="343">
                  <c:v>134.4425</c:v>
                </c:pt>
                <c:pt idx="344">
                  <c:v>134.8373</c:v>
                </c:pt>
                <c:pt idx="345">
                  <c:v>135.2321</c:v>
                </c:pt>
                <c:pt idx="346">
                  <c:v>135.62700000000001</c:v>
                </c:pt>
                <c:pt idx="347">
                  <c:v>136.02180000000001</c:v>
                </c:pt>
                <c:pt idx="348">
                  <c:v>136.41679999999999</c:v>
                </c:pt>
                <c:pt idx="349">
                  <c:v>136.8117</c:v>
                </c:pt>
                <c:pt idx="350">
                  <c:v>137.20670000000001</c:v>
                </c:pt>
                <c:pt idx="351">
                  <c:v>137.60169999999999</c:v>
                </c:pt>
                <c:pt idx="352">
                  <c:v>137.99680000000001</c:v>
                </c:pt>
                <c:pt idx="353">
                  <c:v>138.39189999999999</c:v>
                </c:pt>
                <c:pt idx="354">
                  <c:v>138.78700000000001</c:v>
                </c:pt>
                <c:pt idx="355">
                  <c:v>139.18219999999999</c:v>
                </c:pt>
                <c:pt idx="356">
                  <c:v>139.57740000000001</c:v>
                </c:pt>
                <c:pt idx="357">
                  <c:v>139.9727</c:v>
                </c:pt>
                <c:pt idx="358">
                  <c:v>140.36789999999999</c:v>
                </c:pt>
                <c:pt idx="359">
                  <c:v>140.76320000000001</c:v>
                </c:pt>
                <c:pt idx="360">
                  <c:v>141.15860000000001</c:v>
                </c:pt>
                <c:pt idx="361">
                  <c:v>141.554</c:v>
                </c:pt>
                <c:pt idx="362">
                  <c:v>141.9494</c:v>
                </c:pt>
                <c:pt idx="363">
                  <c:v>142.34479999999999</c:v>
                </c:pt>
                <c:pt idx="364">
                  <c:v>142.74029999999999</c:v>
                </c:pt>
                <c:pt idx="365">
                  <c:v>143.13589999999999</c:v>
                </c:pt>
                <c:pt idx="366">
                  <c:v>143.53139999999999</c:v>
                </c:pt>
                <c:pt idx="367">
                  <c:v>143.92699999999999</c:v>
                </c:pt>
                <c:pt idx="368">
                  <c:v>144.3227</c:v>
                </c:pt>
                <c:pt idx="369">
                  <c:v>144.7184</c:v>
                </c:pt>
                <c:pt idx="370">
                  <c:v>145.11410000000001</c:v>
                </c:pt>
                <c:pt idx="371">
                  <c:v>145.50980000000001</c:v>
                </c:pt>
                <c:pt idx="372">
                  <c:v>145.90559999999999</c:v>
                </c:pt>
                <c:pt idx="373">
                  <c:v>146.3014</c:v>
                </c:pt>
                <c:pt idx="374">
                  <c:v>146.69730000000001</c:v>
                </c:pt>
                <c:pt idx="375">
                  <c:v>147.0932</c:v>
                </c:pt>
                <c:pt idx="376">
                  <c:v>147.48910000000001</c:v>
                </c:pt>
                <c:pt idx="377">
                  <c:v>147.88509999999999</c:v>
                </c:pt>
                <c:pt idx="378">
                  <c:v>148.28110000000001</c:v>
                </c:pt>
                <c:pt idx="379">
                  <c:v>148.6772</c:v>
                </c:pt>
                <c:pt idx="380">
                  <c:v>149.07329999999999</c:v>
                </c:pt>
                <c:pt idx="381">
                  <c:v>149.46940000000001</c:v>
                </c:pt>
                <c:pt idx="382">
                  <c:v>149.8656</c:v>
                </c:pt>
                <c:pt idx="383">
                  <c:v>150.26179999999999</c:v>
                </c:pt>
                <c:pt idx="384">
                  <c:v>150.65799999999999</c:v>
                </c:pt>
                <c:pt idx="385">
                  <c:v>151.05430000000001</c:v>
                </c:pt>
                <c:pt idx="386">
                  <c:v>151.45060000000001</c:v>
                </c:pt>
                <c:pt idx="387">
                  <c:v>151.84700000000001</c:v>
                </c:pt>
                <c:pt idx="388">
                  <c:v>152.24340000000001</c:v>
                </c:pt>
                <c:pt idx="389">
                  <c:v>152.63980000000001</c:v>
                </c:pt>
                <c:pt idx="390">
                  <c:v>153.03630000000001</c:v>
                </c:pt>
                <c:pt idx="391">
                  <c:v>153.43279999999999</c:v>
                </c:pt>
                <c:pt idx="392">
                  <c:v>153.82939999999999</c:v>
                </c:pt>
                <c:pt idx="393">
                  <c:v>154.226</c:v>
                </c:pt>
                <c:pt idx="394">
                  <c:v>154.62260000000001</c:v>
                </c:pt>
                <c:pt idx="395">
                  <c:v>155.01929999999999</c:v>
                </c:pt>
                <c:pt idx="396">
                  <c:v>155.416</c:v>
                </c:pt>
                <c:pt idx="397">
                  <c:v>155.81270000000001</c:v>
                </c:pt>
                <c:pt idx="398">
                  <c:v>156.20949999999999</c:v>
                </c:pt>
                <c:pt idx="399">
                  <c:v>156.6063</c:v>
                </c:pt>
                <c:pt idx="400">
                  <c:v>157.00319999999999</c:v>
                </c:pt>
                <c:pt idx="401">
                  <c:v>157.40010000000001</c:v>
                </c:pt>
                <c:pt idx="402">
                  <c:v>157.7971</c:v>
                </c:pt>
                <c:pt idx="403">
                  <c:v>158.19409999999999</c:v>
                </c:pt>
                <c:pt idx="404">
                  <c:v>158.59110000000001</c:v>
                </c:pt>
                <c:pt idx="405">
                  <c:v>158.98820000000001</c:v>
                </c:pt>
                <c:pt idx="406">
                  <c:v>159.3853</c:v>
                </c:pt>
                <c:pt idx="407">
                  <c:v>159.7825</c:v>
                </c:pt>
                <c:pt idx="408">
                  <c:v>160.1797</c:v>
                </c:pt>
                <c:pt idx="409">
                  <c:v>160.57689999999999</c:v>
                </c:pt>
                <c:pt idx="410">
                  <c:v>160.9742</c:v>
                </c:pt>
                <c:pt idx="411">
                  <c:v>161.3715</c:v>
                </c:pt>
                <c:pt idx="412">
                  <c:v>161.7689</c:v>
                </c:pt>
                <c:pt idx="413">
                  <c:v>162.16630000000001</c:v>
                </c:pt>
                <c:pt idx="414">
                  <c:v>162.56370000000001</c:v>
                </c:pt>
                <c:pt idx="415">
                  <c:v>162.96119999999999</c:v>
                </c:pt>
                <c:pt idx="416">
                  <c:v>163.3587</c:v>
                </c:pt>
                <c:pt idx="417">
                  <c:v>163.75630000000001</c:v>
                </c:pt>
                <c:pt idx="418">
                  <c:v>164.15389999999999</c:v>
                </c:pt>
                <c:pt idx="419">
                  <c:v>164.55160000000001</c:v>
                </c:pt>
                <c:pt idx="420">
                  <c:v>164.94929999999999</c:v>
                </c:pt>
                <c:pt idx="421">
                  <c:v>165.34700000000001</c:v>
                </c:pt>
                <c:pt idx="422">
                  <c:v>165.7448</c:v>
                </c:pt>
                <c:pt idx="423">
                  <c:v>166.14259999999999</c:v>
                </c:pt>
                <c:pt idx="424">
                  <c:v>166.54050000000001</c:v>
                </c:pt>
                <c:pt idx="425">
                  <c:v>166.9384</c:v>
                </c:pt>
                <c:pt idx="426">
                  <c:v>167.33629999999999</c:v>
                </c:pt>
                <c:pt idx="427">
                  <c:v>167.73429999999999</c:v>
                </c:pt>
                <c:pt idx="428">
                  <c:v>168.13239999999999</c:v>
                </c:pt>
                <c:pt idx="429">
                  <c:v>168.53039999999999</c:v>
                </c:pt>
                <c:pt idx="430">
                  <c:v>168.92859999999999</c:v>
                </c:pt>
                <c:pt idx="431">
                  <c:v>169.32669999999999</c:v>
                </c:pt>
                <c:pt idx="432">
                  <c:v>169.72489999999999</c:v>
                </c:pt>
                <c:pt idx="433">
                  <c:v>170.1232</c:v>
                </c:pt>
                <c:pt idx="434">
                  <c:v>170.5215</c:v>
                </c:pt>
                <c:pt idx="435">
                  <c:v>170.91980000000001</c:v>
                </c:pt>
                <c:pt idx="436">
                  <c:v>171.31819999999999</c:v>
                </c:pt>
                <c:pt idx="437">
                  <c:v>171.7166</c:v>
                </c:pt>
                <c:pt idx="438">
                  <c:v>172.11510000000001</c:v>
                </c:pt>
                <c:pt idx="439">
                  <c:v>172.5136</c:v>
                </c:pt>
                <c:pt idx="440">
                  <c:v>172.91220000000001</c:v>
                </c:pt>
                <c:pt idx="441">
                  <c:v>173.3108</c:v>
                </c:pt>
                <c:pt idx="442">
                  <c:v>173.70949999999999</c:v>
                </c:pt>
                <c:pt idx="443">
                  <c:v>174.10810000000001</c:v>
                </c:pt>
                <c:pt idx="444">
                  <c:v>174.5069</c:v>
                </c:pt>
                <c:pt idx="445">
                  <c:v>174.9057</c:v>
                </c:pt>
                <c:pt idx="446">
                  <c:v>175.30449999999999</c:v>
                </c:pt>
                <c:pt idx="447">
                  <c:v>175.70339999999999</c:v>
                </c:pt>
                <c:pt idx="448">
                  <c:v>176.10230000000001</c:v>
                </c:pt>
                <c:pt idx="449">
                  <c:v>176.50129999999999</c:v>
                </c:pt>
                <c:pt idx="450">
                  <c:v>176.90029999999999</c:v>
                </c:pt>
                <c:pt idx="451">
                  <c:v>177.29929999999999</c:v>
                </c:pt>
                <c:pt idx="452">
                  <c:v>177.69839999999999</c:v>
                </c:pt>
                <c:pt idx="453">
                  <c:v>178.0976</c:v>
                </c:pt>
                <c:pt idx="454">
                  <c:v>178.49680000000001</c:v>
                </c:pt>
                <c:pt idx="455">
                  <c:v>178.89599999999999</c:v>
                </c:pt>
                <c:pt idx="456">
                  <c:v>179.2953</c:v>
                </c:pt>
                <c:pt idx="457">
                  <c:v>179.69460000000001</c:v>
                </c:pt>
                <c:pt idx="458">
                  <c:v>180.09399999999999</c:v>
                </c:pt>
                <c:pt idx="459">
                  <c:v>180.49340000000001</c:v>
                </c:pt>
                <c:pt idx="460">
                  <c:v>180.8929</c:v>
                </c:pt>
                <c:pt idx="461">
                  <c:v>181.29239999999999</c:v>
                </c:pt>
                <c:pt idx="462">
                  <c:v>181.6919</c:v>
                </c:pt>
                <c:pt idx="463">
                  <c:v>182.0916</c:v>
                </c:pt>
                <c:pt idx="464">
                  <c:v>182.49119999999999</c:v>
                </c:pt>
                <c:pt idx="465">
                  <c:v>182.89089999999999</c:v>
                </c:pt>
                <c:pt idx="466">
                  <c:v>183.29069999999999</c:v>
                </c:pt>
                <c:pt idx="467">
                  <c:v>183.69049999999999</c:v>
                </c:pt>
                <c:pt idx="468">
                  <c:v>184.09030000000001</c:v>
                </c:pt>
                <c:pt idx="469">
                  <c:v>184.49019999999999</c:v>
                </c:pt>
                <c:pt idx="470">
                  <c:v>184.89009999999999</c:v>
                </c:pt>
                <c:pt idx="471">
                  <c:v>185.2901</c:v>
                </c:pt>
                <c:pt idx="472">
                  <c:v>185.6901</c:v>
                </c:pt>
                <c:pt idx="473">
                  <c:v>186.09020000000001</c:v>
                </c:pt>
                <c:pt idx="474">
                  <c:v>186.49029999999999</c:v>
                </c:pt>
                <c:pt idx="475">
                  <c:v>186.8905</c:v>
                </c:pt>
                <c:pt idx="476">
                  <c:v>187.29069999999999</c:v>
                </c:pt>
                <c:pt idx="477">
                  <c:v>187.691</c:v>
                </c:pt>
                <c:pt idx="478">
                  <c:v>188.09129999999999</c:v>
                </c:pt>
                <c:pt idx="479">
                  <c:v>188.49170000000001</c:v>
                </c:pt>
                <c:pt idx="480">
                  <c:v>188.8921</c:v>
                </c:pt>
                <c:pt idx="481">
                  <c:v>189.29259999999999</c:v>
                </c:pt>
                <c:pt idx="482">
                  <c:v>189.69309999999999</c:v>
                </c:pt>
                <c:pt idx="483">
                  <c:v>190.09370000000001</c:v>
                </c:pt>
                <c:pt idx="484">
                  <c:v>190.49430000000001</c:v>
                </c:pt>
                <c:pt idx="485">
                  <c:v>190.89490000000001</c:v>
                </c:pt>
                <c:pt idx="486">
                  <c:v>191.29560000000001</c:v>
                </c:pt>
                <c:pt idx="487">
                  <c:v>191.69640000000001</c:v>
                </c:pt>
                <c:pt idx="488">
                  <c:v>192.09719999999999</c:v>
                </c:pt>
                <c:pt idx="489">
                  <c:v>192.49809999999999</c:v>
                </c:pt>
                <c:pt idx="490">
                  <c:v>192.899</c:v>
                </c:pt>
                <c:pt idx="491">
                  <c:v>193.29990000000001</c:v>
                </c:pt>
                <c:pt idx="492">
                  <c:v>193.70089999999999</c:v>
                </c:pt>
                <c:pt idx="493">
                  <c:v>194.102</c:v>
                </c:pt>
                <c:pt idx="494">
                  <c:v>194.50309999999999</c:v>
                </c:pt>
                <c:pt idx="495">
                  <c:v>194.90430000000001</c:v>
                </c:pt>
                <c:pt idx="496">
                  <c:v>195.30549999999999</c:v>
                </c:pt>
                <c:pt idx="497">
                  <c:v>195.70670000000001</c:v>
                </c:pt>
                <c:pt idx="498">
                  <c:v>196.108</c:v>
                </c:pt>
                <c:pt idx="499">
                  <c:v>196.5094</c:v>
                </c:pt>
                <c:pt idx="500">
                  <c:v>196.91079999999999</c:v>
                </c:pt>
                <c:pt idx="501">
                  <c:v>197.31219999999999</c:v>
                </c:pt>
                <c:pt idx="502">
                  <c:v>197.71379999999999</c:v>
                </c:pt>
                <c:pt idx="503">
                  <c:v>198.11529999999999</c:v>
                </c:pt>
                <c:pt idx="504">
                  <c:v>198.51689999999999</c:v>
                </c:pt>
                <c:pt idx="505">
                  <c:v>198.9186</c:v>
                </c:pt>
                <c:pt idx="506">
                  <c:v>199.3203</c:v>
                </c:pt>
                <c:pt idx="507">
                  <c:v>199.72210000000001</c:v>
                </c:pt>
                <c:pt idx="508">
                  <c:v>200.12389999999999</c:v>
                </c:pt>
                <c:pt idx="509">
                  <c:v>200.5257</c:v>
                </c:pt>
                <c:pt idx="510">
                  <c:v>200.92769999999999</c:v>
                </c:pt>
                <c:pt idx="511">
                  <c:v>201.3296</c:v>
                </c:pt>
                <c:pt idx="512">
                  <c:v>201.73169999999999</c:v>
                </c:pt>
                <c:pt idx="513">
                  <c:v>202.1337</c:v>
                </c:pt>
                <c:pt idx="514">
                  <c:v>202.5359</c:v>
                </c:pt>
                <c:pt idx="515">
                  <c:v>202.93799999999999</c:v>
                </c:pt>
                <c:pt idx="516">
                  <c:v>203.34030000000001</c:v>
                </c:pt>
                <c:pt idx="517">
                  <c:v>203.74260000000001</c:v>
                </c:pt>
                <c:pt idx="518">
                  <c:v>204.14490000000001</c:v>
                </c:pt>
                <c:pt idx="519">
                  <c:v>204.54730000000001</c:v>
                </c:pt>
                <c:pt idx="520">
                  <c:v>204.94970000000001</c:v>
                </c:pt>
                <c:pt idx="521">
                  <c:v>205.35220000000001</c:v>
                </c:pt>
                <c:pt idx="522">
                  <c:v>205.75479999999999</c:v>
                </c:pt>
                <c:pt idx="523">
                  <c:v>206.1574</c:v>
                </c:pt>
                <c:pt idx="524">
                  <c:v>206.56</c:v>
                </c:pt>
                <c:pt idx="525">
                  <c:v>206.96270000000001</c:v>
                </c:pt>
                <c:pt idx="526">
                  <c:v>207.3655</c:v>
                </c:pt>
                <c:pt idx="527">
                  <c:v>207.76830000000001</c:v>
                </c:pt>
                <c:pt idx="528">
                  <c:v>208.1712</c:v>
                </c:pt>
                <c:pt idx="529">
                  <c:v>208.57409999999999</c:v>
                </c:pt>
                <c:pt idx="530">
                  <c:v>208.97710000000001</c:v>
                </c:pt>
                <c:pt idx="531">
                  <c:v>209.3801</c:v>
                </c:pt>
                <c:pt idx="532">
                  <c:v>209.78319999999999</c:v>
                </c:pt>
                <c:pt idx="533">
                  <c:v>210.18629999999999</c:v>
                </c:pt>
                <c:pt idx="534">
                  <c:v>210.58949999999999</c:v>
                </c:pt>
                <c:pt idx="535">
                  <c:v>210.99270000000001</c:v>
                </c:pt>
                <c:pt idx="536">
                  <c:v>211.39599999999999</c:v>
                </c:pt>
                <c:pt idx="537">
                  <c:v>211.79939999999999</c:v>
                </c:pt>
                <c:pt idx="538">
                  <c:v>212.2028</c:v>
                </c:pt>
                <c:pt idx="539">
                  <c:v>212.6063</c:v>
                </c:pt>
                <c:pt idx="540">
                  <c:v>213.00980000000001</c:v>
                </c:pt>
                <c:pt idx="541">
                  <c:v>213.4134</c:v>
                </c:pt>
                <c:pt idx="542">
                  <c:v>213.81700000000001</c:v>
                </c:pt>
                <c:pt idx="543">
                  <c:v>214.22069999999999</c:v>
                </c:pt>
                <c:pt idx="544">
                  <c:v>214.62440000000001</c:v>
                </c:pt>
                <c:pt idx="545">
                  <c:v>215.0282</c:v>
                </c:pt>
                <c:pt idx="546">
                  <c:v>215.43209999999999</c:v>
                </c:pt>
                <c:pt idx="547">
                  <c:v>215.83600000000001</c:v>
                </c:pt>
                <c:pt idx="548">
                  <c:v>216.23990000000001</c:v>
                </c:pt>
                <c:pt idx="549">
                  <c:v>216.64400000000001</c:v>
                </c:pt>
                <c:pt idx="550">
                  <c:v>217.048</c:v>
                </c:pt>
                <c:pt idx="551">
                  <c:v>217.4522</c:v>
                </c:pt>
                <c:pt idx="552">
                  <c:v>217.8563</c:v>
                </c:pt>
                <c:pt idx="553">
                  <c:v>218.26060000000001</c:v>
                </c:pt>
                <c:pt idx="554">
                  <c:v>218.66489999999999</c:v>
                </c:pt>
                <c:pt idx="555">
                  <c:v>219.0692</c:v>
                </c:pt>
                <c:pt idx="556">
                  <c:v>219.4736</c:v>
                </c:pt>
                <c:pt idx="557">
                  <c:v>219.87809999999999</c:v>
                </c:pt>
                <c:pt idx="558">
                  <c:v>220.2826</c:v>
                </c:pt>
                <c:pt idx="559">
                  <c:v>220.68719999999999</c:v>
                </c:pt>
                <c:pt idx="560">
                  <c:v>221.09190000000001</c:v>
                </c:pt>
                <c:pt idx="561">
                  <c:v>221.4966</c:v>
                </c:pt>
                <c:pt idx="562">
                  <c:v>221.90129999999999</c:v>
                </c:pt>
                <c:pt idx="563">
                  <c:v>222.30609999999999</c:v>
                </c:pt>
                <c:pt idx="564">
                  <c:v>222.71100000000001</c:v>
                </c:pt>
                <c:pt idx="565">
                  <c:v>223.11590000000001</c:v>
                </c:pt>
                <c:pt idx="566">
                  <c:v>223.52090000000001</c:v>
                </c:pt>
                <c:pt idx="567">
                  <c:v>223.92599999999999</c:v>
                </c:pt>
                <c:pt idx="568">
                  <c:v>224.33109999999999</c:v>
                </c:pt>
                <c:pt idx="569">
                  <c:v>224.7362</c:v>
                </c:pt>
                <c:pt idx="570">
                  <c:v>225.1414</c:v>
                </c:pt>
                <c:pt idx="571">
                  <c:v>225.54669999999999</c:v>
                </c:pt>
                <c:pt idx="572">
                  <c:v>225.952</c:v>
                </c:pt>
                <c:pt idx="573">
                  <c:v>226.35740000000001</c:v>
                </c:pt>
                <c:pt idx="574">
                  <c:v>226.7629</c:v>
                </c:pt>
                <c:pt idx="575">
                  <c:v>227.16839999999999</c:v>
                </c:pt>
                <c:pt idx="576">
                  <c:v>227.57400000000001</c:v>
                </c:pt>
                <c:pt idx="577">
                  <c:v>227.9796</c:v>
                </c:pt>
                <c:pt idx="578">
                  <c:v>228.3853</c:v>
                </c:pt>
                <c:pt idx="579">
                  <c:v>228.791</c:v>
                </c:pt>
                <c:pt idx="580">
                  <c:v>229.1968</c:v>
                </c:pt>
                <c:pt idx="581">
                  <c:v>229.6027</c:v>
                </c:pt>
                <c:pt idx="582">
                  <c:v>230.0086</c:v>
                </c:pt>
                <c:pt idx="583">
                  <c:v>230.41460000000001</c:v>
                </c:pt>
                <c:pt idx="584">
                  <c:v>230.82060000000001</c:v>
                </c:pt>
                <c:pt idx="585">
                  <c:v>231.22669999999999</c:v>
                </c:pt>
                <c:pt idx="586">
                  <c:v>231.63290000000001</c:v>
                </c:pt>
                <c:pt idx="587">
                  <c:v>232.03909999999999</c:v>
                </c:pt>
                <c:pt idx="588">
                  <c:v>232.44540000000001</c:v>
                </c:pt>
                <c:pt idx="589">
                  <c:v>232.8518</c:v>
                </c:pt>
                <c:pt idx="590">
                  <c:v>233.25819999999999</c:v>
                </c:pt>
                <c:pt idx="591">
                  <c:v>233.66460000000001</c:v>
                </c:pt>
                <c:pt idx="592">
                  <c:v>234.0712</c:v>
                </c:pt>
                <c:pt idx="593">
                  <c:v>234.4777</c:v>
                </c:pt>
                <c:pt idx="594">
                  <c:v>234.8844</c:v>
                </c:pt>
                <c:pt idx="595">
                  <c:v>235.2911</c:v>
                </c:pt>
                <c:pt idx="596">
                  <c:v>235.6979</c:v>
                </c:pt>
                <c:pt idx="597">
                  <c:v>236.10470000000001</c:v>
                </c:pt>
                <c:pt idx="598">
                  <c:v>236.51159999999999</c:v>
                </c:pt>
                <c:pt idx="599">
                  <c:v>236.91849999999999</c:v>
                </c:pt>
                <c:pt idx="600">
                  <c:v>237.32560000000001</c:v>
                </c:pt>
                <c:pt idx="601">
                  <c:v>237.73259999999999</c:v>
                </c:pt>
                <c:pt idx="602">
                  <c:v>238.13980000000001</c:v>
                </c:pt>
                <c:pt idx="603">
                  <c:v>238.547</c:v>
                </c:pt>
                <c:pt idx="604">
                  <c:v>238.95419999999999</c:v>
                </c:pt>
                <c:pt idx="605">
                  <c:v>239.36160000000001</c:v>
                </c:pt>
                <c:pt idx="606">
                  <c:v>239.76900000000001</c:v>
                </c:pt>
                <c:pt idx="607">
                  <c:v>240.1764</c:v>
                </c:pt>
                <c:pt idx="608">
                  <c:v>240.5839</c:v>
                </c:pt>
                <c:pt idx="609">
                  <c:v>240.9915</c:v>
                </c:pt>
                <c:pt idx="610">
                  <c:v>241.3991</c:v>
                </c:pt>
                <c:pt idx="611">
                  <c:v>241.80680000000001</c:v>
                </c:pt>
                <c:pt idx="612">
                  <c:v>242.21459999999999</c:v>
                </c:pt>
                <c:pt idx="613">
                  <c:v>242.6224</c:v>
                </c:pt>
                <c:pt idx="614">
                  <c:v>243.03030000000001</c:v>
                </c:pt>
                <c:pt idx="615">
                  <c:v>243.4383</c:v>
                </c:pt>
                <c:pt idx="616">
                  <c:v>243.84630000000001</c:v>
                </c:pt>
                <c:pt idx="617">
                  <c:v>244.2544</c:v>
                </c:pt>
                <c:pt idx="618">
                  <c:v>244.66249999999999</c:v>
                </c:pt>
                <c:pt idx="619">
                  <c:v>245.07069999999999</c:v>
                </c:pt>
                <c:pt idx="620">
                  <c:v>245.47900000000001</c:v>
                </c:pt>
                <c:pt idx="621">
                  <c:v>245.88730000000001</c:v>
                </c:pt>
                <c:pt idx="622">
                  <c:v>246.29570000000001</c:v>
                </c:pt>
                <c:pt idx="623">
                  <c:v>246.70419999999999</c:v>
                </c:pt>
                <c:pt idx="624">
                  <c:v>247.11269999999999</c:v>
                </c:pt>
                <c:pt idx="625">
                  <c:v>247.5213</c:v>
                </c:pt>
                <c:pt idx="626">
                  <c:v>247.93</c:v>
                </c:pt>
                <c:pt idx="627">
                  <c:v>248.33869999999999</c:v>
                </c:pt>
                <c:pt idx="628">
                  <c:v>248.7475</c:v>
                </c:pt>
                <c:pt idx="629">
                  <c:v>249.15629999999999</c:v>
                </c:pt>
                <c:pt idx="630">
                  <c:v>249.5652</c:v>
                </c:pt>
                <c:pt idx="631">
                  <c:v>249.9742</c:v>
                </c:pt>
                <c:pt idx="632">
                  <c:v>250.38329999999999</c:v>
                </c:pt>
                <c:pt idx="633">
                  <c:v>250.79239999999999</c:v>
                </c:pt>
                <c:pt idx="634">
                  <c:v>251.20150000000001</c:v>
                </c:pt>
                <c:pt idx="635">
                  <c:v>251.61080000000001</c:v>
                </c:pt>
                <c:pt idx="636">
                  <c:v>252.02010000000001</c:v>
                </c:pt>
                <c:pt idx="637">
                  <c:v>252.42949999999999</c:v>
                </c:pt>
                <c:pt idx="638">
                  <c:v>252.8389</c:v>
                </c:pt>
                <c:pt idx="639">
                  <c:v>253.2484</c:v>
                </c:pt>
                <c:pt idx="640">
                  <c:v>253.65799999999999</c:v>
                </c:pt>
                <c:pt idx="641">
                  <c:v>254.0676</c:v>
                </c:pt>
                <c:pt idx="642">
                  <c:v>254.47730000000001</c:v>
                </c:pt>
                <c:pt idx="643">
                  <c:v>254.8871</c:v>
                </c:pt>
                <c:pt idx="644">
                  <c:v>255.29689999999999</c:v>
                </c:pt>
                <c:pt idx="645">
                  <c:v>255.70689999999999</c:v>
                </c:pt>
                <c:pt idx="646">
                  <c:v>256.11680000000001</c:v>
                </c:pt>
                <c:pt idx="647">
                  <c:v>256.52690000000001</c:v>
                </c:pt>
                <c:pt idx="648">
                  <c:v>256.93700000000001</c:v>
                </c:pt>
                <c:pt idx="649">
                  <c:v>257.34710000000001</c:v>
                </c:pt>
                <c:pt idx="650">
                  <c:v>257.75740000000002</c:v>
                </c:pt>
                <c:pt idx="651">
                  <c:v>258.16770000000002</c:v>
                </c:pt>
                <c:pt idx="652">
                  <c:v>258.57810000000001</c:v>
                </c:pt>
                <c:pt idx="653">
                  <c:v>258.98849999999999</c:v>
                </c:pt>
                <c:pt idx="654">
                  <c:v>259.399</c:v>
                </c:pt>
                <c:pt idx="655">
                  <c:v>259.80959999999999</c:v>
                </c:pt>
                <c:pt idx="656">
                  <c:v>260.22030000000001</c:v>
                </c:pt>
                <c:pt idx="657">
                  <c:v>260.63099999999997</c:v>
                </c:pt>
                <c:pt idx="658">
                  <c:v>261.04180000000002</c:v>
                </c:pt>
                <c:pt idx="659">
                  <c:v>261.45260000000002</c:v>
                </c:pt>
                <c:pt idx="660">
                  <c:v>261.86349999999999</c:v>
                </c:pt>
                <c:pt idx="661">
                  <c:v>262.27449999999999</c:v>
                </c:pt>
                <c:pt idx="662">
                  <c:v>262.68560000000002</c:v>
                </c:pt>
                <c:pt idx="663">
                  <c:v>263.0967</c:v>
                </c:pt>
                <c:pt idx="664">
                  <c:v>263.50790000000001</c:v>
                </c:pt>
                <c:pt idx="665">
                  <c:v>263.91919999999999</c:v>
                </c:pt>
                <c:pt idx="666">
                  <c:v>264.33049999999997</c:v>
                </c:pt>
                <c:pt idx="667">
                  <c:v>264.74189999999999</c:v>
                </c:pt>
                <c:pt idx="668">
                  <c:v>265.15339999999998</c:v>
                </c:pt>
                <c:pt idx="669">
                  <c:v>265.56490000000002</c:v>
                </c:pt>
                <c:pt idx="670">
                  <c:v>265.97649999999999</c:v>
                </c:pt>
                <c:pt idx="671">
                  <c:v>266.38819999999998</c:v>
                </c:pt>
                <c:pt idx="672">
                  <c:v>266.8</c:v>
                </c:pt>
                <c:pt idx="673">
                  <c:v>267.21179999999998</c:v>
                </c:pt>
                <c:pt idx="674">
                  <c:v>267.62369999999999</c:v>
                </c:pt>
                <c:pt idx="675">
                  <c:v>268.03559999999999</c:v>
                </c:pt>
                <c:pt idx="676">
                  <c:v>268.4477</c:v>
                </c:pt>
                <c:pt idx="677">
                  <c:v>268.85980000000001</c:v>
                </c:pt>
                <c:pt idx="678">
                  <c:v>269.27190000000002</c:v>
                </c:pt>
                <c:pt idx="679">
                  <c:v>269.68419999999998</c:v>
                </c:pt>
                <c:pt idx="680">
                  <c:v>270.09649999999999</c:v>
                </c:pt>
                <c:pt idx="681">
                  <c:v>270.50889999999998</c:v>
                </c:pt>
                <c:pt idx="682">
                  <c:v>270.92129999999997</c:v>
                </c:pt>
                <c:pt idx="683">
                  <c:v>271.33390000000003</c:v>
                </c:pt>
                <c:pt idx="684">
                  <c:v>271.74650000000003</c:v>
                </c:pt>
                <c:pt idx="685">
                  <c:v>272.15910000000002</c:v>
                </c:pt>
                <c:pt idx="686">
                  <c:v>272.57190000000003</c:v>
                </c:pt>
                <c:pt idx="687">
                  <c:v>272.98469999999998</c:v>
                </c:pt>
                <c:pt idx="688">
                  <c:v>273.39760000000001</c:v>
                </c:pt>
                <c:pt idx="689">
                  <c:v>273.81060000000002</c:v>
                </c:pt>
                <c:pt idx="690">
                  <c:v>274.22359999999998</c:v>
                </c:pt>
                <c:pt idx="691">
                  <c:v>274.63670000000002</c:v>
                </c:pt>
                <c:pt idx="692">
                  <c:v>275.04989999999998</c:v>
                </c:pt>
                <c:pt idx="693">
                  <c:v>275.4631</c:v>
                </c:pt>
                <c:pt idx="694">
                  <c:v>275.87639999999999</c:v>
                </c:pt>
                <c:pt idx="695">
                  <c:v>276.28980000000001</c:v>
                </c:pt>
                <c:pt idx="696">
                  <c:v>276.70330000000001</c:v>
                </c:pt>
                <c:pt idx="697">
                  <c:v>277.11680000000001</c:v>
                </c:pt>
                <c:pt idx="698">
                  <c:v>277.53039999999999</c:v>
                </c:pt>
                <c:pt idx="699">
                  <c:v>277.94409999999999</c:v>
                </c:pt>
                <c:pt idx="700">
                  <c:v>278.35789999999997</c:v>
                </c:pt>
                <c:pt idx="701">
                  <c:v>278.77170000000001</c:v>
                </c:pt>
                <c:pt idx="702">
                  <c:v>279.18560000000002</c:v>
                </c:pt>
                <c:pt idx="703">
                  <c:v>279.59960000000001</c:v>
                </c:pt>
                <c:pt idx="704">
                  <c:v>280.0136</c:v>
                </c:pt>
                <c:pt idx="705">
                  <c:v>280.42779999999999</c:v>
                </c:pt>
                <c:pt idx="706">
                  <c:v>280.84199999999998</c:v>
                </c:pt>
                <c:pt idx="707">
                  <c:v>281.25619999999998</c:v>
                </c:pt>
                <c:pt idx="708">
                  <c:v>281.67059999999998</c:v>
                </c:pt>
                <c:pt idx="709">
                  <c:v>282.08499999999998</c:v>
                </c:pt>
                <c:pt idx="710">
                  <c:v>282.49950000000001</c:v>
                </c:pt>
                <c:pt idx="711">
                  <c:v>282.91410000000002</c:v>
                </c:pt>
                <c:pt idx="712">
                  <c:v>283.32870000000003</c:v>
                </c:pt>
                <c:pt idx="713">
                  <c:v>283.74340000000001</c:v>
                </c:pt>
                <c:pt idx="714">
                  <c:v>284.15820000000002</c:v>
                </c:pt>
                <c:pt idx="715">
                  <c:v>284.57310000000001</c:v>
                </c:pt>
                <c:pt idx="716">
                  <c:v>284.98809999999997</c:v>
                </c:pt>
                <c:pt idx="717">
                  <c:v>285.40309999999999</c:v>
                </c:pt>
                <c:pt idx="718">
                  <c:v>285.81819999999999</c:v>
                </c:pt>
                <c:pt idx="719">
                  <c:v>286.23329999999999</c:v>
                </c:pt>
                <c:pt idx="720">
                  <c:v>286.64859999999999</c:v>
                </c:pt>
                <c:pt idx="721">
                  <c:v>287.06389999999999</c:v>
                </c:pt>
                <c:pt idx="722">
                  <c:v>287.47930000000002</c:v>
                </c:pt>
                <c:pt idx="723">
                  <c:v>287.89479999999998</c:v>
                </c:pt>
                <c:pt idx="724">
                  <c:v>288.31029999999998</c:v>
                </c:pt>
                <c:pt idx="725">
                  <c:v>288.726</c:v>
                </c:pt>
                <c:pt idx="726">
                  <c:v>289.14170000000001</c:v>
                </c:pt>
                <c:pt idx="727">
                  <c:v>289.55739999999997</c:v>
                </c:pt>
                <c:pt idx="728">
                  <c:v>289.97329999999999</c:v>
                </c:pt>
                <c:pt idx="729">
                  <c:v>290.38920000000002</c:v>
                </c:pt>
                <c:pt idx="730">
                  <c:v>290.80520000000001</c:v>
                </c:pt>
                <c:pt idx="731">
                  <c:v>291.22129999999999</c:v>
                </c:pt>
                <c:pt idx="732">
                  <c:v>291.63749999999999</c:v>
                </c:pt>
                <c:pt idx="733">
                  <c:v>292.05369999999999</c:v>
                </c:pt>
                <c:pt idx="734">
                  <c:v>292.4701</c:v>
                </c:pt>
                <c:pt idx="735">
                  <c:v>292.88650000000001</c:v>
                </c:pt>
                <c:pt idx="736">
                  <c:v>293.30290000000002</c:v>
                </c:pt>
                <c:pt idx="737">
                  <c:v>293.71949999999998</c:v>
                </c:pt>
                <c:pt idx="738">
                  <c:v>294.1361</c:v>
                </c:pt>
                <c:pt idx="739">
                  <c:v>294.55279999999999</c:v>
                </c:pt>
                <c:pt idx="740">
                  <c:v>294.96960000000001</c:v>
                </c:pt>
                <c:pt idx="741">
                  <c:v>295.38650000000001</c:v>
                </c:pt>
                <c:pt idx="742">
                  <c:v>295.80340000000001</c:v>
                </c:pt>
                <c:pt idx="743">
                  <c:v>296.22039999999998</c:v>
                </c:pt>
                <c:pt idx="744">
                  <c:v>296.63749999999999</c:v>
                </c:pt>
                <c:pt idx="745">
                  <c:v>297.05470000000003</c:v>
                </c:pt>
                <c:pt idx="746">
                  <c:v>297.47190000000001</c:v>
                </c:pt>
                <c:pt idx="747">
                  <c:v>297.88929999999999</c:v>
                </c:pt>
                <c:pt idx="748">
                  <c:v>298.30669999999998</c:v>
                </c:pt>
                <c:pt idx="749">
                  <c:v>298.7242</c:v>
                </c:pt>
                <c:pt idx="750">
                  <c:v>299.14179999999999</c:v>
                </c:pt>
                <c:pt idx="751">
                  <c:v>299.55939999999998</c:v>
                </c:pt>
                <c:pt idx="752">
                  <c:v>299.97710000000001</c:v>
                </c:pt>
                <c:pt idx="753">
                  <c:v>300.39499999999998</c:v>
                </c:pt>
                <c:pt idx="754">
                  <c:v>300.81279999999998</c:v>
                </c:pt>
                <c:pt idx="755">
                  <c:v>301.23079999999999</c:v>
                </c:pt>
                <c:pt idx="756">
                  <c:v>301.64890000000003</c:v>
                </c:pt>
                <c:pt idx="757">
                  <c:v>302.06700000000001</c:v>
                </c:pt>
                <c:pt idx="758">
                  <c:v>302.48520000000002</c:v>
                </c:pt>
                <c:pt idx="759">
                  <c:v>302.90350000000001</c:v>
                </c:pt>
                <c:pt idx="760">
                  <c:v>303.32190000000003</c:v>
                </c:pt>
                <c:pt idx="761">
                  <c:v>303.74029999999999</c:v>
                </c:pt>
                <c:pt idx="762">
                  <c:v>304.15879999999999</c:v>
                </c:pt>
                <c:pt idx="763">
                  <c:v>304.57749999999999</c:v>
                </c:pt>
                <c:pt idx="764">
                  <c:v>304.99610000000001</c:v>
                </c:pt>
                <c:pt idx="765">
                  <c:v>305.41489999999999</c:v>
                </c:pt>
                <c:pt idx="766">
                  <c:v>305.8338</c:v>
                </c:pt>
                <c:pt idx="767">
                  <c:v>306.2527</c:v>
                </c:pt>
                <c:pt idx="768">
                  <c:v>306.67169999999999</c:v>
                </c:pt>
                <c:pt idx="769">
                  <c:v>307.0908</c:v>
                </c:pt>
                <c:pt idx="770">
                  <c:v>307.51</c:v>
                </c:pt>
                <c:pt idx="771">
                  <c:v>307.92930000000001</c:v>
                </c:pt>
                <c:pt idx="772">
                  <c:v>308.34859999999998</c:v>
                </c:pt>
                <c:pt idx="773">
                  <c:v>308.76799999999997</c:v>
                </c:pt>
                <c:pt idx="774">
                  <c:v>309.18759999999997</c:v>
                </c:pt>
                <c:pt idx="775">
                  <c:v>309.6071</c:v>
                </c:pt>
                <c:pt idx="776">
                  <c:v>310.02679999999998</c:v>
                </c:pt>
                <c:pt idx="777">
                  <c:v>310.44659999999999</c:v>
                </c:pt>
                <c:pt idx="778">
                  <c:v>310.8664</c:v>
                </c:pt>
                <c:pt idx="779">
                  <c:v>311.28629999999998</c:v>
                </c:pt>
                <c:pt idx="780">
                  <c:v>311.7063</c:v>
                </c:pt>
                <c:pt idx="781">
                  <c:v>312.12639999999999</c:v>
                </c:pt>
                <c:pt idx="782">
                  <c:v>312.54660000000001</c:v>
                </c:pt>
                <c:pt idx="783">
                  <c:v>312.96679999999998</c:v>
                </c:pt>
                <c:pt idx="784">
                  <c:v>313.38720000000001</c:v>
                </c:pt>
                <c:pt idx="785">
                  <c:v>313.80759999999998</c:v>
                </c:pt>
                <c:pt idx="786">
                  <c:v>314.22809999999998</c:v>
                </c:pt>
                <c:pt idx="787">
                  <c:v>314.64870000000002</c:v>
                </c:pt>
                <c:pt idx="788">
                  <c:v>315.06939999999997</c:v>
                </c:pt>
                <c:pt idx="789">
                  <c:v>315.49009999999998</c:v>
                </c:pt>
                <c:pt idx="790">
                  <c:v>315.911</c:v>
                </c:pt>
                <c:pt idx="791">
                  <c:v>316.33190000000002</c:v>
                </c:pt>
                <c:pt idx="792">
                  <c:v>316.75290000000001</c:v>
                </c:pt>
                <c:pt idx="793">
                  <c:v>317.17399999999998</c:v>
                </c:pt>
                <c:pt idx="794">
                  <c:v>317.59519999999998</c:v>
                </c:pt>
                <c:pt idx="795">
                  <c:v>318.01639999999998</c:v>
                </c:pt>
                <c:pt idx="796">
                  <c:v>318.43779999999998</c:v>
                </c:pt>
                <c:pt idx="797">
                  <c:v>318.85919999999999</c:v>
                </c:pt>
                <c:pt idx="798">
                  <c:v>319.28070000000002</c:v>
                </c:pt>
                <c:pt idx="799">
                  <c:v>319.70229999999998</c:v>
                </c:pt>
                <c:pt idx="800">
                  <c:v>320.12400000000002</c:v>
                </c:pt>
                <c:pt idx="801">
                  <c:v>320.54579999999999</c:v>
                </c:pt>
                <c:pt idx="802">
                  <c:v>320.9676</c:v>
                </c:pt>
                <c:pt idx="803">
                  <c:v>321.38959999999997</c:v>
                </c:pt>
                <c:pt idx="804">
                  <c:v>321.8116</c:v>
                </c:pt>
                <c:pt idx="805">
                  <c:v>322.2337</c:v>
                </c:pt>
                <c:pt idx="806">
                  <c:v>322.65589999999997</c:v>
                </c:pt>
                <c:pt idx="807">
                  <c:v>323.07819999999998</c:v>
                </c:pt>
                <c:pt idx="808">
                  <c:v>323.50060000000002</c:v>
                </c:pt>
                <c:pt idx="809">
                  <c:v>323.923</c:v>
                </c:pt>
                <c:pt idx="810">
                  <c:v>324.34559999999999</c:v>
                </c:pt>
                <c:pt idx="811">
                  <c:v>324.76819999999998</c:v>
                </c:pt>
                <c:pt idx="812">
                  <c:v>325.1909</c:v>
                </c:pt>
                <c:pt idx="813">
                  <c:v>325.61369999999999</c:v>
                </c:pt>
                <c:pt idx="814">
                  <c:v>326.03660000000002</c:v>
                </c:pt>
                <c:pt idx="815">
                  <c:v>326.45960000000002</c:v>
                </c:pt>
                <c:pt idx="816">
                  <c:v>326.8827</c:v>
                </c:pt>
                <c:pt idx="817">
                  <c:v>327.30579999999998</c:v>
                </c:pt>
                <c:pt idx="818">
                  <c:v>327.72910000000002</c:v>
                </c:pt>
                <c:pt idx="819">
                  <c:v>328.1524</c:v>
                </c:pt>
                <c:pt idx="820">
                  <c:v>328.57580000000002</c:v>
                </c:pt>
                <c:pt idx="821">
                  <c:v>328.99930000000001</c:v>
                </c:pt>
                <c:pt idx="822">
                  <c:v>329.42290000000003</c:v>
                </c:pt>
                <c:pt idx="823">
                  <c:v>329.84660000000002</c:v>
                </c:pt>
                <c:pt idx="824">
                  <c:v>330.27030000000002</c:v>
                </c:pt>
                <c:pt idx="825">
                  <c:v>330.69420000000002</c:v>
                </c:pt>
                <c:pt idx="826">
                  <c:v>331.11810000000003</c:v>
                </c:pt>
                <c:pt idx="827">
                  <c:v>331.54219999999998</c:v>
                </c:pt>
                <c:pt idx="828">
                  <c:v>331.96629999999999</c:v>
                </c:pt>
                <c:pt idx="829">
                  <c:v>332.39049999999997</c:v>
                </c:pt>
                <c:pt idx="830">
                  <c:v>332.81479999999999</c:v>
                </c:pt>
                <c:pt idx="831">
                  <c:v>333.23919999999998</c:v>
                </c:pt>
                <c:pt idx="832">
                  <c:v>333.66370000000001</c:v>
                </c:pt>
                <c:pt idx="833">
                  <c:v>334.08819999999997</c:v>
                </c:pt>
                <c:pt idx="834">
                  <c:v>334.5129</c:v>
                </c:pt>
                <c:pt idx="835">
                  <c:v>334.93759999999997</c:v>
                </c:pt>
                <c:pt idx="836">
                  <c:v>335.36250000000001</c:v>
                </c:pt>
                <c:pt idx="837">
                  <c:v>335.78739999999999</c:v>
                </c:pt>
                <c:pt idx="838">
                  <c:v>336.2124</c:v>
                </c:pt>
                <c:pt idx="839">
                  <c:v>336.63749999999999</c:v>
                </c:pt>
                <c:pt idx="840">
                  <c:v>337.06270000000001</c:v>
                </c:pt>
                <c:pt idx="841">
                  <c:v>337.488</c:v>
                </c:pt>
                <c:pt idx="842">
                  <c:v>337.91329999999999</c:v>
                </c:pt>
                <c:pt idx="843">
                  <c:v>338.33879999999999</c:v>
                </c:pt>
                <c:pt idx="844">
                  <c:v>338.76440000000002</c:v>
                </c:pt>
                <c:pt idx="845">
                  <c:v>339.19</c:v>
                </c:pt>
                <c:pt idx="846">
                  <c:v>339.6157</c:v>
                </c:pt>
                <c:pt idx="847">
                  <c:v>340.04160000000002</c:v>
                </c:pt>
                <c:pt idx="848">
                  <c:v>340.46749999999997</c:v>
                </c:pt>
                <c:pt idx="849">
                  <c:v>340.89350000000002</c:v>
                </c:pt>
                <c:pt idx="850">
                  <c:v>341.31959999999998</c:v>
                </c:pt>
                <c:pt idx="851">
                  <c:v>341.74579999999997</c:v>
                </c:pt>
                <c:pt idx="852">
                  <c:v>342.1721</c:v>
                </c:pt>
                <c:pt idx="853">
                  <c:v>342.59840000000003</c:v>
                </c:pt>
                <c:pt idx="854">
                  <c:v>343.0249</c:v>
                </c:pt>
                <c:pt idx="855">
                  <c:v>343.45139999999998</c:v>
                </c:pt>
                <c:pt idx="856">
                  <c:v>343.87810000000002</c:v>
                </c:pt>
                <c:pt idx="857">
                  <c:v>344.3048</c:v>
                </c:pt>
                <c:pt idx="858">
                  <c:v>344.73169999999999</c:v>
                </c:pt>
                <c:pt idx="859">
                  <c:v>345.15859999999998</c:v>
                </c:pt>
                <c:pt idx="860">
                  <c:v>345.5856</c:v>
                </c:pt>
                <c:pt idx="861">
                  <c:v>346.0127</c:v>
                </c:pt>
                <c:pt idx="862">
                  <c:v>346.43990000000002</c:v>
                </c:pt>
                <c:pt idx="863">
                  <c:v>346.86720000000003</c:v>
                </c:pt>
                <c:pt idx="864">
                  <c:v>347.2946</c:v>
                </c:pt>
                <c:pt idx="865">
                  <c:v>347.72210000000001</c:v>
                </c:pt>
                <c:pt idx="866">
                  <c:v>348.14960000000002</c:v>
                </c:pt>
                <c:pt idx="867">
                  <c:v>348.57729999999998</c:v>
                </c:pt>
                <c:pt idx="868">
                  <c:v>349.00510000000003</c:v>
                </c:pt>
                <c:pt idx="869">
                  <c:v>349.43290000000002</c:v>
                </c:pt>
                <c:pt idx="870">
                  <c:v>349.86090000000002</c:v>
                </c:pt>
                <c:pt idx="871">
                  <c:v>350.28890000000001</c:v>
                </c:pt>
                <c:pt idx="872">
                  <c:v>350.71699999999998</c:v>
                </c:pt>
                <c:pt idx="873">
                  <c:v>351.14530000000002</c:v>
                </c:pt>
                <c:pt idx="874">
                  <c:v>351.5736</c:v>
                </c:pt>
                <c:pt idx="875">
                  <c:v>352.00200000000001</c:v>
                </c:pt>
                <c:pt idx="876">
                  <c:v>352.43049999999999</c:v>
                </c:pt>
                <c:pt idx="877">
                  <c:v>352.85910000000001</c:v>
                </c:pt>
                <c:pt idx="878">
                  <c:v>353.2878</c:v>
                </c:pt>
                <c:pt idx="879">
                  <c:v>353.71660000000003</c:v>
                </c:pt>
                <c:pt idx="880">
                  <c:v>354.14550000000003</c:v>
                </c:pt>
                <c:pt idx="881">
                  <c:v>354.5745</c:v>
                </c:pt>
                <c:pt idx="882">
                  <c:v>355.00360000000001</c:v>
                </c:pt>
                <c:pt idx="883">
                  <c:v>355.43270000000001</c:v>
                </c:pt>
                <c:pt idx="884">
                  <c:v>355.86200000000002</c:v>
                </c:pt>
                <c:pt idx="885">
                  <c:v>356.29140000000001</c:v>
                </c:pt>
                <c:pt idx="886">
                  <c:v>356.7208</c:v>
                </c:pt>
                <c:pt idx="887">
                  <c:v>357.15039999999999</c:v>
                </c:pt>
                <c:pt idx="888">
                  <c:v>357.58</c:v>
                </c:pt>
                <c:pt idx="889">
                  <c:v>358.00979999999998</c:v>
                </c:pt>
                <c:pt idx="890">
                  <c:v>358.43959999999998</c:v>
                </c:pt>
                <c:pt idx="891">
                  <c:v>358.86950000000002</c:v>
                </c:pt>
                <c:pt idx="892">
                  <c:v>359.2996</c:v>
                </c:pt>
                <c:pt idx="893">
                  <c:v>359.72969999999998</c:v>
                </c:pt>
                <c:pt idx="894">
                  <c:v>360.15989999999999</c:v>
                </c:pt>
                <c:pt idx="895">
                  <c:v>360.59019999999998</c:v>
                </c:pt>
                <c:pt idx="896">
                  <c:v>361.0206</c:v>
                </c:pt>
                <c:pt idx="897">
                  <c:v>361.45119999999997</c:v>
                </c:pt>
                <c:pt idx="898">
                  <c:v>361.8818</c:v>
                </c:pt>
                <c:pt idx="899">
                  <c:v>362.3125</c:v>
                </c:pt>
                <c:pt idx="900">
                  <c:v>362.74329999999998</c:v>
                </c:pt>
                <c:pt idx="901">
                  <c:v>363.17419999999998</c:v>
                </c:pt>
                <c:pt idx="902">
                  <c:v>363.60520000000002</c:v>
                </c:pt>
                <c:pt idx="903">
                  <c:v>364.03629999999998</c:v>
                </c:pt>
                <c:pt idx="904">
                  <c:v>364.46749999999997</c:v>
                </c:pt>
                <c:pt idx="905">
                  <c:v>364.89879999999999</c:v>
                </c:pt>
                <c:pt idx="906">
                  <c:v>365.33010000000002</c:v>
                </c:pt>
                <c:pt idx="907">
                  <c:v>365.76159999999999</c:v>
                </c:pt>
                <c:pt idx="908">
                  <c:v>366.19319999999999</c:v>
                </c:pt>
                <c:pt idx="909">
                  <c:v>366.62490000000003</c:v>
                </c:pt>
                <c:pt idx="910">
                  <c:v>367.05669999999998</c:v>
                </c:pt>
                <c:pt idx="911">
                  <c:v>367.48849999999999</c:v>
                </c:pt>
                <c:pt idx="912">
                  <c:v>367.9205</c:v>
                </c:pt>
                <c:pt idx="913">
                  <c:v>368.3526</c:v>
                </c:pt>
                <c:pt idx="914">
                  <c:v>368.78480000000002</c:v>
                </c:pt>
                <c:pt idx="915">
                  <c:v>369.21699999999998</c:v>
                </c:pt>
                <c:pt idx="916">
                  <c:v>369.64940000000001</c:v>
                </c:pt>
                <c:pt idx="917">
                  <c:v>370.08190000000002</c:v>
                </c:pt>
                <c:pt idx="918">
                  <c:v>370.51440000000002</c:v>
                </c:pt>
                <c:pt idx="919">
                  <c:v>370.94709999999998</c:v>
                </c:pt>
                <c:pt idx="920">
                  <c:v>371.37990000000002</c:v>
                </c:pt>
                <c:pt idx="921">
                  <c:v>371.81270000000001</c:v>
                </c:pt>
                <c:pt idx="922">
                  <c:v>372.2457</c:v>
                </c:pt>
                <c:pt idx="923">
                  <c:v>372.67869999999999</c:v>
                </c:pt>
                <c:pt idx="924">
                  <c:v>373.11189999999999</c:v>
                </c:pt>
                <c:pt idx="925">
                  <c:v>373.54520000000002</c:v>
                </c:pt>
                <c:pt idx="926">
                  <c:v>373.9785</c:v>
                </c:pt>
                <c:pt idx="927">
                  <c:v>374.41199999999998</c:v>
                </c:pt>
                <c:pt idx="928">
                  <c:v>374.84550000000002</c:v>
                </c:pt>
                <c:pt idx="929">
                  <c:v>375.2792</c:v>
                </c:pt>
                <c:pt idx="930">
                  <c:v>375.71300000000002</c:v>
                </c:pt>
                <c:pt idx="931">
                  <c:v>376.14679999999998</c:v>
                </c:pt>
                <c:pt idx="932">
                  <c:v>376.58080000000001</c:v>
                </c:pt>
                <c:pt idx="933">
                  <c:v>377.01479999999998</c:v>
                </c:pt>
                <c:pt idx="934">
                  <c:v>377.44900000000001</c:v>
                </c:pt>
                <c:pt idx="935">
                  <c:v>377.88330000000002</c:v>
                </c:pt>
                <c:pt idx="936">
                  <c:v>378.31760000000003</c:v>
                </c:pt>
                <c:pt idx="937">
                  <c:v>378.75209999999998</c:v>
                </c:pt>
                <c:pt idx="938">
                  <c:v>379.18669999999997</c:v>
                </c:pt>
                <c:pt idx="939">
                  <c:v>379.62130000000002</c:v>
                </c:pt>
                <c:pt idx="940">
                  <c:v>380.05610000000001</c:v>
                </c:pt>
                <c:pt idx="941">
                  <c:v>380.49099999999999</c:v>
                </c:pt>
                <c:pt idx="942">
                  <c:v>380.92590000000001</c:v>
                </c:pt>
                <c:pt idx="943">
                  <c:v>381.36099999999999</c:v>
                </c:pt>
                <c:pt idx="944">
                  <c:v>381.7962</c:v>
                </c:pt>
                <c:pt idx="945">
                  <c:v>382.23149999999998</c:v>
                </c:pt>
                <c:pt idx="946">
                  <c:v>382.66680000000002</c:v>
                </c:pt>
                <c:pt idx="947">
                  <c:v>383.10230000000001</c:v>
                </c:pt>
                <c:pt idx="948">
                  <c:v>383.53789999999998</c:v>
                </c:pt>
                <c:pt idx="949">
                  <c:v>383.97359999999998</c:v>
                </c:pt>
                <c:pt idx="950">
                  <c:v>384.40940000000001</c:v>
                </c:pt>
                <c:pt idx="951">
                  <c:v>384.84530000000001</c:v>
                </c:pt>
                <c:pt idx="952">
                  <c:v>385.28129999999999</c:v>
                </c:pt>
                <c:pt idx="953">
                  <c:v>385.7174</c:v>
                </c:pt>
                <c:pt idx="954">
                  <c:v>386.15359999999998</c:v>
                </c:pt>
                <c:pt idx="955">
                  <c:v>386.5899</c:v>
                </c:pt>
                <c:pt idx="956">
                  <c:v>387.02629999999999</c:v>
                </c:pt>
                <c:pt idx="957">
                  <c:v>387.46280000000002</c:v>
                </c:pt>
                <c:pt idx="958">
                  <c:v>387.89940000000001</c:v>
                </c:pt>
                <c:pt idx="959">
                  <c:v>388.33609999999999</c:v>
                </c:pt>
                <c:pt idx="960">
                  <c:v>388.77289999999999</c:v>
                </c:pt>
                <c:pt idx="961">
                  <c:v>389.20979999999997</c:v>
                </c:pt>
                <c:pt idx="962">
                  <c:v>389.64690000000002</c:v>
                </c:pt>
                <c:pt idx="963">
                  <c:v>390.084</c:v>
                </c:pt>
                <c:pt idx="964">
                  <c:v>390.52120000000002</c:v>
                </c:pt>
                <c:pt idx="965">
                  <c:v>390.95850000000002</c:v>
                </c:pt>
                <c:pt idx="966">
                  <c:v>391.39600000000002</c:v>
                </c:pt>
                <c:pt idx="967">
                  <c:v>391.83350000000002</c:v>
                </c:pt>
                <c:pt idx="968">
                  <c:v>392.27120000000002</c:v>
                </c:pt>
                <c:pt idx="969">
                  <c:v>392.70890000000003</c:v>
                </c:pt>
                <c:pt idx="970">
                  <c:v>393.14679999999998</c:v>
                </c:pt>
                <c:pt idx="971">
                  <c:v>393.5847</c:v>
                </c:pt>
                <c:pt idx="972">
                  <c:v>394.02280000000002</c:v>
                </c:pt>
                <c:pt idx="973">
                  <c:v>394.46100000000001</c:v>
                </c:pt>
                <c:pt idx="974">
                  <c:v>394.89929999999998</c:v>
                </c:pt>
                <c:pt idx="975">
                  <c:v>395.33760000000001</c:v>
                </c:pt>
                <c:pt idx="976">
                  <c:v>395.77609999999999</c:v>
                </c:pt>
                <c:pt idx="977">
                  <c:v>396.21469999999999</c:v>
                </c:pt>
                <c:pt idx="978">
                  <c:v>396.65339999999998</c:v>
                </c:pt>
                <c:pt idx="979">
                  <c:v>397.09219999999999</c:v>
                </c:pt>
                <c:pt idx="980">
                  <c:v>397.53109999999998</c:v>
                </c:pt>
                <c:pt idx="981">
                  <c:v>397.9701</c:v>
                </c:pt>
                <c:pt idx="982">
                  <c:v>398.4092</c:v>
                </c:pt>
                <c:pt idx="983">
                  <c:v>398.8485</c:v>
                </c:pt>
                <c:pt idx="984">
                  <c:v>399.2878</c:v>
                </c:pt>
                <c:pt idx="985">
                  <c:v>399.72719999999998</c:v>
                </c:pt>
                <c:pt idx="986">
                  <c:v>400.16680000000002</c:v>
                </c:pt>
                <c:pt idx="987">
                  <c:v>400.60640000000001</c:v>
                </c:pt>
                <c:pt idx="988">
                  <c:v>401.0462</c:v>
                </c:pt>
                <c:pt idx="989">
                  <c:v>401.48599999999999</c:v>
                </c:pt>
                <c:pt idx="990">
                  <c:v>401.92599999999999</c:v>
                </c:pt>
                <c:pt idx="991">
                  <c:v>402.36610000000002</c:v>
                </c:pt>
                <c:pt idx="992">
                  <c:v>402.80630000000002</c:v>
                </c:pt>
                <c:pt idx="993">
                  <c:v>403.2466</c:v>
                </c:pt>
                <c:pt idx="994">
                  <c:v>403.68689999999998</c:v>
                </c:pt>
                <c:pt idx="995">
                  <c:v>404.12740000000002</c:v>
                </c:pt>
                <c:pt idx="996">
                  <c:v>404.56810000000002</c:v>
                </c:pt>
                <c:pt idx="997">
                  <c:v>405.00880000000001</c:v>
                </c:pt>
                <c:pt idx="998">
                  <c:v>405.44959999999998</c:v>
                </c:pt>
                <c:pt idx="999">
                  <c:v>405.89049999999997</c:v>
                </c:pt>
              </c:numCache>
            </c:numRef>
          </c:xVal>
          <c:yVal>
            <c:numRef>
              <c:f>OpticsDefn!$D$19:$D$1018</c:f>
              <c:numCache>
                <c:formatCode>General</c:formatCode>
                <c:ptCount val="1000"/>
                <c:pt idx="0">
                  <c:v>2.8649999999999999E-3</c:v>
                </c:pt>
                <c:pt idx="1">
                  <c:v>2.8649999999999999E-3</c:v>
                </c:pt>
                <c:pt idx="2">
                  <c:v>3.82E-3</c:v>
                </c:pt>
                <c:pt idx="3">
                  <c:v>4.2969999999999996E-3</c:v>
                </c:pt>
                <c:pt idx="4">
                  <c:v>5.7299999999999999E-3</c:v>
                </c:pt>
                <c:pt idx="5">
                  <c:v>6.685E-3</c:v>
                </c:pt>
                <c:pt idx="6">
                  <c:v>7.7759999999999999E-3</c:v>
                </c:pt>
                <c:pt idx="7">
                  <c:v>8.9519999999999999E-3</c:v>
                </c:pt>
                <c:pt idx="8">
                  <c:v>9.868E-3</c:v>
                </c:pt>
                <c:pt idx="9">
                  <c:v>1.1173000000000001E-2</c:v>
                </c:pt>
                <c:pt idx="10">
                  <c:v>1.2239999999999999E-2</c:v>
                </c:pt>
                <c:pt idx="11">
                  <c:v>1.3369000000000001E-2</c:v>
                </c:pt>
                <c:pt idx="12">
                  <c:v>1.4544E-2</c:v>
                </c:pt>
                <c:pt idx="13">
                  <c:v>1.5552E-2</c:v>
                </c:pt>
                <c:pt idx="14">
                  <c:v>1.6615999999999999E-2</c:v>
                </c:pt>
                <c:pt idx="15">
                  <c:v>1.7725999999999999E-2</c:v>
                </c:pt>
                <c:pt idx="16">
                  <c:v>1.8873999999999998E-2</c:v>
                </c:pt>
                <c:pt idx="17">
                  <c:v>1.9893999999999998E-2</c:v>
                </c:pt>
                <c:pt idx="18">
                  <c:v>2.0958000000000001E-2</c:v>
                </c:pt>
                <c:pt idx="19">
                  <c:v>2.2058999999999999E-2</c:v>
                </c:pt>
                <c:pt idx="20">
                  <c:v>2.3191E-2</c:v>
                </c:pt>
                <c:pt idx="21">
                  <c:v>2.4219999999999998E-2</c:v>
                </c:pt>
                <c:pt idx="22">
                  <c:v>2.5284999999999998E-2</c:v>
                </c:pt>
                <c:pt idx="23">
                  <c:v>2.6380000000000001E-2</c:v>
                </c:pt>
                <c:pt idx="24">
                  <c:v>2.7387000000000002E-2</c:v>
                </c:pt>
                <c:pt idx="25">
                  <c:v>2.8538000000000001E-2</c:v>
                </c:pt>
                <c:pt idx="26">
                  <c:v>2.9603000000000001E-2</c:v>
                </c:pt>
                <c:pt idx="27">
                  <c:v>3.0693999999999999E-2</c:v>
                </c:pt>
                <c:pt idx="28">
                  <c:v>3.1710000000000002E-2</c:v>
                </c:pt>
                <c:pt idx="29">
                  <c:v>3.2753999999999998E-2</c:v>
                </c:pt>
                <c:pt idx="30">
                  <c:v>3.3915000000000001E-2</c:v>
                </c:pt>
                <c:pt idx="31">
                  <c:v>3.4914000000000001E-2</c:v>
                </c:pt>
                <c:pt idx="32">
                  <c:v>3.5092999999999999E-2</c:v>
                </c:pt>
                <c:pt idx="33">
                  <c:v>3.6167999999999999E-2</c:v>
                </c:pt>
                <c:pt idx="34">
                  <c:v>3.7241999999999997E-2</c:v>
                </c:pt>
                <c:pt idx="35">
                  <c:v>3.8316000000000003E-2</c:v>
                </c:pt>
                <c:pt idx="36">
                  <c:v>3.9391000000000002E-2</c:v>
                </c:pt>
                <c:pt idx="37">
                  <c:v>4.0465000000000001E-2</c:v>
                </c:pt>
                <c:pt idx="38">
                  <c:v>4.1539E-2</c:v>
                </c:pt>
                <c:pt idx="39">
                  <c:v>4.2612999999999998E-2</c:v>
                </c:pt>
                <c:pt idx="40">
                  <c:v>4.3687999999999998E-2</c:v>
                </c:pt>
                <c:pt idx="41">
                  <c:v>4.4762000000000003E-2</c:v>
                </c:pt>
                <c:pt idx="42">
                  <c:v>4.5657000000000003E-2</c:v>
                </c:pt>
                <c:pt idx="43">
                  <c:v>4.6731000000000002E-2</c:v>
                </c:pt>
                <c:pt idx="44">
                  <c:v>4.7806000000000001E-2</c:v>
                </c:pt>
                <c:pt idx="45">
                  <c:v>4.888E-2</c:v>
                </c:pt>
                <c:pt idx="46">
                  <c:v>5.0132999999999997E-2</c:v>
                </c:pt>
                <c:pt idx="47">
                  <c:v>5.1027999999999997E-2</c:v>
                </c:pt>
                <c:pt idx="48">
                  <c:v>5.2102999999999997E-2</c:v>
                </c:pt>
                <c:pt idx="49">
                  <c:v>5.3177000000000002E-2</c:v>
                </c:pt>
                <c:pt idx="50">
                  <c:v>5.4251000000000001E-2</c:v>
                </c:pt>
                <c:pt idx="51">
                  <c:v>5.5504999999999999E-2</c:v>
                </c:pt>
                <c:pt idx="52">
                  <c:v>5.6399999999999999E-2</c:v>
                </c:pt>
                <c:pt idx="53">
                  <c:v>5.7473999999999997E-2</c:v>
                </c:pt>
                <c:pt idx="54">
                  <c:v>5.8548000000000003E-2</c:v>
                </c:pt>
                <c:pt idx="55">
                  <c:v>5.9622000000000001E-2</c:v>
                </c:pt>
                <c:pt idx="56">
                  <c:v>6.0876E-2</c:v>
                </c:pt>
                <c:pt idx="57">
                  <c:v>6.1771E-2</c:v>
                </c:pt>
                <c:pt idx="58">
                  <c:v>6.2844999999999998E-2</c:v>
                </c:pt>
                <c:pt idx="59">
                  <c:v>6.3919000000000004E-2</c:v>
                </c:pt>
                <c:pt idx="60">
                  <c:v>6.5172999999999995E-2</c:v>
                </c:pt>
                <c:pt idx="61">
                  <c:v>6.6247E-2</c:v>
                </c:pt>
                <c:pt idx="62">
                  <c:v>6.7141999999999993E-2</c:v>
                </c:pt>
                <c:pt idx="63">
                  <c:v>6.8215999999999999E-2</c:v>
                </c:pt>
                <c:pt idx="64">
                  <c:v>6.9291000000000005E-2</c:v>
                </c:pt>
                <c:pt idx="65">
                  <c:v>7.0543999999999996E-2</c:v>
                </c:pt>
                <c:pt idx="66">
                  <c:v>7.1618000000000001E-2</c:v>
                </c:pt>
                <c:pt idx="67">
                  <c:v>7.2512999999999994E-2</c:v>
                </c:pt>
                <c:pt idx="68">
                  <c:v>7.3588000000000001E-2</c:v>
                </c:pt>
                <c:pt idx="69">
                  <c:v>7.4662000000000006E-2</c:v>
                </c:pt>
                <c:pt idx="70">
                  <c:v>7.5914999999999996E-2</c:v>
                </c:pt>
                <c:pt idx="71">
                  <c:v>7.6989000000000002E-2</c:v>
                </c:pt>
                <c:pt idx="72">
                  <c:v>7.7883999999999995E-2</c:v>
                </c:pt>
                <c:pt idx="73">
                  <c:v>7.8959000000000001E-2</c:v>
                </c:pt>
                <c:pt idx="74">
                  <c:v>8.0212000000000006E-2</c:v>
                </c:pt>
                <c:pt idx="75">
                  <c:v>8.1464999999999996E-2</c:v>
                </c:pt>
                <c:pt idx="76">
                  <c:v>8.2539000000000001E-2</c:v>
                </c:pt>
                <c:pt idx="77">
                  <c:v>8.3433999999999994E-2</c:v>
                </c:pt>
                <c:pt idx="78">
                  <c:v>8.4509000000000001E-2</c:v>
                </c:pt>
                <c:pt idx="79">
                  <c:v>8.5762000000000005E-2</c:v>
                </c:pt>
                <c:pt idx="80">
                  <c:v>8.7014999999999995E-2</c:v>
                </c:pt>
                <c:pt idx="81">
                  <c:v>8.8089000000000001E-2</c:v>
                </c:pt>
                <c:pt idx="82">
                  <c:v>8.8983999999999994E-2</c:v>
                </c:pt>
                <c:pt idx="83">
                  <c:v>9.0059E-2</c:v>
                </c:pt>
                <c:pt idx="84">
                  <c:v>9.1312000000000004E-2</c:v>
                </c:pt>
                <c:pt idx="85">
                  <c:v>9.2564999999999995E-2</c:v>
                </c:pt>
                <c:pt idx="86">
                  <c:v>9.3639E-2</c:v>
                </c:pt>
                <c:pt idx="87">
                  <c:v>9.4534000000000007E-2</c:v>
                </c:pt>
                <c:pt idx="88">
                  <c:v>9.5609E-2</c:v>
                </c:pt>
                <c:pt idx="89">
                  <c:v>9.6862000000000004E-2</c:v>
                </c:pt>
                <c:pt idx="90">
                  <c:v>9.8114999999999994E-2</c:v>
                </c:pt>
                <c:pt idx="91">
                  <c:v>9.9188999999999999E-2</c:v>
                </c:pt>
                <c:pt idx="92">
                  <c:v>0.10008400000000001</c:v>
                </c:pt>
                <c:pt idx="93">
                  <c:v>0.101338</c:v>
                </c:pt>
                <c:pt idx="94">
                  <c:v>0.102591</c:v>
                </c:pt>
                <c:pt idx="95">
                  <c:v>0.10384400000000001</c:v>
                </c:pt>
                <c:pt idx="96">
                  <c:v>0.104918</c:v>
                </c:pt>
                <c:pt idx="97">
                  <c:v>0.105813</c:v>
                </c:pt>
                <c:pt idx="98">
                  <c:v>0.10706599999999999</c:v>
                </c:pt>
                <c:pt idx="99">
                  <c:v>0.10832</c:v>
                </c:pt>
                <c:pt idx="100">
                  <c:v>0.109573</c:v>
                </c:pt>
                <c:pt idx="101">
                  <c:v>0.11082599999999999</c:v>
                </c:pt>
                <c:pt idx="102">
                  <c:v>0.111721</c:v>
                </c:pt>
                <c:pt idx="103">
                  <c:v>0.112974</c:v>
                </c:pt>
                <c:pt idx="104">
                  <c:v>0.114227</c:v>
                </c:pt>
                <c:pt idx="105">
                  <c:v>0.11548</c:v>
                </c:pt>
                <c:pt idx="106">
                  <c:v>0.116734</c:v>
                </c:pt>
                <c:pt idx="107">
                  <c:v>0.117629</c:v>
                </c:pt>
                <c:pt idx="108">
                  <c:v>0.118882</c:v>
                </c:pt>
                <c:pt idx="109">
                  <c:v>0.12013500000000001</c:v>
                </c:pt>
                <c:pt idx="110">
                  <c:v>0.121388</c:v>
                </c:pt>
                <c:pt idx="111">
                  <c:v>0.122643</c:v>
                </c:pt>
                <c:pt idx="112">
                  <c:v>0.12354</c:v>
                </c:pt>
                <c:pt idx="113">
                  <c:v>0.124795</c:v>
                </c:pt>
                <c:pt idx="114">
                  <c:v>0.12605</c:v>
                </c:pt>
                <c:pt idx="115">
                  <c:v>0.127305</c:v>
                </c:pt>
                <c:pt idx="116">
                  <c:v>0.12856000000000001</c:v>
                </c:pt>
                <c:pt idx="117">
                  <c:v>0.129636</c:v>
                </c:pt>
                <c:pt idx="118">
                  <c:v>0.13089100000000001</c:v>
                </c:pt>
                <c:pt idx="119">
                  <c:v>0.13214600000000001</c:v>
                </c:pt>
                <c:pt idx="120">
                  <c:v>0.13340099999999999</c:v>
                </c:pt>
                <c:pt idx="121">
                  <c:v>0.134656</c:v>
                </c:pt>
                <c:pt idx="122">
                  <c:v>0.13573199999999999</c:v>
                </c:pt>
                <c:pt idx="123">
                  <c:v>0.136987</c:v>
                </c:pt>
                <c:pt idx="124">
                  <c:v>0.138242</c:v>
                </c:pt>
                <c:pt idx="125">
                  <c:v>0.13949700000000001</c:v>
                </c:pt>
                <c:pt idx="126">
                  <c:v>0.14075199999999999</c:v>
                </c:pt>
                <c:pt idx="127">
                  <c:v>0.14182800000000001</c:v>
                </c:pt>
                <c:pt idx="128">
                  <c:v>0.143262</c:v>
                </c:pt>
                <c:pt idx="129">
                  <c:v>0.14451800000000001</c:v>
                </c:pt>
                <c:pt idx="130">
                  <c:v>0.145594</c:v>
                </c:pt>
                <c:pt idx="131">
                  <c:v>0.14684900000000001</c:v>
                </c:pt>
                <c:pt idx="132">
                  <c:v>0.147925</c:v>
                </c:pt>
                <c:pt idx="133">
                  <c:v>0.14918000000000001</c:v>
                </c:pt>
                <c:pt idx="134">
                  <c:v>0.150614</c:v>
                </c:pt>
                <c:pt idx="135">
                  <c:v>0.15168999999999999</c:v>
                </c:pt>
                <c:pt idx="136">
                  <c:v>0.152946</c:v>
                </c:pt>
                <c:pt idx="137">
                  <c:v>0.15402199999999999</c:v>
                </c:pt>
                <c:pt idx="138">
                  <c:v>0.155277</c:v>
                </c:pt>
                <c:pt idx="139">
                  <c:v>0.15671099999999999</c:v>
                </c:pt>
                <c:pt idx="140">
                  <c:v>0.15778700000000001</c:v>
                </c:pt>
                <c:pt idx="141">
                  <c:v>0.15904299999999999</c:v>
                </c:pt>
                <c:pt idx="142">
                  <c:v>0.16011900000000001</c:v>
                </c:pt>
                <c:pt idx="143">
                  <c:v>0.16137199999999999</c:v>
                </c:pt>
                <c:pt idx="144">
                  <c:v>0.16280500000000001</c:v>
                </c:pt>
                <c:pt idx="145">
                  <c:v>0.16405800000000001</c:v>
                </c:pt>
                <c:pt idx="146">
                  <c:v>0.16531199999999999</c:v>
                </c:pt>
                <c:pt idx="147">
                  <c:v>0.16638600000000001</c:v>
                </c:pt>
                <c:pt idx="148">
                  <c:v>0.167461</c:v>
                </c:pt>
                <c:pt idx="149">
                  <c:v>0.168714</c:v>
                </c:pt>
                <c:pt idx="150">
                  <c:v>0.16996700000000001</c:v>
                </c:pt>
                <c:pt idx="151">
                  <c:v>0.17139799999999999</c:v>
                </c:pt>
                <c:pt idx="152">
                  <c:v>0.17247100000000001</c:v>
                </c:pt>
                <c:pt idx="153">
                  <c:v>0.173543</c:v>
                </c:pt>
                <c:pt idx="154">
                  <c:v>0.17479500000000001</c:v>
                </c:pt>
                <c:pt idx="155">
                  <c:v>0.17604600000000001</c:v>
                </c:pt>
                <c:pt idx="156">
                  <c:v>0.177477</c:v>
                </c:pt>
                <c:pt idx="157">
                  <c:v>0.178728</c:v>
                </c:pt>
                <c:pt idx="158">
                  <c:v>0.17980099999999999</c:v>
                </c:pt>
                <c:pt idx="159">
                  <c:v>0.18105199999999999</c:v>
                </c:pt>
                <c:pt idx="160">
                  <c:v>0.18212500000000001</c:v>
                </c:pt>
                <c:pt idx="161">
                  <c:v>0.183555</c:v>
                </c:pt>
                <c:pt idx="162">
                  <c:v>0.18498600000000001</c:v>
                </c:pt>
                <c:pt idx="163">
                  <c:v>0.18623700000000001</c:v>
                </c:pt>
                <c:pt idx="164">
                  <c:v>0.187668</c:v>
                </c:pt>
                <c:pt idx="165">
                  <c:v>0.18873999999999999</c:v>
                </c:pt>
                <c:pt idx="166">
                  <c:v>0.18981200000000001</c:v>
                </c:pt>
                <c:pt idx="167">
                  <c:v>0.191243</c:v>
                </c:pt>
                <c:pt idx="168">
                  <c:v>0.192494</c:v>
                </c:pt>
                <c:pt idx="169">
                  <c:v>0.19392400000000001</c:v>
                </c:pt>
                <c:pt idx="170">
                  <c:v>0.19517599999999999</c:v>
                </c:pt>
                <c:pt idx="171">
                  <c:v>0.19624800000000001</c:v>
                </c:pt>
                <c:pt idx="172">
                  <c:v>0.19767799999999999</c:v>
                </c:pt>
                <c:pt idx="173">
                  <c:v>0.19892899999999999</c:v>
                </c:pt>
                <c:pt idx="174">
                  <c:v>0.20036000000000001</c:v>
                </c:pt>
                <c:pt idx="175">
                  <c:v>0.20161100000000001</c:v>
                </c:pt>
                <c:pt idx="176">
                  <c:v>0.20286199999999999</c:v>
                </c:pt>
                <c:pt idx="177">
                  <c:v>0.204292</c:v>
                </c:pt>
                <c:pt idx="178">
                  <c:v>0.205543</c:v>
                </c:pt>
                <c:pt idx="179">
                  <c:v>0.20679500000000001</c:v>
                </c:pt>
                <c:pt idx="180">
                  <c:v>0.20822499999999999</c:v>
                </c:pt>
                <c:pt idx="181">
                  <c:v>0.209476</c:v>
                </c:pt>
                <c:pt idx="182">
                  <c:v>0.21090600000000001</c:v>
                </c:pt>
                <c:pt idx="183">
                  <c:v>0.21215899999999999</c:v>
                </c:pt>
                <c:pt idx="184">
                  <c:v>0.213591</c:v>
                </c:pt>
                <c:pt idx="185">
                  <c:v>0.21502299999999999</c:v>
                </c:pt>
                <c:pt idx="186">
                  <c:v>0.216275</c:v>
                </c:pt>
                <c:pt idx="187">
                  <c:v>0.217528</c:v>
                </c:pt>
                <c:pt idx="188">
                  <c:v>0.218781</c:v>
                </c:pt>
                <c:pt idx="189">
                  <c:v>0.22003400000000001</c:v>
                </c:pt>
                <c:pt idx="190">
                  <c:v>0.22164500000000001</c:v>
                </c:pt>
                <c:pt idx="191">
                  <c:v>0.223077</c:v>
                </c:pt>
                <c:pt idx="192">
                  <c:v>0.224329</c:v>
                </c:pt>
                <c:pt idx="193">
                  <c:v>0.225582</c:v>
                </c:pt>
                <c:pt idx="194">
                  <c:v>0.22683500000000001</c:v>
                </c:pt>
                <c:pt idx="195">
                  <c:v>0.22808800000000001</c:v>
                </c:pt>
                <c:pt idx="196">
                  <c:v>0.22933999999999999</c:v>
                </c:pt>
                <c:pt idx="197">
                  <c:v>0.230772</c:v>
                </c:pt>
                <c:pt idx="198">
                  <c:v>0.23238600000000001</c:v>
                </c:pt>
                <c:pt idx="199">
                  <c:v>0.23364199999999999</c:v>
                </c:pt>
                <c:pt idx="200">
                  <c:v>0.234898</c:v>
                </c:pt>
                <c:pt idx="201">
                  <c:v>0.236154</c:v>
                </c:pt>
                <c:pt idx="202">
                  <c:v>0.23741000000000001</c:v>
                </c:pt>
                <c:pt idx="203">
                  <c:v>0.238845</c:v>
                </c:pt>
                <c:pt idx="204">
                  <c:v>0.24027899999999999</c:v>
                </c:pt>
                <c:pt idx="205">
                  <c:v>0.24171400000000001</c:v>
                </c:pt>
                <c:pt idx="206">
                  <c:v>0.243149</c:v>
                </c:pt>
                <c:pt idx="207">
                  <c:v>0.24440500000000001</c:v>
                </c:pt>
                <c:pt idx="208">
                  <c:v>0.24566099999999999</c:v>
                </c:pt>
                <c:pt idx="209">
                  <c:v>0.246917</c:v>
                </c:pt>
                <c:pt idx="210">
                  <c:v>0.24835199999999999</c:v>
                </c:pt>
                <c:pt idx="211">
                  <c:v>0.24978700000000001</c:v>
                </c:pt>
                <c:pt idx="212">
                  <c:v>0.251222</c:v>
                </c:pt>
                <c:pt idx="213">
                  <c:v>0.25265700000000002</c:v>
                </c:pt>
                <c:pt idx="214">
                  <c:v>0.253913</c:v>
                </c:pt>
                <c:pt idx="215">
                  <c:v>0.25516899999999998</c:v>
                </c:pt>
                <c:pt idx="216">
                  <c:v>0.25642500000000001</c:v>
                </c:pt>
                <c:pt idx="217">
                  <c:v>0.25785999999999998</c:v>
                </c:pt>
                <c:pt idx="218">
                  <c:v>0.259295</c:v>
                </c:pt>
                <c:pt idx="219">
                  <c:v>0.26073000000000002</c:v>
                </c:pt>
                <c:pt idx="220">
                  <c:v>0.26216499999999998</c:v>
                </c:pt>
                <c:pt idx="221">
                  <c:v>0.2636</c:v>
                </c:pt>
                <c:pt idx="222">
                  <c:v>0.26485599999999998</c:v>
                </c:pt>
                <c:pt idx="223">
                  <c:v>0.26611200000000002</c:v>
                </c:pt>
                <c:pt idx="224">
                  <c:v>0.26754699999999998</c:v>
                </c:pt>
                <c:pt idx="225">
                  <c:v>0.268982</c:v>
                </c:pt>
                <c:pt idx="226">
                  <c:v>0.27041700000000002</c:v>
                </c:pt>
                <c:pt idx="227">
                  <c:v>0.27185199999999998</c:v>
                </c:pt>
                <c:pt idx="228">
                  <c:v>0.273287</c:v>
                </c:pt>
                <c:pt idx="229">
                  <c:v>0.27472200000000002</c:v>
                </c:pt>
                <c:pt idx="230">
                  <c:v>0.27597500000000003</c:v>
                </c:pt>
                <c:pt idx="231">
                  <c:v>0.27740700000000001</c:v>
                </c:pt>
                <c:pt idx="232">
                  <c:v>0.278839</c:v>
                </c:pt>
                <c:pt idx="233">
                  <c:v>0.28027099999999999</c:v>
                </c:pt>
                <c:pt idx="234">
                  <c:v>0.28170299999999998</c:v>
                </c:pt>
                <c:pt idx="235">
                  <c:v>0.28313500000000003</c:v>
                </c:pt>
                <c:pt idx="236">
                  <c:v>0.28456700000000001</c:v>
                </c:pt>
                <c:pt idx="237">
                  <c:v>0.285999</c:v>
                </c:pt>
                <c:pt idx="238">
                  <c:v>0.28725200000000001</c:v>
                </c:pt>
                <c:pt idx="239">
                  <c:v>0.28886200000000001</c:v>
                </c:pt>
                <c:pt idx="240">
                  <c:v>0.290294</c:v>
                </c:pt>
                <c:pt idx="241">
                  <c:v>0.291547</c:v>
                </c:pt>
                <c:pt idx="242">
                  <c:v>0.29297899999999999</c:v>
                </c:pt>
                <c:pt idx="243">
                  <c:v>0.29441099999999998</c:v>
                </c:pt>
                <c:pt idx="244">
                  <c:v>0.29584300000000002</c:v>
                </c:pt>
                <c:pt idx="245">
                  <c:v>0.29727399999999998</c:v>
                </c:pt>
                <c:pt idx="246">
                  <c:v>0.29870600000000003</c:v>
                </c:pt>
                <c:pt idx="247">
                  <c:v>0.300317</c:v>
                </c:pt>
                <c:pt idx="248">
                  <c:v>0.30192799999999997</c:v>
                </c:pt>
                <c:pt idx="249">
                  <c:v>0.30318099999999998</c:v>
                </c:pt>
                <c:pt idx="250">
                  <c:v>0.30461199999999999</c:v>
                </c:pt>
                <c:pt idx="251">
                  <c:v>0.30604399999999998</c:v>
                </c:pt>
                <c:pt idx="252">
                  <c:v>0.30729699999999999</c:v>
                </c:pt>
                <c:pt idx="253">
                  <c:v>0.30872899999999998</c:v>
                </c:pt>
                <c:pt idx="254">
                  <c:v>0.31015999999999999</c:v>
                </c:pt>
                <c:pt idx="255">
                  <c:v>0.31159599999999998</c:v>
                </c:pt>
                <c:pt idx="256">
                  <c:v>0.31321100000000002</c:v>
                </c:pt>
                <c:pt idx="257">
                  <c:v>0.31464599999999998</c:v>
                </c:pt>
                <c:pt idx="258">
                  <c:v>0.31626100000000001</c:v>
                </c:pt>
                <c:pt idx="259">
                  <c:v>0.31769700000000001</c:v>
                </c:pt>
                <c:pt idx="260">
                  <c:v>0.31895299999999999</c:v>
                </c:pt>
                <c:pt idx="261">
                  <c:v>0.32038899999999998</c:v>
                </c:pt>
                <c:pt idx="262">
                  <c:v>0.32182500000000003</c:v>
                </c:pt>
                <c:pt idx="263">
                  <c:v>0.32326100000000002</c:v>
                </c:pt>
                <c:pt idx="264">
                  <c:v>0.32487500000000002</c:v>
                </c:pt>
                <c:pt idx="265">
                  <c:v>0.32631100000000002</c:v>
                </c:pt>
                <c:pt idx="266">
                  <c:v>0.32774700000000001</c:v>
                </c:pt>
                <c:pt idx="267">
                  <c:v>0.32935900000000001</c:v>
                </c:pt>
                <c:pt idx="268">
                  <c:v>0.330791</c:v>
                </c:pt>
                <c:pt idx="269">
                  <c:v>0.33204499999999998</c:v>
                </c:pt>
                <c:pt idx="270">
                  <c:v>0.33347700000000002</c:v>
                </c:pt>
                <c:pt idx="271">
                  <c:v>0.334731</c:v>
                </c:pt>
                <c:pt idx="272">
                  <c:v>0.33616400000000002</c:v>
                </c:pt>
                <c:pt idx="273">
                  <c:v>0.33777499999999999</c:v>
                </c:pt>
                <c:pt idx="274">
                  <c:v>0.33920800000000001</c:v>
                </c:pt>
                <c:pt idx="275">
                  <c:v>0.34081899999999998</c:v>
                </c:pt>
                <c:pt idx="276">
                  <c:v>0.342252</c:v>
                </c:pt>
                <c:pt idx="277">
                  <c:v>0.34368399999999999</c:v>
                </c:pt>
                <c:pt idx="278">
                  <c:v>0.34529599999999999</c:v>
                </c:pt>
                <c:pt idx="279">
                  <c:v>0.34672900000000001</c:v>
                </c:pt>
                <c:pt idx="280">
                  <c:v>0.34798200000000001</c:v>
                </c:pt>
                <c:pt idx="281">
                  <c:v>0.34959400000000002</c:v>
                </c:pt>
                <c:pt idx="282">
                  <c:v>0.351026</c:v>
                </c:pt>
                <c:pt idx="283">
                  <c:v>0.35245900000000002</c:v>
                </c:pt>
                <c:pt idx="284">
                  <c:v>0.35407</c:v>
                </c:pt>
                <c:pt idx="285">
                  <c:v>0.35550300000000001</c:v>
                </c:pt>
                <c:pt idx="286">
                  <c:v>0.356935</c:v>
                </c:pt>
                <c:pt idx="287">
                  <c:v>0.35854200000000003</c:v>
                </c:pt>
                <c:pt idx="288">
                  <c:v>0.35997099999999999</c:v>
                </c:pt>
                <c:pt idx="289">
                  <c:v>0.36139900000000003</c:v>
                </c:pt>
                <c:pt idx="290">
                  <c:v>0.36282799999999998</c:v>
                </c:pt>
                <c:pt idx="291">
                  <c:v>0.36443500000000001</c:v>
                </c:pt>
                <c:pt idx="292">
                  <c:v>0.36586299999999999</c:v>
                </c:pt>
                <c:pt idx="293">
                  <c:v>0.36729200000000001</c:v>
                </c:pt>
                <c:pt idx="294">
                  <c:v>0.36871999999999999</c:v>
                </c:pt>
                <c:pt idx="295">
                  <c:v>0.37014799999999998</c:v>
                </c:pt>
                <c:pt idx="296">
                  <c:v>0.37157600000000002</c:v>
                </c:pt>
                <c:pt idx="297">
                  <c:v>0.37300499999999998</c:v>
                </c:pt>
                <c:pt idx="298">
                  <c:v>0.37443300000000002</c:v>
                </c:pt>
                <c:pt idx="299">
                  <c:v>0.37586399999999998</c:v>
                </c:pt>
                <c:pt idx="300">
                  <c:v>0.37730000000000002</c:v>
                </c:pt>
                <c:pt idx="301">
                  <c:v>0.378915</c:v>
                </c:pt>
                <c:pt idx="302">
                  <c:v>0.38052999999999998</c:v>
                </c:pt>
                <c:pt idx="303">
                  <c:v>0.38214500000000001</c:v>
                </c:pt>
                <c:pt idx="304">
                  <c:v>0.38375999999999999</c:v>
                </c:pt>
                <c:pt idx="305">
                  <c:v>0.38519599999999998</c:v>
                </c:pt>
                <c:pt idx="306">
                  <c:v>0.38663199999999998</c:v>
                </c:pt>
                <c:pt idx="307">
                  <c:v>0.38788899999999998</c:v>
                </c:pt>
                <c:pt idx="308">
                  <c:v>0.38932499999999998</c:v>
                </c:pt>
                <c:pt idx="309">
                  <c:v>0.39076100000000002</c:v>
                </c:pt>
                <c:pt idx="310">
                  <c:v>0.39201799999999998</c:v>
                </c:pt>
                <c:pt idx="311">
                  <c:v>0.39345400000000003</c:v>
                </c:pt>
                <c:pt idx="312">
                  <c:v>0.395069</c:v>
                </c:pt>
                <c:pt idx="313">
                  <c:v>0.396505</c:v>
                </c:pt>
                <c:pt idx="314">
                  <c:v>0.39811999999999997</c:v>
                </c:pt>
                <c:pt idx="315">
                  <c:v>0.39973399999999998</c:v>
                </c:pt>
                <c:pt idx="316">
                  <c:v>0.40117000000000003</c:v>
                </c:pt>
                <c:pt idx="317">
                  <c:v>0.402785</c:v>
                </c:pt>
                <c:pt idx="318">
                  <c:v>0.40439999999999998</c:v>
                </c:pt>
                <c:pt idx="319">
                  <c:v>0.40565699999999999</c:v>
                </c:pt>
                <c:pt idx="320">
                  <c:v>0.40709299999999998</c:v>
                </c:pt>
                <c:pt idx="321">
                  <c:v>0.40852899999999998</c:v>
                </c:pt>
                <c:pt idx="322">
                  <c:v>0.40978599999999998</c:v>
                </c:pt>
                <c:pt idx="323">
                  <c:v>0.41122199999999998</c:v>
                </c:pt>
                <c:pt idx="324">
                  <c:v>0.41283700000000001</c:v>
                </c:pt>
                <c:pt idx="325">
                  <c:v>0.414273</c:v>
                </c:pt>
                <c:pt idx="326">
                  <c:v>0.41588799999999998</c:v>
                </c:pt>
                <c:pt idx="327">
                  <c:v>0.41750300000000001</c:v>
                </c:pt>
                <c:pt idx="328">
                  <c:v>0.41893900000000001</c:v>
                </c:pt>
                <c:pt idx="329">
                  <c:v>0.42055399999999998</c:v>
                </c:pt>
                <c:pt idx="330">
                  <c:v>0.42216900000000002</c:v>
                </c:pt>
                <c:pt idx="331">
                  <c:v>0.42360500000000001</c:v>
                </c:pt>
                <c:pt idx="332">
                  <c:v>0.42521500000000001</c:v>
                </c:pt>
                <c:pt idx="333">
                  <c:v>0.42682500000000001</c:v>
                </c:pt>
                <c:pt idx="334">
                  <c:v>0.42807800000000001</c:v>
                </c:pt>
                <c:pt idx="335">
                  <c:v>0.42950899999999997</c:v>
                </c:pt>
                <c:pt idx="336">
                  <c:v>0.43093999999999999</c:v>
                </c:pt>
                <c:pt idx="337">
                  <c:v>0.43237100000000001</c:v>
                </c:pt>
                <c:pt idx="338">
                  <c:v>0.43380800000000003</c:v>
                </c:pt>
                <c:pt idx="339">
                  <c:v>0.435423</c:v>
                </c:pt>
                <c:pt idx="340">
                  <c:v>0.43686000000000003</c:v>
                </c:pt>
                <c:pt idx="341">
                  <c:v>0.43829600000000002</c:v>
                </c:pt>
                <c:pt idx="342">
                  <c:v>0.43991200000000003</c:v>
                </c:pt>
                <c:pt idx="343">
                  <c:v>0.44134400000000001</c:v>
                </c:pt>
                <c:pt idx="344">
                  <c:v>0.44277699999999998</c:v>
                </c:pt>
                <c:pt idx="345">
                  <c:v>0.44438800000000001</c:v>
                </c:pt>
                <c:pt idx="346">
                  <c:v>0.44581999999999999</c:v>
                </c:pt>
                <c:pt idx="347">
                  <c:v>0.44725300000000001</c:v>
                </c:pt>
                <c:pt idx="348">
                  <c:v>0.44886399999999999</c:v>
                </c:pt>
                <c:pt idx="349">
                  <c:v>0.450297</c:v>
                </c:pt>
                <c:pt idx="350">
                  <c:v>0.45172899999999999</c:v>
                </c:pt>
                <c:pt idx="351">
                  <c:v>0.45334000000000002</c:v>
                </c:pt>
                <c:pt idx="352">
                  <c:v>0.45477299999999998</c:v>
                </c:pt>
                <c:pt idx="353">
                  <c:v>0.45620500000000003</c:v>
                </c:pt>
                <c:pt idx="354">
                  <c:v>0.45763700000000002</c:v>
                </c:pt>
                <c:pt idx="355">
                  <c:v>0.45906999999999998</c:v>
                </c:pt>
                <c:pt idx="356">
                  <c:v>0.46050200000000002</c:v>
                </c:pt>
                <c:pt idx="357">
                  <c:v>0.46193400000000001</c:v>
                </c:pt>
                <c:pt idx="358">
                  <c:v>0.46336699999999997</c:v>
                </c:pt>
                <c:pt idx="359">
                  <c:v>0.46479900000000002</c:v>
                </c:pt>
                <c:pt idx="360">
                  <c:v>0.46623100000000001</c:v>
                </c:pt>
                <c:pt idx="361">
                  <c:v>0.467663</c:v>
                </c:pt>
                <c:pt idx="362">
                  <c:v>0.46909499999999998</c:v>
                </c:pt>
                <c:pt idx="363">
                  <c:v>0.470528</c:v>
                </c:pt>
                <c:pt idx="364">
                  <c:v>0.47178100000000001</c:v>
                </c:pt>
                <c:pt idx="365">
                  <c:v>0.47321299999999999</c:v>
                </c:pt>
                <c:pt idx="366">
                  <c:v>0.47482400000000002</c:v>
                </c:pt>
                <c:pt idx="367">
                  <c:v>0.47625600000000001</c:v>
                </c:pt>
                <c:pt idx="368">
                  <c:v>0.47786699999999999</c:v>
                </c:pt>
                <c:pt idx="369">
                  <c:v>0.47929899999999998</c:v>
                </c:pt>
                <c:pt idx="370">
                  <c:v>0.48072599999999999</c:v>
                </c:pt>
                <c:pt idx="371">
                  <c:v>0.482153</c:v>
                </c:pt>
                <c:pt idx="372">
                  <c:v>0.48358499999999999</c:v>
                </c:pt>
                <c:pt idx="373">
                  <c:v>0.485018</c:v>
                </c:pt>
                <c:pt idx="374">
                  <c:v>0.48627199999999998</c:v>
                </c:pt>
                <c:pt idx="375">
                  <c:v>0.48770799999999997</c:v>
                </c:pt>
                <c:pt idx="376">
                  <c:v>0.489145</c:v>
                </c:pt>
                <c:pt idx="377">
                  <c:v>0.490402</c:v>
                </c:pt>
                <c:pt idx="378">
                  <c:v>0.49183900000000003</c:v>
                </c:pt>
                <c:pt idx="379">
                  <c:v>0.49327500000000002</c:v>
                </c:pt>
                <c:pt idx="380">
                  <c:v>0.494533</c:v>
                </c:pt>
                <c:pt idx="381">
                  <c:v>0.49597000000000002</c:v>
                </c:pt>
                <c:pt idx="382">
                  <c:v>0.49740600000000001</c:v>
                </c:pt>
                <c:pt idx="383">
                  <c:v>0.49884299999999998</c:v>
                </c:pt>
                <c:pt idx="384">
                  <c:v>0.50027900000000003</c:v>
                </c:pt>
                <c:pt idx="385">
                  <c:v>0.50189499999999998</c:v>
                </c:pt>
                <c:pt idx="386">
                  <c:v>0.50351000000000001</c:v>
                </c:pt>
                <c:pt idx="387">
                  <c:v>0.50494700000000003</c:v>
                </c:pt>
                <c:pt idx="388">
                  <c:v>0.50656199999999996</c:v>
                </c:pt>
                <c:pt idx="389">
                  <c:v>0.50799899999999998</c:v>
                </c:pt>
                <c:pt idx="390">
                  <c:v>0.50925600000000004</c:v>
                </c:pt>
                <c:pt idx="391">
                  <c:v>0.51051400000000002</c:v>
                </c:pt>
                <c:pt idx="392">
                  <c:v>0.51195000000000002</c:v>
                </c:pt>
                <c:pt idx="393">
                  <c:v>0.513208</c:v>
                </c:pt>
                <c:pt idx="394">
                  <c:v>0.51446499999999995</c:v>
                </c:pt>
                <c:pt idx="395">
                  <c:v>0.51572300000000004</c:v>
                </c:pt>
                <c:pt idx="396">
                  <c:v>0.51715900000000004</c:v>
                </c:pt>
                <c:pt idx="397">
                  <c:v>0.51841700000000002</c:v>
                </c:pt>
                <c:pt idx="398">
                  <c:v>0.51967399999999997</c:v>
                </c:pt>
                <c:pt idx="399">
                  <c:v>0.52111099999999999</c:v>
                </c:pt>
                <c:pt idx="400">
                  <c:v>0.52236800000000005</c:v>
                </c:pt>
                <c:pt idx="401">
                  <c:v>0.52380000000000004</c:v>
                </c:pt>
                <c:pt idx="402">
                  <c:v>0.52523799999999998</c:v>
                </c:pt>
                <c:pt idx="403">
                  <c:v>0.52667600000000003</c:v>
                </c:pt>
                <c:pt idx="404">
                  <c:v>0.52810800000000002</c:v>
                </c:pt>
                <c:pt idx="405">
                  <c:v>0.52954000000000001</c:v>
                </c:pt>
                <c:pt idx="406">
                  <c:v>0.53115199999999996</c:v>
                </c:pt>
                <c:pt idx="407">
                  <c:v>0.53258399999999995</c:v>
                </c:pt>
                <c:pt idx="408">
                  <c:v>0.53401600000000005</c:v>
                </c:pt>
                <c:pt idx="409">
                  <c:v>0.53544800000000004</c:v>
                </c:pt>
                <c:pt idx="410">
                  <c:v>0.53670099999999998</c:v>
                </c:pt>
                <c:pt idx="411">
                  <c:v>0.53795400000000004</c:v>
                </c:pt>
                <c:pt idx="412">
                  <c:v>0.53920699999999999</c:v>
                </c:pt>
                <c:pt idx="413">
                  <c:v>0.54028100000000001</c:v>
                </c:pt>
                <c:pt idx="414">
                  <c:v>0.54153499999999999</c:v>
                </c:pt>
                <c:pt idx="415">
                  <c:v>0.54278800000000005</c:v>
                </c:pt>
                <c:pt idx="416">
                  <c:v>0.544041</c:v>
                </c:pt>
                <c:pt idx="417">
                  <c:v>0.54511500000000002</c:v>
                </c:pt>
                <c:pt idx="418">
                  <c:v>0.54636799999999996</c:v>
                </c:pt>
                <c:pt idx="419">
                  <c:v>0.54762100000000002</c:v>
                </c:pt>
                <c:pt idx="420">
                  <c:v>0.54869500000000004</c:v>
                </c:pt>
                <c:pt idx="421">
                  <c:v>0.55012700000000003</c:v>
                </c:pt>
                <c:pt idx="422">
                  <c:v>0.55155799999999999</c:v>
                </c:pt>
                <c:pt idx="423">
                  <c:v>0.55298999999999998</c:v>
                </c:pt>
                <c:pt idx="424">
                  <c:v>0.55424300000000004</c:v>
                </c:pt>
                <c:pt idx="425">
                  <c:v>0.55567500000000003</c:v>
                </c:pt>
                <c:pt idx="426">
                  <c:v>0.55710700000000002</c:v>
                </c:pt>
                <c:pt idx="427">
                  <c:v>0.55853799999999998</c:v>
                </c:pt>
                <c:pt idx="428">
                  <c:v>0.55979100000000004</c:v>
                </c:pt>
                <c:pt idx="429">
                  <c:v>0.56122300000000003</c:v>
                </c:pt>
                <c:pt idx="430">
                  <c:v>0.562662</c:v>
                </c:pt>
                <c:pt idx="431">
                  <c:v>0.56392100000000001</c:v>
                </c:pt>
                <c:pt idx="432">
                  <c:v>0.565002</c:v>
                </c:pt>
                <c:pt idx="433">
                  <c:v>0.56626699999999996</c:v>
                </c:pt>
                <c:pt idx="434">
                  <c:v>0.56752499999999995</c:v>
                </c:pt>
                <c:pt idx="435">
                  <c:v>0.568604</c:v>
                </c:pt>
                <c:pt idx="436">
                  <c:v>0.56968300000000005</c:v>
                </c:pt>
                <c:pt idx="437">
                  <c:v>0.57094100000000003</c:v>
                </c:pt>
                <c:pt idx="438">
                  <c:v>0.57201999999999997</c:v>
                </c:pt>
                <c:pt idx="439">
                  <c:v>0.57309900000000003</c:v>
                </c:pt>
                <c:pt idx="440">
                  <c:v>0.57417799999999997</c:v>
                </c:pt>
                <c:pt idx="441">
                  <c:v>0.57543599999999995</c:v>
                </c:pt>
                <c:pt idx="442">
                  <c:v>0.57669400000000004</c:v>
                </c:pt>
                <c:pt idx="443">
                  <c:v>0.57795200000000002</c:v>
                </c:pt>
                <c:pt idx="444">
                  <c:v>0.57921</c:v>
                </c:pt>
                <c:pt idx="445">
                  <c:v>0.58046699999999996</c:v>
                </c:pt>
                <c:pt idx="446">
                  <c:v>0.58172500000000005</c:v>
                </c:pt>
                <c:pt idx="447">
                  <c:v>0.58298300000000003</c:v>
                </c:pt>
                <c:pt idx="448">
                  <c:v>0.58424100000000001</c:v>
                </c:pt>
                <c:pt idx="449">
                  <c:v>0.58549399999999996</c:v>
                </c:pt>
                <c:pt idx="450">
                  <c:v>0.58674599999999999</c:v>
                </c:pt>
                <c:pt idx="451">
                  <c:v>0.58799900000000005</c:v>
                </c:pt>
                <c:pt idx="452">
                  <c:v>0.58925099999999997</c:v>
                </c:pt>
                <c:pt idx="453">
                  <c:v>0.59014599999999995</c:v>
                </c:pt>
                <c:pt idx="454">
                  <c:v>0.59121900000000005</c:v>
                </c:pt>
                <c:pt idx="455">
                  <c:v>0.59229299999999996</c:v>
                </c:pt>
                <c:pt idx="456">
                  <c:v>0.59337399999999996</c:v>
                </c:pt>
                <c:pt idx="457">
                  <c:v>0.594275</c:v>
                </c:pt>
                <c:pt idx="458">
                  <c:v>0.595356</c:v>
                </c:pt>
                <c:pt idx="459">
                  <c:v>0.59643699999999999</c:v>
                </c:pt>
                <c:pt idx="460">
                  <c:v>0.59751799999999999</c:v>
                </c:pt>
                <c:pt idx="461">
                  <c:v>0.59841999999999995</c:v>
                </c:pt>
                <c:pt idx="462">
                  <c:v>0.59931500000000004</c:v>
                </c:pt>
                <c:pt idx="463">
                  <c:v>0.60038899999999995</c:v>
                </c:pt>
                <c:pt idx="464">
                  <c:v>0.60164099999999998</c:v>
                </c:pt>
                <c:pt idx="465">
                  <c:v>0.602715</c:v>
                </c:pt>
                <c:pt idx="466">
                  <c:v>0.60378900000000002</c:v>
                </c:pt>
                <c:pt idx="467">
                  <c:v>0.60504199999999997</c:v>
                </c:pt>
                <c:pt idx="468">
                  <c:v>0.606294</c:v>
                </c:pt>
                <c:pt idx="469">
                  <c:v>0.60736800000000002</c:v>
                </c:pt>
                <c:pt idx="470">
                  <c:v>0.60844200000000004</c:v>
                </c:pt>
                <c:pt idx="471">
                  <c:v>0.60951500000000003</c:v>
                </c:pt>
                <c:pt idx="472">
                  <c:v>0.61058900000000005</c:v>
                </c:pt>
                <c:pt idx="473">
                  <c:v>0.61148400000000003</c:v>
                </c:pt>
                <c:pt idx="474">
                  <c:v>0.61237900000000001</c:v>
                </c:pt>
                <c:pt idx="475">
                  <c:v>0.61327299999999996</c:v>
                </c:pt>
                <c:pt idx="476">
                  <c:v>0.61416800000000005</c:v>
                </c:pt>
                <c:pt idx="477">
                  <c:v>0.61524199999999996</c:v>
                </c:pt>
                <c:pt idx="478">
                  <c:v>0.61613600000000002</c:v>
                </c:pt>
                <c:pt idx="479">
                  <c:v>0.617031</c:v>
                </c:pt>
                <c:pt idx="480">
                  <c:v>0.61792599999999998</c:v>
                </c:pt>
                <c:pt idx="481">
                  <c:v>0.61901200000000001</c:v>
                </c:pt>
                <c:pt idx="482">
                  <c:v>0.61992000000000003</c:v>
                </c:pt>
                <c:pt idx="483">
                  <c:v>0.62082800000000005</c:v>
                </c:pt>
                <c:pt idx="484">
                  <c:v>0.62173599999999996</c:v>
                </c:pt>
                <c:pt idx="485">
                  <c:v>0.62282199999999999</c:v>
                </c:pt>
                <c:pt idx="486">
                  <c:v>0.62390900000000005</c:v>
                </c:pt>
                <c:pt idx="487">
                  <c:v>0.624996</c:v>
                </c:pt>
                <c:pt idx="488">
                  <c:v>0.62607500000000005</c:v>
                </c:pt>
                <c:pt idx="489">
                  <c:v>0.62714899999999996</c:v>
                </c:pt>
                <c:pt idx="490">
                  <c:v>0.62804300000000002</c:v>
                </c:pt>
                <c:pt idx="491">
                  <c:v>0.628938</c:v>
                </c:pt>
                <c:pt idx="492">
                  <c:v>0.62983199999999995</c:v>
                </c:pt>
                <c:pt idx="493">
                  <c:v>0.63072700000000004</c:v>
                </c:pt>
                <c:pt idx="494">
                  <c:v>0.63162099999999999</c:v>
                </c:pt>
                <c:pt idx="495">
                  <c:v>0.63233700000000004</c:v>
                </c:pt>
                <c:pt idx="496">
                  <c:v>0.63305199999999995</c:v>
                </c:pt>
                <c:pt idx="497">
                  <c:v>0.63394600000000001</c:v>
                </c:pt>
                <c:pt idx="498">
                  <c:v>0.63484099999999999</c:v>
                </c:pt>
                <c:pt idx="499">
                  <c:v>0.63555600000000001</c:v>
                </c:pt>
                <c:pt idx="500">
                  <c:v>0.63627199999999995</c:v>
                </c:pt>
                <c:pt idx="501">
                  <c:v>0.63698699999999997</c:v>
                </c:pt>
                <c:pt idx="502">
                  <c:v>0.63788100000000003</c:v>
                </c:pt>
                <c:pt idx="503">
                  <c:v>0.63877499999999998</c:v>
                </c:pt>
                <c:pt idx="504">
                  <c:v>0.63966999999999996</c:v>
                </c:pt>
                <c:pt idx="505">
                  <c:v>0.64057200000000003</c:v>
                </c:pt>
                <c:pt idx="506">
                  <c:v>0.64147399999999999</c:v>
                </c:pt>
                <c:pt idx="507">
                  <c:v>0.64219800000000005</c:v>
                </c:pt>
                <c:pt idx="508">
                  <c:v>0.6431</c:v>
                </c:pt>
                <c:pt idx="509">
                  <c:v>0.64382399999999995</c:v>
                </c:pt>
                <c:pt idx="510">
                  <c:v>0.64454699999999998</c:v>
                </c:pt>
                <c:pt idx="511">
                  <c:v>0.64527100000000004</c:v>
                </c:pt>
                <c:pt idx="512">
                  <c:v>0.64599399999999996</c:v>
                </c:pt>
                <c:pt idx="513">
                  <c:v>0.64671000000000001</c:v>
                </c:pt>
                <c:pt idx="514">
                  <c:v>0.64742599999999995</c:v>
                </c:pt>
                <c:pt idx="515">
                  <c:v>0.64814099999999997</c:v>
                </c:pt>
                <c:pt idx="516">
                  <c:v>0.64885700000000002</c:v>
                </c:pt>
                <c:pt idx="517">
                  <c:v>0.64957299999999996</c:v>
                </c:pt>
                <c:pt idx="518">
                  <c:v>0.65010900000000005</c:v>
                </c:pt>
                <c:pt idx="519">
                  <c:v>0.65082499999999999</c:v>
                </c:pt>
                <c:pt idx="520">
                  <c:v>0.65154000000000001</c:v>
                </c:pt>
                <c:pt idx="521">
                  <c:v>0.65226200000000001</c:v>
                </c:pt>
                <c:pt idx="522">
                  <c:v>0.65298299999999998</c:v>
                </c:pt>
                <c:pt idx="523">
                  <c:v>0.65352600000000005</c:v>
                </c:pt>
                <c:pt idx="524">
                  <c:v>0.65406200000000003</c:v>
                </c:pt>
                <c:pt idx="525">
                  <c:v>0.65459800000000001</c:v>
                </c:pt>
                <c:pt idx="526">
                  <c:v>0.65531300000000003</c:v>
                </c:pt>
                <c:pt idx="527">
                  <c:v>0.65602800000000006</c:v>
                </c:pt>
                <c:pt idx="528">
                  <c:v>0.656752</c:v>
                </c:pt>
                <c:pt idx="529">
                  <c:v>0.65729599999999999</c:v>
                </c:pt>
                <c:pt idx="530">
                  <c:v>0.65784100000000001</c:v>
                </c:pt>
                <c:pt idx="531">
                  <c:v>0.65838600000000003</c:v>
                </c:pt>
                <c:pt idx="532">
                  <c:v>0.65910899999999994</c:v>
                </c:pt>
                <c:pt idx="533">
                  <c:v>0.659833</c:v>
                </c:pt>
                <c:pt idx="534">
                  <c:v>0.66037699999999999</c:v>
                </c:pt>
                <c:pt idx="535">
                  <c:v>0.66092200000000001</c:v>
                </c:pt>
                <c:pt idx="536">
                  <c:v>0.661466</c:v>
                </c:pt>
                <c:pt idx="537">
                  <c:v>0.66182399999999997</c:v>
                </c:pt>
                <c:pt idx="538">
                  <c:v>0.66218200000000005</c:v>
                </c:pt>
                <c:pt idx="539">
                  <c:v>0.66289699999999996</c:v>
                </c:pt>
                <c:pt idx="540">
                  <c:v>0.66343300000000005</c:v>
                </c:pt>
                <c:pt idx="541">
                  <c:v>0.66396999999999995</c:v>
                </c:pt>
                <c:pt idx="542">
                  <c:v>0.66450600000000004</c:v>
                </c:pt>
                <c:pt idx="543">
                  <c:v>0.66504200000000002</c:v>
                </c:pt>
                <c:pt idx="544">
                  <c:v>0.665578</c:v>
                </c:pt>
                <c:pt idx="545">
                  <c:v>0.66593599999999997</c:v>
                </c:pt>
                <c:pt idx="546">
                  <c:v>0.66629300000000002</c:v>
                </c:pt>
                <c:pt idx="547">
                  <c:v>0.66682900000000001</c:v>
                </c:pt>
                <c:pt idx="548">
                  <c:v>0.66736600000000001</c:v>
                </c:pt>
                <c:pt idx="549">
                  <c:v>0.667902</c:v>
                </c:pt>
                <c:pt idx="550">
                  <c:v>0.66826799999999997</c:v>
                </c:pt>
                <c:pt idx="551">
                  <c:v>0.66845500000000002</c:v>
                </c:pt>
                <c:pt idx="552">
                  <c:v>0.66864299999999999</c:v>
                </c:pt>
                <c:pt idx="553">
                  <c:v>0.66883000000000004</c:v>
                </c:pt>
                <c:pt idx="554">
                  <c:v>0.669018</c:v>
                </c:pt>
                <c:pt idx="555">
                  <c:v>0.66955600000000004</c:v>
                </c:pt>
                <c:pt idx="556">
                  <c:v>0.67010099999999995</c:v>
                </c:pt>
                <c:pt idx="557">
                  <c:v>0.67064500000000005</c:v>
                </c:pt>
                <c:pt idx="558">
                  <c:v>0.67101100000000002</c:v>
                </c:pt>
                <c:pt idx="559">
                  <c:v>0.671377</c:v>
                </c:pt>
                <c:pt idx="560">
                  <c:v>0.67173400000000005</c:v>
                </c:pt>
                <c:pt idx="561">
                  <c:v>0.67209099999999999</c:v>
                </c:pt>
                <c:pt idx="562">
                  <c:v>0.67244800000000005</c:v>
                </c:pt>
                <c:pt idx="563">
                  <c:v>0.67262599999999995</c:v>
                </c:pt>
                <c:pt idx="564">
                  <c:v>0.67280499999999999</c:v>
                </c:pt>
                <c:pt idx="565">
                  <c:v>0.672983</c:v>
                </c:pt>
                <c:pt idx="566">
                  <c:v>0.67316100000000001</c:v>
                </c:pt>
                <c:pt idx="567">
                  <c:v>0.67333900000000002</c:v>
                </c:pt>
                <c:pt idx="568">
                  <c:v>0.67351700000000003</c:v>
                </c:pt>
                <c:pt idx="569">
                  <c:v>0.67387399999999997</c:v>
                </c:pt>
                <c:pt idx="570">
                  <c:v>0.67423100000000002</c:v>
                </c:pt>
                <c:pt idx="571">
                  <c:v>0.67441899999999999</c:v>
                </c:pt>
                <c:pt idx="572">
                  <c:v>0.67460600000000004</c:v>
                </c:pt>
                <c:pt idx="573">
                  <c:v>0.674794</c:v>
                </c:pt>
                <c:pt idx="574">
                  <c:v>0.67515999999999998</c:v>
                </c:pt>
                <c:pt idx="575">
                  <c:v>0.67534700000000003</c:v>
                </c:pt>
                <c:pt idx="576">
                  <c:v>0.675535</c:v>
                </c:pt>
                <c:pt idx="577">
                  <c:v>0.67572200000000004</c:v>
                </c:pt>
                <c:pt idx="578">
                  <c:v>0.67591000000000001</c:v>
                </c:pt>
                <c:pt idx="579">
                  <c:v>0.67591800000000002</c:v>
                </c:pt>
                <c:pt idx="580">
                  <c:v>0.67592699999999994</c:v>
                </c:pt>
                <c:pt idx="581">
                  <c:v>0.67593599999999998</c:v>
                </c:pt>
                <c:pt idx="582">
                  <c:v>0.67611399999999999</c:v>
                </c:pt>
                <c:pt idx="583">
                  <c:v>0.67628500000000003</c:v>
                </c:pt>
                <c:pt idx="584">
                  <c:v>0.67645599999999995</c:v>
                </c:pt>
                <c:pt idx="585">
                  <c:v>0.67662699999999998</c:v>
                </c:pt>
                <c:pt idx="586">
                  <c:v>0.67679800000000001</c:v>
                </c:pt>
                <c:pt idx="587">
                  <c:v>0.67679699999999998</c:v>
                </c:pt>
                <c:pt idx="588">
                  <c:v>0.67679599999999995</c:v>
                </c:pt>
                <c:pt idx="589">
                  <c:v>0.67679500000000004</c:v>
                </c:pt>
                <c:pt idx="590">
                  <c:v>0.67679400000000001</c:v>
                </c:pt>
                <c:pt idx="591">
                  <c:v>0.67679299999999998</c:v>
                </c:pt>
                <c:pt idx="592">
                  <c:v>0.67680200000000001</c:v>
                </c:pt>
                <c:pt idx="593">
                  <c:v>0.67681100000000005</c:v>
                </c:pt>
                <c:pt idx="594">
                  <c:v>0.67681899999999995</c:v>
                </c:pt>
                <c:pt idx="595">
                  <c:v>0.67700700000000003</c:v>
                </c:pt>
                <c:pt idx="596">
                  <c:v>0.67701500000000003</c:v>
                </c:pt>
                <c:pt idx="597">
                  <c:v>0.67684500000000003</c:v>
                </c:pt>
                <c:pt idx="598">
                  <c:v>0.67667500000000003</c:v>
                </c:pt>
                <c:pt idx="599">
                  <c:v>0.67650500000000002</c:v>
                </c:pt>
                <c:pt idx="600">
                  <c:v>0.67633500000000002</c:v>
                </c:pt>
                <c:pt idx="601">
                  <c:v>0.67616399999999999</c:v>
                </c:pt>
                <c:pt idx="602">
                  <c:v>0.67599399999999998</c:v>
                </c:pt>
                <c:pt idx="603">
                  <c:v>0.67599399999999998</c:v>
                </c:pt>
                <c:pt idx="604">
                  <c:v>0.67599299999999996</c:v>
                </c:pt>
                <c:pt idx="605">
                  <c:v>0.67599200000000004</c:v>
                </c:pt>
                <c:pt idx="606">
                  <c:v>0.675813</c:v>
                </c:pt>
                <c:pt idx="607">
                  <c:v>0.67563300000000004</c:v>
                </c:pt>
                <c:pt idx="608">
                  <c:v>0.67544599999999999</c:v>
                </c:pt>
                <c:pt idx="609">
                  <c:v>0.67525900000000005</c:v>
                </c:pt>
                <c:pt idx="610">
                  <c:v>0.67507099999999998</c:v>
                </c:pt>
                <c:pt idx="611">
                  <c:v>0.67488400000000004</c:v>
                </c:pt>
                <c:pt idx="612">
                  <c:v>0.67470600000000003</c:v>
                </c:pt>
                <c:pt idx="613">
                  <c:v>0.67452900000000005</c:v>
                </c:pt>
                <c:pt idx="614">
                  <c:v>0.67435100000000003</c:v>
                </c:pt>
                <c:pt idx="615">
                  <c:v>0.67418100000000003</c:v>
                </c:pt>
                <c:pt idx="616">
                  <c:v>0.67401100000000003</c:v>
                </c:pt>
                <c:pt idx="617">
                  <c:v>0.67366199999999998</c:v>
                </c:pt>
                <c:pt idx="618">
                  <c:v>0.67331300000000005</c:v>
                </c:pt>
                <c:pt idx="619">
                  <c:v>0.67296400000000001</c:v>
                </c:pt>
                <c:pt idx="620">
                  <c:v>0.67261499999999996</c:v>
                </c:pt>
                <c:pt idx="621">
                  <c:v>0.67226600000000003</c:v>
                </c:pt>
                <c:pt idx="622">
                  <c:v>0.67191800000000002</c:v>
                </c:pt>
                <c:pt idx="623">
                  <c:v>0.67156899999999997</c:v>
                </c:pt>
                <c:pt idx="624">
                  <c:v>0.67120999999999997</c:v>
                </c:pt>
                <c:pt idx="625">
                  <c:v>0.67085099999999998</c:v>
                </c:pt>
                <c:pt idx="626">
                  <c:v>0.67049300000000001</c:v>
                </c:pt>
                <c:pt idx="627">
                  <c:v>0.669956</c:v>
                </c:pt>
                <c:pt idx="628">
                  <c:v>0.66941799999999996</c:v>
                </c:pt>
                <c:pt idx="629">
                  <c:v>0.66905999999999999</c:v>
                </c:pt>
                <c:pt idx="630">
                  <c:v>0.66870099999999999</c:v>
                </c:pt>
                <c:pt idx="631">
                  <c:v>0.66833399999999998</c:v>
                </c:pt>
                <c:pt idx="632">
                  <c:v>0.66797799999999996</c:v>
                </c:pt>
                <c:pt idx="633">
                  <c:v>0.66762100000000002</c:v>
                </c:pt>
                <c:pt idx="634">
                  <c:v>0.667265</c:v>
                </c:pt>
                <c:pt idx="635">
                  <c:v>0.66672900000000002</c:v>
                </c:pt>
                <c:pt idx="636">
                  <c:v>0.66619399999999995</c:v>
                </c:pt>
                <c:pt idx="637">
                  <c:v>0.66547900000000004</c:v>
                </c:pt>
                <c:pt idx="638">
                  <c:v>0.66476500000000005</c:v>
                </c:pt>
                <c:pt idx="639">
                  <c:v>0.66422999999999999</c:v>
                </c:pt>
                <c:pt idx="640">
                  <c:v>0.66370200000000001</c:v>
                </c:pt>
                <c:pt idx="641">
                  <c:v>0.66317499999999996</c:v>
                </c:pt>
                <c:pt idx="642">
                  <c:v>0.66264699999999999</c:v>
                </c:pt>
                <c:pt idx="643">
                  <c:v>0.66211900000000001</c:v>
                </c:pt>
                <c:pt idx="644">
                  <c:v>0.661582</c:v>
                </c:pt>
                <c:pt idx="645">
                  <c:v>0.66104399999999996</c:v>
                </c:pt>
                <c:pt idx="646">
                  <c:v>0.66050699999999996</c:v>
                </c:pt>
                <c:pt idx="647">
                  <c:v>0.65978999999999999</c:v>
                </c:pt>
                <c:pt idx="648">
                  <c:v>0.65907400000000005</c:v>
                </c:pt>
                <c:pt idx="649">
                  <c:v>0.65853600000000001</c:v>
                </c:pt>
                <c:pt idx="650">
                  <c:v>0.657999</c:v>
                </c:pt>
                <c:pt idx="651">
                  <c:v>0.65747199999999995</c:v>
                </c:pt>
                <c:pt idx="652">
                  <c:v>0.65693599999999996</c:v>
                </c:pt>
                <c:pt idx="653">
                  <c:v>0.65640100000000001</c:v>
                </c:pt>
                <c:pt idx="654">
                  <c:v>0.65586500000000003</c:v>
                </c:pt>
                <c:pt idx="655">
                  <c:v>0.65515100000000004</c:v>
                </c:pt>
                <c:pt idx="656">
                  <c:v>0.65443600000000002</c:v>
                </c:pt>
                <c:pt idx="657">
                  <c:v>0.65354299999999999</c:v>
                </c:pt>
                <c:pt idx="658">
                  <c:v>0.65264999999999995</c:v>
                </c:pt>
                <c:pt idx="659">
                  <c:v>0.65193500000000004</c:v>
                </c:pt>
                <c:pt idx="660">
                  <c:v>0.65122100000000005</c:v>
                </c:pt>
                <c:pt idx="661">
                  <c:v>0.65050600000000003</c:v>
                </c:pt>
                <c:pt idx="662">
                  <c:v>0.64979200000000004</c:v>
                </c:pt>
                <c:pt idx="663">
                  <c:v>0.64908600000000005</c:v>
                </c:pt>
                <c:pt idx="664">
                  <c:v>0.64836899999999997</c:v>
                </c:pt>
                <c:pt idx="665">
                  <c:v>0.64765300000000003</c:v>
                </c:pt>
                <c:pt idx="666">
                  <c:v>0.64693599999999996</c:v>
                </c:pt>
                <c:pt idx="667">
                  <c:v>0.64604099999999998</c:v>
                </c:pt>
                <c:pt idx="668">
                  <c:v>0.645146</c:v>
                </c:pt>
                <c:pt idx="669">
                  <c:v>0.64444000000000001</c:v>
                </c:pt>
                <c:pt idx="670">
                  <c:v>0.64355600000000002</c:v>
                </c:pt>
                <c:pt idx="671">
                  <c:v>0.64266199999999996</c:v>
                </c:pt>
                <c:pt idx="672">
                  <c:v>0.64176900000000003</c:v>
                </c:pt>
                <c:pt idx="673">
                  <c:v>0.640876</c:v>
                </c:pt>
                <c:pt idx="674">
                  <c:v>0.63998200000000005</c:v>
                </c:pt>
                <c:pt idx="675">
                  <c:v>0.63908900000000002</c:v>
                </c:pt>
                <c:pt idx="676">
                  <c:v>0.63819499999999996</c:v>
                </c:pt>
                <c:pt idx="677">
                  <c:v>0.63712299999999999</c:v>
                </c:pt>
                <c:pt idx="678">
                  <c:v>0.63605100000000003</c:v>
                </c:pt>
                <c:pt idx="679">
                  <c:v>0.635158</c:v>
                </c:pt>
                <c:pt idx="680">
                  <c:v>0.63426400000000005</c:v>
                </c:pt>
                <c:pt idx="681">
                  <c:v>0.63319199999999998</c:v>
                </c:pt>
                <c:pt idx="682">
                  <c:v>0.63212000000000002</c:v>
                </c:pt>
                <c:pt idx="683">
                  <c:v>0.63103699999999996</c:v>
                </c:pt>
                <c:pt idx="684">
                  <c:v>0.62996300000000005</c:v>
                </c:pt>
                <c:pt idx="685">
                  <c:v>0.62888900000000003</c:v>
                </c:pt>
                <c:pt idx="686">
                  <c:v>0.62781500000000001</c:v>
                </c:pt>
                <c:pt idx="687">
                  <c:v>0.62675199999999998</c:v>
                </c:pt>
                <c:pt idx="688">
                  <c:v>0.62568900000000005</c:v>
                </c:pt>
                <c:pt idx="689">
                  <c:v>0.62479499999999999</c:v>
                </c:pt>
                <c:pt idx="690">
                  <c:v>0.62372300000000003</c:v>
                </c:pt>
                <c:pt idx="691">
                  <c:v>0.62265099999999995</c:v>
                </c:pt>
                <c:pt idx="692">
                  <c:v>0.62157899999999999</c:v>
                </c:pt>
                <c:pt idx="693">
                  <c:v>0.620506</c:v>
                </c:pt>
                <c:pt idx="694">
                  <c:v>0.61943400000000004</c:v>
                </c:pt>
                <c:pt idx="695">
                  <c:v>0.61836199999999997</c:v>
                </c:pt>
                <c:pt idx="696">
                  <c:v>0.61729000000000001</c:v>
                </c:pt>
                <c:pt idx="697">
                  <c:v>0.616039</c:v>
                </c:pt>
                <c:pt idx="698">
                  <c:v>0.61460899999999996</c:v>
                </c:pt>
                <c:pt idx="699">
                  <c:v>0.61335799999999996</c:v>
                </c:pt>
                <c:pt idx="700">
                  <c:v>0.61210699999999996</c:v>
                </c:pt>
                <c:pt idx="701">
                  <c:v>0.61084499999999997</c:v>
                </c:pt>
                <c:pt idx="702">
                  <c:v>0.60976200000000003</c:v>
                </c:pt>
                <c:pt idx="703">
                  <c:v>0.60868800000000001</c:v>
                </c:pt>
                <c:pt idx="704">
                  <c:v>0.60743499999999995</c:v>
                </c:pt>
                <c:pt idx="705">
                  <c:v>0.60618399999999995</c:v>
                </c:pt>
                <c:pt idx="706">
                  <c:v>0.60493300000000005</c:v>
                </c:pt>
                <c:pt idx="707">
                  <c:v>0.60368200000000005</c:v>
                </c:pt>
                <c:pt idx="708">
                  <c:v>0.60243100000000005</c:v>
                </c:pt>
                <c:pt idx="709">
                  <c:v>0.60135799999999995</c:v>
                </c:pt>
                <c:pt idx="710">
                  <c:v>0.59992800000000002</c:v>
                </c:pt>
                <c:pt idx="711">
                  <c:v>0.59849799999999997</c:v>
                </c:pt>
                <c:pt idx="712">
                  <c:v>0.59706899999999996</c:v>
                </c:pt>
                <c:pt idx="713">
                  <c:v>0.59581799999999996</c:v>
                </c:pt>
                <c:pt idx="714">
                  <c:v>0.59456699999999996</c:v>
                </c:pt>
                <c:pt idx="715">
                  <c:v>0.59331599999999995</c:v>
                </c:pt>
                <c:pt idx="716">
                  <c:v>0.59188600000000002</c:v>
                </c:pt>
                <c:pt idx="717">
                  <c:v>0.59045599999999998</c:v>
                </c:pt>
                <c:pt idx="718">
                  <c:v>0.58902600000000005</c:v>
                </c:pt>
                <c:pt idx="719">
                  <c:v>0.58776399999999995</c:v>
                </c:pt>
                <c:pt idx="720">
                  <c:v>0.58650199999999997</c:v>
                </c:pt>
                <c:pt idx="721">
                  <c:v>0.58507200000000004</c:v>
                </c:pt>
                <c:pt idx="722">
                  <c:v>0.58382100000000003</c:v>
                </c:pt>
                <c:pt idx="723">
                  <c:v>0.58239099999999999</c:v>
                </c:pt>
                <c:pt idx="724">
                  <c:v>0.58096099999999995</c:v>
                </c:pt>
                <c:pt idx="725">
                  <c:v>0.57935199999999998</c:v>
                </c:pt>
                <c:pt idx="726">
                  <c:v>0.57774400000000004</c:v>
                </c:pt>
                <c:pt idx="727">
                  <c:v>0.57613499999999995</c:v>
                </c:pt>
                <c:pt idx="728">
                  <c:v>0.57452700000000001</c:v>
                </c:pt>
                <c:pt idx="729">
                  <c:v>0.57309699999999997</c:v>
                </c:pt>
                <c:pt idx="730">
                  <c:v>0.57166700000000004</c:v>
                </c:pt>
                <c:pt idx="731">
                  <c:v>0.57023699999999999</c:v>
                </c:pt>
                <c:pt idx="732">
                  <c:v>0.56880699999999995</c:v>
                </c:pt>
                <c:pt idx="733">
                  <c:v>0.56737800000000005</c:v>
                </c:pt>
                <c:pt idx="734">
                  <c:v>0.56576899999999997</c:v>
                </c:pt>
                <c:pt idx="735">
                  <c:v>0.56415000000000004</c:v>
                </c:pt>
                <c:pt idx="736">
                  <c:v>0.56271000000000004</c:v>
                </c:pt>
                <c:pt idx="737">
                  <c:v>0.56128</c:v>
                </c:pt>
                <c:pt idx="738">
                  <c:v>0.55967199999999995</c:v>
                </c:pt>
                <c:pt idx="739">
                  <c:v>0.55788400000000005</c:v>
                </c:pt>
                <c:pt idx="740">
                  <c:v>0.55609699999999995</c:v>
                </c:pt>
                <c:pt idx="741">
                  <c:v>0.55430999999999997</c:v>
                </c:pt>
                <c:pt idx="742">
                  <c:v>0.552701</c:v>
                </c:pt>
                <c:pt idx="743">
                  <c:v>0.55109300000000006</c:v>
                </c:pt>
                <c:pt idx="744">
                  <c:v>0.54948399999999997</c:v>
                </c:pt>
                <c:pt idx="745">
                  <c:v>0.54787600000000003</c:v>
                </c:pt>
                <c:pt idx="746">
                  <c:v>0.54608900000000005</c:v>
                </c:pt>
                <c:pt idx="747">
                  <c:v>0.54430100000000003</c:v>
                </c:pt>
                <c:pt idx="748">
                  <c:v>0.54269299999999998</c:v>
                </c:pt>
                <c:pt idx="749">
                  <c:v>0.54107400000000005</c:v>
                </c:pt>
                <c:pt idx="750">
                  <c:v>0.53927599999999998</c:v>
                </c:pt>
                <c:pt idx="751">
                  <c:v>0.53747800000000001</c:v>
                </c:pt>
                <c:pt idx="752">
                  <c:v>0.53568099999999996</c:v>
                </c:pt>
                <c:pt idx="753">
                  <c:v>0.53389299999999995</c:v>
                </c:pt>
                <c:pt idx="754">
                  <c:v>0.53210599999999997</c:v>
                </c:pt>
                <c:pt idx="755">
                  <c:v>0.53049800000000003</c:v>
                </c:pt>
                <c:pt idx="756">
                  <c:v>0.52888900000000005</c:v>
                </c:pt>
                <c:pt idx="757">
                  <c:v>0.52727999999999997</c:v>
                </c:pt>
                <c:pt idx="758">
                  <c:v>0.52567200000000003</c:v>
                </c:pt>
                <c:pt idx="759">
                  <c:v>0.52406399999999997</c:v>
                </c:pt>
                <c:pt idx="760">
                  <c:v>0.52227599999999996</c:v>
                </c:pt>
                <c:pt idx="761">
                  <c:v>0.520478</c:v>
                </c:pt>
                <c:pt idx="762">
                  <c:v>0.51885899999999996</c:v>
                </c:pt>
                <c:pt idx="763">
                  <c:v>0.51706099999999999</c:v>
                </c:pt>
                <c:pt idx="764">
                  <c:v>0.51526300000000003</c:v>
                </c:pt>
                <c:pt idx="765">
                  <c:v>0.51346499999999995</c:v>
                </c:pt>
                <c:pt idx="766">
                  <c:v>0.51166699999999998</c:v>
                </c:pt>
                <c:pt idx="767">
                  <c:v>0.50970099999999996</c:v>
                </c:pt>
                <c:pt idx="768">
                  <c:v>0.50774699999999995</c:v>
                </c:pt>
                <c:pt idx="769">
                  <c:v>0.505602</c:v>
                </c:pt>
                <c:pt idx="770">
                  <c:v>0.503637</c:v>
                </c:pt>
                <c:pt idx="771">
                  <c:v>0.50185000000000002</c:v>
                </c:pt>
                <c:pt idx="772">
                  <c:v>0.499884</c:v>
                </c:pt>
                <c:pt idx="773">
                  <c:v>0.49791800000000003</c:v>
                </c:pt>
                <c:pt idx="774">
                  <c:v>0.49612000000000001</c:v>
                </c:pt>
                <c:pt idx="775">
                  <c:v>0.494143</c:v>
                </c:pt>
                <c:pt idx="776">
                  <c:v>0.49216599999999999</c:v>
                </c:pt>
                <c:pt idx="777">
                  <c:v>0.49001099999999997</c:v>
                </c:pt>
                <c:pt idx="778">
                  <c:v>0.48803400000000002</c:v>
                </c:pt>
                <c:pt idx="779">
                  <c:v>0.48605700000000002</c:v>
                </c:pt>
                <c:pt idx="780">
                  <c:v>0.483902</c:v>
                </c:pt>
                <c:pt idx="781">
                  <c:v>0.48175699999999999</c:v>
                </c:pt>
                <c:pt idx="782">
                  <c:v>0.47980299999999998</c:v>
                </c:pt>
                <c:pt idx="783">
                  <c:v>0.47767100000000001</c:v>
                </c:pt>
                <c:pt idx="784">
                  <c:v>0.47553899999999999</c:v>
                </c:pt>
                <c:pt idx="785">
                  <c:v>0.47356199999999998</c:v>
                </c:pt>
                <c:pt idx="786">
                  <c:v>0.47158499999999998</c:v>
                </c:pt>
                <c:pt idx="787">
                  <c:v>0.46960800000000003</c:v>
                </c:pt>
                <c:pt idx="788">
                  <c:v>0.46745199999999998</c:v>
                </c:pt>
                <c:pt idx="789">
                  <c:v>0.46547500000000003</c:v>
                </c:pt>
                <c:pt idx="790">
                  <c:v>0.46332000000000001</c:v>
                </c:pt>
                <c:pt idx="791">
                  <c:v>0.46116400000000002</c:v>
                </c:pt>
                <c:pt idx="792">
                  <c:v>0.45918700000000001</c:v>
                </c:pt>
                <c:pt idx="793">
                  <c:v>0.457042</c:v>
                </c:pt>
                <c:pt idx="794">
                  <c:v>0.454897</c:v>
                </c:pt>
                <c:pt idx="795">
                  <c:v>0.452766</c:v>
                </c:pt>
                <c:pt idx="796">
                  <c:v>0.45062200000000002</c:v>
                </c:pt>
                <c:pt idx="797">
                  <c:v>0.44829999999999998</c:v>
                </c:pt>
                <c:pt idx="798">
                  <c:v>0.44615700000000003</c:v>
                </c:pt>
                <c:pt idx="799">
                  <c:v>0.44401400000000002</c:v>
                </c:pt>
                <c:pt idx="800">
                  <c:v>0.44185799999999997</c:v>
                </c:pt>
                <c:pt idx="801">
                  <c:v>0.43988100000000002</c:v>
                </c:pt>
                <c:pt idx="802">
                  <c:v>0.43772499999999998</c:v>
                </c:pt>
                <c:pt idx="803">
                  <c:v>0.43556899999999998</c:v>
                </c:pt>
                <c:pt idx="804">
                  <c:v>0.43341400000000002</c:v>
                </c:pt>
                <c:pt idx="805">
                  <c:v>0.43125799999999997</c:v>
                </c:pt>
                <c:pt idx="806">
                  <c:v>0.428923</c:v>
                </c:pt>
                <c:pt idx="807">
                  <c:v>0.42676599999999998</c:v>
                </c:pt>
                <c:pt idx="808">
                  <c:v>0.42444399999999999</c:v>
                </c:pt>
                <c:pt idx="809">
                  <c:v>0.42248000000000002</c:v>
                </c:pt>
                <c:pt idx="810">
                  <c:v>0.42033700000000002</c:v>
                </c:pt>
                <c:pt idx="811">
                  <c:v>0.41819400000000001</c:v>
                </c:pt>
                <c:pt idx="812">
                  <c:v>0.41604999999999998</c:v>
                </c:pt>
                <c:pt idx="813">
                  <c:v>0.41390700000000002</c:v>
                </c:pt>
                <c:pt idx="814">
                  <c:v>0.41157300000000002</c:v>
                </c:pt>
                <c:pt idx="815">
                  <c:v>0.40941699999999998</c:v>
                </c:pt>
                <c:pt idx="816">
                  <c:v>0.40706999999999999</c:v>
                </c:pt>
                <c:pt idx="817">
                  <c:v>0.40473500000000001</c:v>
                </c:pt>
                <c:pt idx="818">
                  <c:v>0.40222200000000002</c:v>
                </c:pt>
                <c:pt idx="819">
                  <c:v>0.39970800000000001</c:v>
                </c:pt>
                <c:pt idx="820">
                  <c:v>0.39719399999999999</c:v>
                </c:pt>
                <c:pt idx="821">
                  <c:v>0.394872</c:v>
                </c:pt>
                <c:pt idx="822">
                  <c:v>0.39255099999999998</c:v>
                </c:pt>
                <c:pt idx="823">
                  <c:v>0.39022899999999999</c:v>
                </c:pt>
                <c:pt idx="824">
                  <c:v>0.38772899999999999</c:v>
                </c:pt>
                <c:pt idx="825">
                  <c:v>0.38540799999999997</c:v>
                </c:pt>
                <c:pt idx="826">
                  <c:v>0.38289499999999999</c:v>
                </c:pt>
                <c:pt idx="827">
                  <c:v>0.38036999999999999</c:v>
                </c:pt>
                <c:pt idx="828">
                  <c:v>0.37785600000000003</c:v>
                </c:pt>
                <c:pt idx="829">
                  <c:v>0.37534200000000001</c:v>
                </c:pt>
                <c:pt idx="830">
                  <c:v>0.37300699999999998</c:v>
                </c:pt>
                <c:pt idx="831">
                  <c:v>0.370672</c:v>
                </c:pt>
                <c:pt idx="832">
                  <c:v>0.36835099999999998</c:v>
                </c:pt>
                <c:pt idx="833">
                  <c:v>0.36585099999999998</c:v>
                </c:pt>
                <c:pt idx="834">
                  <c:v>0.36335099999999998</c:v>
                </c:pt>
                <c:pt idx="835">
                  <c:v>0.36083799999999999</c:v>
                </c:pt>
                <c:pt idx="836">
                  <c:v>0.35832599999999998</c:v>
                </c:pt>
                <c:pt idx="837">
                  <c:v>0.35581299999999999</c:v>
                </c:pt>
                <c:pt idx="838">
                  <c:v>0.353491</c:v>
                </c:pt>
                <c:pt idx="839">
                  <c:v>0.35116900000000001</c:v>
                </c:pt>
                <c:pt idx="840">
                  <c:v>0.34883399999999998</c:v>
                </c:pt>
                <c:pt idx="841">
                  <c:v>0.34614200000000001</c:v>
                </c:pt>
                <c:pt idx="842">
                  <c:v>0.34362799999999999</c:v>
                </c:pt>
                <c:pt idx="843">
                  <c:v>0.34092299999999998</c:v>
                </c:pt>
                <c:pt idx="844">
                  <c:v>0.33823199999999998</c:v>
                </c:pt>
                <c:pt idx="845">
                  <c:v>0.33572000000000002</c:v>
                </c:pt>
                <c:pt idx="846">
                  <c:v>0.33320699999999998</c:v>
                </c:pt>
                <c:pt idx="847">
                  <c:v>0.33069399999999999</c:v>
                </c:pt>
                <c:pt idx="848">
                  <c:v>0.32819399999999999</c:v>
                </c:pt>
                <c:pt idx="849">
                  <c:v>0.32551600000000003</c:v>
                </c:pt>
                <c:pt idx="850">
                  <c:v>0.32301600000000003</c:v>
                </c:pt>
                <c:pt idx="851">
                  <c:v>0.32051499999999999</c:v>
                </c:pt>
                <c:pt idx="852">
                  <c:v>0.31800200000000001</c:v>
                </c:pt>
                <c:pt idx="853">
                  <c:v>0.31529699999999999</c:v>
                </c:pt>
                <c:pt idx="854">
                  <c:v>0.31260599999999999</c:v>
                </c:pt>
                <c:pt idx="855">
                  <c:v>0.30973600000000001</c:v>
                </c:pt>
                <c:pt idx="856">
                  <c:v>0.307224</c:v>
                </c:pt>
                <c:pt idx="857">
                  <c:v>0.30453200000000002</c:v>
                </c:pt>
                <c:pt idx="858">
                  <c:v>0.30185400000000001</c:v>
                </c:pt>
                <c:pt idx="859">
                  <c:v>0.29916199999999998</c:v>
                </c:pt>
                <c:pt idx="860">
                  <c:v>0.29647000000000001</c:v>
                </c:pt>
                <c:pt idx="861">
                  <c:v>0.29395700000000002</c:v>
                </c:pt>
                <c:pt idx="862">
                  <c:v>0.29108699999999998</c:v>
                </c:pt>
                <c:pt idx="863">
                  <c:v>0.28839500000000001</c:v>
                </c:pt>
                <c:pt idx="864">
                  <c:v>0.28551100000000001</c:v>
                </c:pt>
                <c:pt idx="865">
                  <c:v>0.282642</c:v>
                </c:pt>
                <c:pt idx="866">
                  <c:v>0.27995100000000001</c:v>
                </c:pt>
                <c:pt idx="867">
                  <c:v>0.27725899999999998</c:v>
                </c:pt>
                <c:pt idx="868">
                  <c:v>0.27456700000000001</c:v>
                </c:pt>
                <c:pt idx="869">
                  <c:v>0.27169700000000002</c:v>
                </c:pt>
                <c:pt idx="870">
                  <c:v>0.26900499999999999</c:v>
                </c:pt>
                <c:pt idx="871">
                  <c:v>0.26613500000000001</c:v>
                </c:pt>
                <c:pt idx="872">
                  <c:v>0.26326500000000003</c:v>
                </c:pt>
                <c:pt idx="873">
                  <c:v>0.26039499999999999</c:v>
                </c:pt>
                <c:pt idx="874">
                  <c:v>0.25751099999999999</c:v>
                </c:pt>
                <c:pt idx="875">
                  <c:v>0.25483299999999998</c:v>
                </c:pt>
                <c:pt idx="876">
                  <c:v>0.25214199999999998</c:v>
                </c:pt>
                <c:pt idx="877">
                  <c:v>0.24909300000000001</c:v>
                </c:pt>
                <c:pt idx="878">
                  <c:v>0.246223</c:v>
                </c:pt>
                <c:pt idx="879">
                  <c:v>0.24335300000000001</c:v>
                </c:pt>
                <c:pt idx="880">
                  <c:v>0.240483</c:v>
                </c:pt>
                <c:pt idx="881">
                  <c:v>0.23761299999999999</c:v>
                </c:pt>
                <c:pt idx="882">
                  <c:v>0.23472899999999999</c:v>
                </c:pt>
                <c:pt idx="883">
                  <c:v>0.23166700000000001</c:v>
                </c:pt>
                <c:pt idx="884">
                  <c:v>0.228632</c:v>
                </c:pt>
                <c:pt idx="885">
                  <c:v>0.22559799999999999</c:v>
                </c:pt>
                <c:pt idx="886">
                  <c:v>0.22272800000000001</c:v>
                </c:pt>
                <c:pt idx="887">
                  <c:v>0.219859</c:v>
                </c:pt>
                <c:pt idx="888">
                  <c:v>0.216617</c:v>
                </c:pt>
                <c:pt idx="889">
                  <c:v>0.21355499999999999</c:v>
                </c:pt>
                <c:pt idx="890">
                  <c:v>0.21049200000000001</c:v>
                </c:pt>
                <c:pt idx="891">
                  <c:v>0.207622</c:v>
                </c:pt>
                <c:pt idx="892">
                  <c:v>0.20475099999999999</c:v>
                </c:pt>
                <c:pt idx="893">
                  <c:v>0.20170199999999999</c:v>
                </c:pt>
                <c:pt idx="894">
                  <c:v>0.19866900000000001</c:v>
                </c:pt>
                <c:pt idx="895">
                  <c:v>0.195442</c:v>
                </c:pt>
                <c:pt idx="896">
                  <c:v>0.19239400000000001</c:v>
                </c:pt>
                <c:pt idx="897">
                  <c:v>0.189331</c:v>
                </c:pt>
                <c:pt idx="898">
                  <c:v>0.18609000000000001</c:v>
                </c:pt>
                <c:pt idx="899">
                  <c:v>0.18304100000000001</c:v>
                </c:pt>
                <c:pt idx="900">
                  <c:v>0.17999299999999999</c:v>
                </c:pt>
                <c:pt idx="901">
                  <c:v>0.176929</c:v>
                </c:pt>
                <c:pt idx="902">
                  <c:v>0.173703</c:v>
                </c:pt>
                <c:pt idx="903">
                  <c:v>0.17047599999999999</c:v>
                </c:pt>
                <c:pt idx="904">
                  <c:v>0.16725000000000001</c:v>
                </c:pt>
                <c:pt idx="905">
                  <c:v>0.16420199999999999</c:v>
                </c:pt>
                <c:pt idx="906">
                  <c:v>0.16098999999999999</c:v>
                </c:pt>
                <c:pt idx="907">
                  <c:v>0.15756899999999999</c:v>
                </c:pt>
                <c:pt idx="908">
                  <c:v>0.15432799999999999</c:v>
                </c:pt>
                <c:pt idx="909">
                  <c:v>0.151086</c:v>
                </c:pt>
                <c:pt idx="910">
                  <c:v>0.14766599999999999</c:v>
                </c:pt>
                <c:pt idx="911">
                  <c:v>0.144261</c:v>
                </c:pt>
                <c:pt idx="912">
                  <c:v>0.14085700000000001</c:v>
                </c:pt>
                <c:pt idx="913">
                  <c:v>0.13761499999999999</c:v>
                </c:pt>
                <c:pt idx="914">
                  <c:v>0.13421</c:v>
                </c:pt>
                <c:pt idx="915">
                  <c:v>0.130805</c:v>
                </c:pt>
                <c:pt idx="916">
                  <c:v>0.12756300000000001</c:v>
                </c:pt>
                <c:pt idx="917">
                  <c:v>0.124143</c:v>
                </c:pt>
                <c:pt idx="918">
                  <c:v>0.120545</c:v>
                </c:pt>
                <c:pt idx="919">
                  <c:v>0.11712500000000001</c:v>
                </c:pt>
                <c:pt idx="920">
                  <c:v>0.11372</c:v>
                </c:pt>
                <c:pt idx="921">
                  <c:v>0.110315</c:v>
                </c:pt>
                <c:pt idx="922">
                  <c:v>0.10691000000000001</c:v>
                </c:pt>
                <c:pt idx="923">
                  <c:v>0.103327</c:v>
                </c:pt>
                <c:pt idx="924">
                  <c:v>9.9743999999999999E-2</c:v>
                </c:pt>
                <c:pt idx="925">
                  <c:v>9.6144999999999994E-2</c:v>
                </c:pt>
                <c:pt idx="926">
                  <c:v>9.2532000000000003E-2</c:v>
                </c:pt>
                <c:pt idx="927">
                  <c:v>8.9110999999999996E-2</c:v>
                </c:pt>
                <c:pt idx="928">
                  <c:v>8.5528000000000007E-2</c:v>
                </c:pt>
                <c:pt idx="929">
                  <c:v>8.2123000000000002E-2</c:v>
                </c:pt>
                <c:pt idx="930">
                  <c:v>7.8702999999999995E-2</c:v>
                </c:pt>
                <c:pt idx="931">
                  <c:v>7.4747999999999995E-2</c:v>
                </c:pt>
                <c:pt idx="932">
                  <c:v>7.0971000000000006E-2</c:v>
                </c:pt>
                <c:pt idx="933">
                  <c:v>6.7209000000000005E-2</c:v>
                </c:pt>
                <c:pt idx="934">
                  <c:v>6.3432000000000002E-2</c:v>
                </c:pt>
                <c:pt idx="935">
                  <c:v>5.9671000000000002E-2</c:v>
                </c:pt>
                <c:pt idx="936">
                  <c:v>5.6072999999999998E-2</c:v>
                </c:pt>
                <c:pt idx="937">
                  <c:v>5.2296000000000002E-2</c:v>
                </c:pt>
                <c:pt idx="938">
                  <c:v>4.8519E-2</c:v>
                </c:pt>
                <c:pt idx="939">
                  <c:v>4.4757999999999999E-2</c:v>
                </c:pt>
                <c:pt idx="940">
                  <c:v>4.0818E-2</c:v>
                </c:pt>
                <c:pt idx="941">
                  <c:v>3.7040999999999998E-2</c:v>
                </c:pt>
                <c:pt idx="942">
                  <c:v>3.3263000000000001E-2</c:v>
                </c:pt>
                <c:pt idx="943">
                  <c:v>2.9486999999999999E-2</c:v>
                </c:pt>
                <c:pt idx="944">
                  <c:v>2.571E-2</c:v>
                </c:pt>
                <c:pt idx="945">
                  <c:v>2.1593000000000001E-2</c:v>
                </c:pt>
                <c:pt idx="946">
                  <c:v>1.7637E-2</c:v>
                </c:pt>
                <c:pt idx="947">
                  <c:v>1.3682E-2</c:v>
                </c:pt>
                <c:pt idx="948">
                  <c:v>9.7260000000000003E-3</c:v>
                </c:pt>
                <c:pt idx="949">
                  <c:v>5.5929999999999999E-3</c:v>
                </c:pt>
                <c:pt idx="950">
                  <c:v>1.621E-3</c:v>
                </c:pt>
                <c:pt idx="951">
                  <c:v>-2.513E-3</c:v>
                </c:pt>
                <c:pt idx="952">
                  <c:v>-6.4679999999999998E-3</c:v>
                </c:pt>
                <c:pt idx="953">
                  <c:v>-1.078E-2</c:v>
                </c:pt>
                <c:pt idx="954">
                  <c:v>-1.5092E-2</c:v>
                </c:pt>
                <c:pt idx="955">
                  <c:v>-1.9241999999999999E-2</c:v>
                </c:pt>
                <c:pt idx="956">
                  <c:v>-2.3570000000000001E-2</c:v>
                </c:pt>
                <c:pt idx="957">
                  <c:v>-2.7882000000000001E-2</c:v>
                </c:pt>
                <c:pt idx="958">
                  <c:v>-3.2177999999999998E-2</c:v>
                </c:pt>
                <c:pt idx="959">
                  <c:v>-3.6472999999999998E-2</c:v>
                </c:pt>
                <c:pt idx="960">
                  <c:v>-4.0980000000000003E-2</c:v>
                </c:pt>
                <c:pt idx="961">
                  <c:v>-4.5485999999999999E-2</c:v>
                </c:pt>
                <c:pt idx="962">
                  <c:v>-4.9977000000000001E-2</c:v>
                </c:pt>
                <c:pt idx="963">
                  <c:v>-5.4109999999999998E-2</c:v>
                </c:pt>
                <c:pt idx="964">
                  <c:v>-5.8618000000000003E-2</c:v>
                </c:pt>
                <c:pt idx="965">
                  <c:v>-6.3107999999999997E-2</c:v>
                </c:pt>
                <c:pt idx="966">
                  <c:v>-6.7776000000000003E-2</c:v>
                </c:pt>
                <c:pt idx="967">
                  <c:v>-7.2459999999999997E-2</c:v>
                </c:pt>
                <c:pt idx="968">
                  <c:v>-8.3780999999999994E-2</c:v>
                </c:pt>
                <c:pt idx="969">
                  <c:v>-8.8135000000000005E-2</c:v>
                </c:pt>
                <c:pt idx="970">
                  <c:v>-9.2581999999999998E-2</c:v>
                </c:pt>
                <c:pt idx="971">
                  <c:v>-9.7031999999999993E-2</c:v>
                </c:pt>
                <c:pt idx="972">
                  <c:v>-0.101616</c:v>
                </c:pt>
                <c:pt idx="973">
                  <c:v>-0.106097</c:v>
                </c:pt>
                <c:pt idx="974">
                  <c:v>-0.110593</c:v>
                </c:pt>
                <c:pt idx="975">
                  <c:v>-0.115234</c:v>
                </c:pt>
                <c:pt idx="976">
                  <c:v>-0.120017</c:v>
                </c:pt>
                <c:pt idx="977">
                  <c:v>-0.12471699999999999</c:v>
                </c:pt>
                <c:pt idx="978">
                  <c:v>-0.129444</c:v>
                </c:pt>
                <c:pt idx="979">
                  <c:v>-0.134354</c:v>
                </c:pt>
                <c:pt idx="980">
                  <c:v>-0.13919500000000001</c:v>
                </c:pt>
                <c:pt idx="981">
                  <c:v>-0.14407</c:v>
                </c:pt>
                <c:pt idx="982">
                  <c:v>-0.14901200000000001</c:v>
                </c:pt>
                <c:pt idx="983">
                  <c:v>-0.15401899999999999</c:v>
                </c:pt>
                <c:pt idx="984">
                  <c:v>-0.159136</c:v>
                </c:pt>
                <c:pt idx="985">
                  <c:v>-0.164155</c:v>
                </c:pt>
                <c:pt idx="986">
                  <c:v>-0.169263</c:v>
                </c:pt>
                <c:pt idx="987">
                  <c:v>-0.17454700000000001</c:v>
                </c:pt>
                <c:pt idx="988">
                  <c:v>-0.17971000000000001</c:v>
                </c:pt>
                <c:pt idx="989">
                  <c:v>-0.18531500000000001</c:v>
                </c:pt>
                <c:pt idx="990">
                  <c:v>-0.19056899999999999</c:v>
                </c:pt>
                <c:pt idx="991">
                  <c:v>-0.19575000000000001</c:v>
                </c:pt>
                <c:pt idx="992">
                  <c:v>-0.20113500000000001</c:v>
                </c:pt>
                <c:pt idx="993">
                  <c:v>-0.20682</c:v>
                </c:pt>
                <c:pt idx="994">
                  <c:v>-0.21249699999999999</c:v>
                </c:pt>
                <c:pt idx="995">
                  <c:v>-0.218163</c:v>
                </c:pt>
                <c:pt idx="996">
                  <c:v>-0.22372800000000001</c:v>
                </c:pt>
                <c:pt idx="997">
                  <c:v>-0.230214</c:v>
                </c:pt>
                <c:pt idx="998">
                  <c:v>-0.23602600000000001</c:v>
                </c:pt>
                <c:pt idx="999">
                  <c:v>-0.24172299999999999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21824"/>
        <c:axId val="493620256"/>
      </c:scatterChart>
      <c:valAx>
        <c:axId val="49362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3620256"/>
        <c:crosses val="autoZero"/>
        <c:crossBetween val="midCat"/>
      </c:valAx>
      <c:valAx>
        <c:axId val="4936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621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134</xdr:row>
      <xdr:rowOff>123825</xdr:rowOff>
    </xdr:from>
    <xdr:to>
      <xdr:col>18</xdr:col>
      <xdr:colOff>236433</xdr:colOff>
      <xdr:row>189</xdr:row>
      <xdr:rowOff>103468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536525"/>
          <a:ext cx="13533333" cy="10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85725</xdr:rowOff>
    </xdr:from>
    <xdr:to>
      <xdr:col>18</xdr:col>
      <xdr:colOff>236433</xdr:colOff>
      <xdr:row>134</xdr:row>
      <xdr:rowOff>65368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020925"/>
          <a:ext cx="13533333" cy="10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18</xdr:col>
      <xdr:colOff>236433</xdr:colOff>
      <xdr:row>78</xdr:row>
      <xdr:rowOff>103468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391025"/>
          <a:ext cx="13533333" cy="10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191</xdr:row>
      <xdr:rowOff>0</xdr:rowOff>
    </xdr:from>
    <xdr:to>
      <xdr:col>18</xdr:col>
      <xdr:colOff>380374</xdr:colOff>
      <xdr:row>239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36461700"/>
          <a:ext cx="13677273" cy="914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43</xdr:row>
      <xdr:rowOff>104775</xdr:rowOff>
    </xdr:from>
    <xdr:to>
      <xdr:col>8</xdr:col>
      <xdr:colOff>581025</xdr:colOff>
      <xdr:row>71</xdr:row>
      <xdr:rowOff>57151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48" t="2655" r="6087" b="27181"/>
        <a:stretch/>
      </xdr:blipFill>
      <xdr:spPr>
        <a:xfrm>
          <a:off x="304800" y="8296275"/>
          <a:ext cx="5153025" cy="5286376"/>
        </a:xfrm>
        <a:prstGeom prst="rect">
          <a:avLst/>
        </a:prstGeom>
      </xdr:spPr>
    </xdr:pic>
    <xdr:clientData/>
  </xdr:twoCellAnchor>
  <xdr:twoCellAnchor>
    <xdr:from>
      <xdr:col>0</xdr:col>
      <xdr:colOff>38101</xdr:colOff>
      <xdr:row>4</xdr:row>
      <xdr:rowOff>104775</xdr:rowOff>
    </xdr:from>
    <xdr:to>
      <xdr:col>15</xdr:col>
      <xdr:colOff>554181</xdr:colOff>
      <xdr:row>41</xdr:row>
      <xdr:rowOff>152019</xdr:rowOff>
    </xdr:to>
    <xdr:grpSp>
      <xdr:nvGrpSpPr>
        <xdr:cNvPr id="7" name="Group 6"/>
        <xdr:cNvGrpSpPr/>
      </xdr:nvGrpSpPr>
      <xdr:grpSpPr>
        <a:xfrm>
          <a:off x="38101" y="866775"/>
          <a:ext cx="9660080" cy="7095744"/>
          <a:chOff x="38101" y="866775"/>
          <a:chExt cx="9660080" cy="7095744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8101" y="866775"/>
            <a:ext cx="7595237" cy="7095744"/>
          </a:xfrm>
          <a:prstGeom prst="rect">
            <a:avLst/>
          </a:prstGeom>
        </xdr:spPr>
      </xdr:pic>
      <xdr:grpSp>
        <xdr:nvGrpSpPr>
          <xdr:cNvPr id="9" name="Group 8"/>
          <xdr:cNvGrpSpPr/>
        </xdr:nvGrpSpPr>
        <xdr:grpSpPr>
          <a:xfrm>
            <a:off x="2124198" y="1092777"/>
            <a:ext cx="7573983" cy="1591541"/>
            <a:chOff x="2123177" y="1092777"/>
            <a:chExt cx="7579484" cy="1591541"/>
          </a:xfrm>
        </xdr:grpSpPr>
        <xdr:cxnSp macro="">
          <xdr:nvCxnSpPr>
            <xdr:cNvPr id="6" name="Straight Arrow Connector 5"/>
            <xdr:cNvCxnSpPr/>
          </xdr:nvCxnSpPr>
          <xdr:spPr>
            <a:xfrm flipH="1">
              <a:off x="5033003" y="1454727"/>
              <a:ext cx="3842016" cy="1220932"/>
            </a:xfrm>
            <a:prstGeom prst="straightConnector1">
              <a:avLst/>
            </a:prstGeom>
            <a:ln w="19050">
              <a:solidFill>
                <a:srgbClr val="FF0000"/>
              </a:solidFill>
              <a:headEnd type="oval" w="med" len="med"/>
              <a:tailEnd type="oval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Arrow Connector 7"/>
            <xdr:cNvCxnSpPr/>
          </xdr:nvCxnSpPr>
          <xdr:spPr>
            <a:xfrm flipH="1">
              <a:off x="2123177" y="1601932"/>
              <a:ext cx="6298815" cy="1082386"/>
            </a:xfrm>
            <a:prstGeom prst="straightConnector1">
              <a:avLst/>
            </a:prstGeom>
            <a:ln w="19050">
              <a:solidFill>
                <a:srgbClr val="FF0000"/>
              </a:solidFill>
              <a:headEnd type="oval" w="med" len="med"/>
              <a:tailEnd type="oval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" name="TextBox 3"/>
            <xdr:cNvSpPr txBox="1"/>
          </xdr:nvSpPr>
          <xdr:spPr>
            <a:xfrm>
              <a:off x="7745933" y="1092777"/>
              <a:ext cx="1956728" cy="1407437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200"/>
                <a:t>NOTE:</a:t>
              </a:r>
              <a:endParaRPr lang="en-US" sz="1200" baseline="0"/>
            </a:p>
            <a:p>
              <a:r>
                <a:rPr lang="en-US" sz="1200" baseline="0"/>
                <a:t>THE COORDINATE AXES OF PTL 3 ARE ALIGNED WITH CS5 SYSTEM.</a:t>
              </a:r>
            </a:p>
            <a:p>
              <a:r>
                <a:rPr lang="en-US" sz="1200" baseline="0"/>
                <a:t>THE OTHER PETALS ARE IDENTICAL, BUT ROTATED BY 36 DEG INCREMENTS.</a:t>
              </a:r>
              <a:endParaRPr lang="en-US" sz="1200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661988</xdr:colOff>
      <xdr:row>119</xdr:row>
      <xdr:rowOff>68835</xdr:rowOff>
    </xdr:from>
    <xdr:to>
      <xdr:col>11</xdr:col>
      <xdr:colOff>599747</xdr:colOff>
      <xdr:row>153</xdr:row>
      <xdr:rowOff>180000</xdr:rowOff>
    </xdr:to>
    <xdr:grpSp>
      <xdr:nvGrpSpPr>
        <xdr:cNvPr id="11" name="Group 10"/>
        <xdr:cNvGrpSpPr/>
      </xdr:nvGrpSpPr>
      <xdr:grpSpPr>
        <a:xfrm>
          <a:off x="1966913" y="22833585"/>
          <a:ext cx="7224384" cy="6588165"/>
          <a:chOff x="2366963" y="13222860"/>
          <a:chExt cx="7224384" cy="6588165"/>
        </a:xfrm>
      </xdr:grpSpPr>
      <xdr:grpSp>
        <xdr:nvGrpSpPr>
          <xdr:cNvPr id="31" name="Group 30"/>
          <xdr:cNvGrpSpPr/>
        </xdr:nvGrpSpPr>
        <xdr:grpSpPr>
          <a:xfrm>
            <a:off x="2371056" y="13222860"/>
            <a:ext cx="7155307" cy="6588165"/>
            <a:chOff x="2371056" y="12651360"/>
            <a:chExt cx="7155307" cy="6588165"/>
          </a:xfrm>
        </xdr:grpSpPr>
        <xdr:pic>
          <xdr:nvPicPr>
            <xdr:cNvPr id="2" name="Picture 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23019" t="4753" r="20890" b="5905"/>
            <a:stretch/>
          </xdr:blipFill>
          <xdr:spPr>
            <a:xfrm rot="7583238">
              <a:off x="2654627" y="12367789"/>
              <a:ext cx="6588165" cy="7155307"/>
            </a:xfrm>
            <a:prstGeom prst="rect">
              <a:avLst/>
            </a:prstGeom>
          </xdr:spPr>
        </xdr:pic>
        <xdr:sp macro="" textlink="">
          <xdr:nvSpPr>
            <xdr:cNvPr id="27" name="TextBox 26"/>
            <xdr:cNvSpPr txBox="1"/>
          </xdr:nvSpPr>
          <xdr:spPr>
            <a:xfrm>
              <a:off x="3419475" y="13508610"/>
              <a:ext cx="5295899" cy="6857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400"/>
                <a:t>Ref. projection of active area (GUIDER)</a:t>
              </a:r>
            </a:p>
            <a:p>
              <a:r>
                <a:rPr lang="en-US" sz="1400"/>
                <a:t>(filter</a:t>
              </a:r>
              <a:r>
                <a:rPr lang="en-US" sz="1400" baseline="0"/>
                <a:t> shifts focus from here to real active area of CCD</a:t>
              </a:r>
              <a:r>
                <a:rPr lang="en-US" sz="1400"/>
                <a:t>)</a:t>
              </a:r>
            </a:p>
          </xdr:txBody>
        </xdr:sp>
        <xdr:sp macro="" textlink="">
          <xdr:nvSpPr>
            <xdr:cNvPr id="28" name="TextBox 27"/>
            <xdr:cNvSpPr txBox="1"/>
          </xdr:nvSpPr>
          <xdr:spPr>
            <a:xfrm>
              <a:off x="2542506" y="17785335"/>
              <a:ext cx="2099899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400"/>
                <a:t>R = 405.9 mm</a:t>
              </a:r>
            </a:p>
          </xdr:txBody>
        </xdr:sp>
        <xdr:cxnSp macro="">
          <xdr:nvCxnSpPr>
            <xdr:cNvPr id="29" name="Straight Arrow Connector 28"/>
            <xdr:cNvCxnSpPr/>
          </xdr:nvCxnSpPr>
          <xdr:spPr>
            <a:xfrm flipV="1">
              <a:off x="3181350" y="17125951"/>
              <a:ext cx="85725" cy="638174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3" name="TextBox 32"/>
            <xdr:cNvSpPr txBox="1"/>
          </xdr:nvSpPr>
          <xdr:spPr>
            <a:xfrm>
              <a:off x="7104981" y="16499459"/>
              <a:ext cx="2162844" cy="9789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400"/>
                <a:t>area 1 behind</a:t>
              </a:r>
              <a:r>
                <a:rPr lang="en-US" sz="2400" baseline="0"/>
                <a:t> </a:t>
              </a:r>
              <a:r>
                <a:rPr lang="en-US" sz="2400"/>
                <a:t>focal surface</a:t>
              </a: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961856" y="14813534"/>
              <a:ext cx="2162844" cy="9789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400"/>
                <a:t>area ahead of focal surface</a:t>
              </a: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095206" y="17975834"/>
              <a:ext cx="2162844" cy="9789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400"/>
                <a:t>area 2 behind</a:t>
              </a:r>
              <a:r>
                <a:rPr lang="en-US" sz="2400" baseline="0"/>
                <a:t> </a:t>
              </a:r>
              <a:r>
                <a:rPr lang="en-US" sz="2400"/>
                <a:t>focal surface</a:t>
              </a:r>
            </a:p>
          </xdr:txBody>
        </xdr:sp>
        <xdr:cxnSp macro="">
          <xdr:nvCxnSpPr>
            <xdr:cNvPr id="41" name="Straight Arrow Connector 40"/>
            <xdr:cNvCxnSpPr/>
          </xdr:nvCxnSpPr>
          <xdr:spPr>
            <a:xfrm flipH="1" flipV="1">
              <a:off x="4495800" y="17306925"/>
              <a:ext cx="657225" cy="733426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tailEnd type="oval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2" name="TextBox 41"/>
          <xdr:cNvSpPr txBox="1"/>
        </xdr:nvSpPr>
        <xdr:spPr>
          <a:xfrm>
            <a:off x="2366963" y="17754600"/>
            <a:ext cx="504497" cy="468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400" b="1">
                <a:solidFill>
                  <a:srgbClr val="C00000"/>
                </a:solidFill>
              </a:rPr>
              <a:t>P3</a:t>
            </a:r>
          </a:p>
        </xdr:txBody>
      </xdr:sp>
      <xdr:sp macro="" textlink="">
        <xdr:nvSpPr>
          <xdr:cNvPr id="43" name="TextBox 42"/>
          <xdr:cNvSpPr txBox="1"/>
        </xdr:nvSpPr>
        <xdr:spPr>
          <a:xfrm>
            <a:off x="2366963" y="14639925"/>
            <a:ext cx="504497" cy="468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400" b="1">
                <a:solidFill>
                  <a:srgbClr val="C00000"/>
                </a:solidFill>
              </a:rPr>
              <a:t>P4</a:t>
            </a:r>
          </a:p>
        </xdr:txBody>
      </xdr:sp>
      <xdr:sp macro="" textlink="">
        <xdr:nvSpPr>
          <xdr:cNvPr id="44" name="TextBox 43"/>
          <xdr:cNvSpPr txBox="1"/>
        </xdr:nvSpPr>
        <xdr:spPr>
          <a:xfrm>
            <a:off x="9086850" y="14639925"/>
            <a:ext cx="504497" cy="468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400" b="1">
                <a:solidFill>
                  <a:srgbClr val="C00000"/>
                </a:solidFill>
              </a:rPr>
              <a:t>P1</a:t>
            </a:r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9086850" y="17754600"/>
            <a:ext cx="504497" cy="468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400" b="1">
                <a:solidFill>
                  <a:srgbClr val="C00000"/>
                </a:solidFill>
              </a:rPr>
              <a:t>P2</a:t>
            </a:r>
          </a:p>
        </xdr:txBody>
      </xdr:sp>
    </xdr:grpSp>
    <xdr:clientData/>
  </xdr:twoCellAnchor>
  <xdr:twoCellAnchor>
    <xdr:from>
      <xdr:col>0</xdr:col>
      <xdr:colOff>104775</xdr:colOff>
      <xdr:row>47</xdr:row>
      <xdr:rowOff>38100</xdr:rowOff>
    </xdr:from>
    <xdr:to>
      <xdr:col>15</xdr:col>
      <xdr:colOff>142875</xdr:colOff>
      <xdr:row>79</xdr:row>
      <xdr:rowOff>142875</xdr:rowOff>
    </xdr:to>
    <xdr:grpSp>
      <xdr:nvGrpSpPr>
        <xdr:cNvPr id="17" name="Group 16"/>
        <xdr:cNvGrpSpPr/>
      </xdr:nvGrpSpPr>
      <xdr:grpSpPr>
        <a:xfrm>
          <a:off x="104775" y="9086850"/>
          <a:ext cx="11068050" cy="6200775"/>
          <a:chOff x="104775" y="6781800"/>
          <a:chExt cx="11068050" cy="6200775"/>
        </a:xfrm>
      </xdr:grpSpPr>
      <xdr:grpSp>
        <xdr:nvGrpSpPr>
          <xdr:cNvPr id="36" name="Group 35"/>
          <xdr:cNvGrpSpPr/>
        </xdr:nvGrpSpPr>
        <xdr:grpSpPr>
          <a:xfrm>
            <a:off x="104775" y="6781800"/>
            <a:ext cx="11068050" cy="6200775"/>
            <a:chOff x="104775" y="4867275"/>
            <a:chExt cx="11068050" cy="6200775"/>
          </a:xfrm>
        </xdr:grpSpPr>
        <xdr:pic>
          <xdr:nvPicPr>
            <xdr:cNvPr id="14" name="Picture 13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/>
            <a:srcRect t="19983" r="12610" b="25791"/>
            <a:stretch/>
          </xdr:blipFill>
          <xdr:spPr>
            <a:xfrm>
              <a:off x="171450" y="4899777"/>
              <a:ext cx="11001375" cy="6168273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3" name="TextBox 2"/>
            <xdr:cNvSpPr txBox="1"/>
          </xdr:nvSpPr>
          <xdr:spPr>
            <a:xfrm>
              <a:off x="2695575" y="8115300"/>
              <a:ext cx="543418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400" b="1">
                  <a:solidFill>
                    <a:srgbClr val="C00000"/>
                  </a:solidFill>
                </a:rPr>
                <a:t>N1</a:t>
              </a:r>
            </a:p>
          </xdr:txBody>
        </xdr:sp>
        <xdr:sp macro="" textlink="">
          <xdr:nvSpPr>
            <xdr:cNvPr id="4" name="TextBox 3"/>
            <xdr:cNvSpPr txBox="1"/>
          </xdr:nvSpPr>
          <xdr:spPr>
            <a:xfrm>
              <a:off x="5772150" y="7800975"/>
              <a:ext cx="543418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400" b="1">
                  <a:solidFill>
                    <a:srgbClr val="C00000"/>
                  </a:solidFill>
                </a:rPr>
                <a:t>N2</a:t>
              </a:r>
            </a:p>
          </xdr:txBody>
        </xdr:sp>
        <xdr:sp macro="" textlink="">
          <xdr:nvSpPr>
            <xdr:cNvPr id="5" name="TextBox 4"/>
            <xdr:cNvSpPr txBox="1"/>
          </xdr:nvSpPr>
          <xdr:spPr>
            <a:xfrm>
              <a:off x="7648575" y="8439150"/>
              <a:ext cx="504497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400" b="1">
                  <a:solidFill>
                    <a:srgbClr val="C00000"/>
                  </a:solidFill>
                </a:rPr>
                <a:t>P3</a:t>
              </a:r>
            </a:p>
          </xdr:txBody>
        </xdr:sp>
        <xdr:sp macro="" textlink="">
          <xdr:nvSpPr>
            <xdr:cNvPr id="6" name="TextBox 5"/>
            <xdr:cNvSpPr txBox="1"/>
          </xdr:nvSpPr>
          <xdr:spPr>
            <a:xfrm>
              <a:off x="4543425" y="8791575"/>
              <a:ext cx="504497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400" b="1">
                  <a:solidFill>
                    <a:srgbClr val="C00000"/>
                  </a:solidFill>
                </a:rPr>
                <a:t>P4</a:t>
              </a:r>
            </a:p>
          </xdr:txBody>
        </xdr:sp>
        <xdr:sp macro="" textlink="">
          <xdr:nvSpPr>
            <xdr:cNvPr id="7" name="TextBox 6"/>
            <xdr:cNvSpPr txBox="1"/>
          </xdr:nvSpPr>
          <xdr:spPr>
            <a:xfrm>
              <a:off x="2242439" y="5229225"/>
              <a:ext cx="1100836" cy="843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2400"/>
                <a:t>active area</a:t>
              </a:r>
            </a:p>
          </xdr:txBody>
        </xdr:sp>
        <xdr:sp macro="" textlink="">
          <xdr:nvSpPr>
            <xdr:cNvPr id="8" name="TextBox 7"/>
            <xdr:cNvSpPr txBox="1"/>
          </xdr:nvSpPr>
          <xdr:spPr>
            <a:xfrm>
              <a:off x="3383703" y="4914900"/>
              <a:ext cx="4207722" cy="6857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400"/>
                <a:t>Ref. projection of active area</a:t>
              </a:r>
            </a:p>
            <a:p>
              <a:r>
                <a:rPr lang="en-US" sz="1400"/>
                <a:t>(filter</a:t>
              </a:r>
              <a:r>
                <a:rPr lang="en-US" sz="1400" baseline="0"/>
                <a:t> shifts focus from here to real active area of CCD</a:t>
              </a:r>
              <a:r>
                <a:rPr lang="en-US" sz="1400"/>
                <a:t>)</a:t>
              </a:r>
            </a:p>
          </xdr:txBody>
        </xdr:sp>
        <xdr:sp macro="" textlink="">
          <xdr:nvSpPr>
            <xdr:cNvPr id="9" name="TextBox 8"/>
            <xdr:cNvSpPr txBox="1"/>
          </xdr:nvSpPr>
          <xdr:spPr>
            <a:xfrm>
              <a:off x="104775" y="5381625"/>
              <a:ext cx="1781175" cy="1219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2400"/>
                <a:t>Echo22 aspheric focal surface</a:t>
              </a:r>
            </a:p>
          </xdr:txBody>
        </xdr:sp>
        <xdr:sp macro="" textlink="">
          <xdr:nvSpPr>
            <xdr:cNvPr id="10" name="TextBox 9"/>
            <xdr:cNvSpPr txBox="1"/>
          </xdr:nvSpPr>
          <xdr:spPr>
            <a:xfrm>
              <a:off x="9020704" y="6067425"/>
              <a:ext cx="2099899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2400"/>
                <a:t>R = 405.9 mm</a:t>
              </a:r>
            </a:p>
          </xdr:txBody>
        </xdr:sp>
        <xdr:cxnSp macro="">
          <xdr:nvCxnSpPr>
            <xdr:cNvPr id="12" name="Straight Arrow Connector 11"/>
            <xdr:cNvCxnSpPr/>
          </xdr:nvCxnSpPr>
          <xdr:spPr>
            <a:xfrm flipH="1">
              <a:off x="7200900" y="6505575"/>
              <a:ext cx="2238375" cy="2095500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Arrow Connector 12"/>
            <xdr:cNvCxnSpPr>
              <a:stCxn id="8" idx="2"/>
            </xdr:cNvCxnSpPr>
          </xdr:nvCxnSpPr>
          <xdr:spPr>
            <a:xfrm flipH="1">
              <a:off x="4943476" y="5600699"/>
              <a:ext cx="544088" cy="2105026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Straight Arrow Connector 15"/>
            <xdr:cNvCxnSpPr>
              <a:stCxn id="9" idx="2"/>
            </xdr:cNvCxnSpPr>
          </xdr:nvCxnSpPr>
          <xdr:spPr>
            <a:xfrm>
              <a:off x="995363" y="6600998"/>
              <a:ext cx="376237" cy="1380952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1" name="TextBox 20"/>
            <xdr:cNvSpPr txBox="1"/>
          </xdr:nvSpPr>
          <xdr:spPr>
            <a:xfrm>
              <a:off x="7658148" y="5114925"/>
              <a:ext cx="2905077" cy="843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2400"/>
                <a:t>tangent extension of Echo22 focal surface</a:t>
              </a:r>
            </a:p>
          </xdr:txBody>
        </xdr:sp>
        <xdr:cxnSp macro="">
          <xdr:nvCxnSpPr>
            <xdr:cNvPr id="22" name="Straight Arrow Connector 21"/>
            <xdr:cNvCxnSpPr>
              <a:stCxn id="7" idx="2"/>
            </xdr:cNvCxnSpPr>
          </xdr:nvCxnSpPr>
          <xdr:spPr>
            <a:xfrm>
              <a:off x="2792857" y="6072918"/>
              <a:ext cx="1617218" cy="2099532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Straight Arrow Connector 24"/>
            <xdr:cNvCxnSpPr/>
          </xdr:nvCxnSpPr>
          <xdr:spPr>
            <a:xfrm flipH="1">
              <a:off x="7162800" y="5924550"/>
              <a:ext cx="952501" cy="1314450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4" name="TextBox 33"/>
            <xdr:cNvSpPr txBox="1"/>
          </xdr:nvSpPr>
          <xdr:spPr>
            <a:xfrm>
              <a:off x="1181100" y="4867275"/>
              <a:ext cx="1151259" cy="6871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2400"/>
                <a:t>filter</a:t>
              </a:r>
            </a:p>
            <a:p>
              <a:pPr algn="ctr"/>
              <a:r>
                <a:rPr lang="en-US" sz="1400"/>
                <a:t>(5</a:t>
              </a:r>
              <a:r>
                <a:rPr lang="en-US" sz="1400" baseline="0"/>
                <a:t> mm thick)</a:t>
              </a:r>
              <a:endParaRPr lang="en-US" sz="1400"/>
            </a:p>
          </xdr:txBody>
        </xdr:sp>
        <xdr:cxnSp macro="">
          <xdr:nvCxnSpPr>
            <xdr:cNvPr id="35" name="Straight Arrow Connector 34"/>
            <xdr:cNvCxnSpPr>
              <a:stCxn id="34" idx="2"/>
            </xdr:cNvCxnSpPr>
          </xdr:nvCxnSpPr>
          <xdr:spPr>
            <a:xfrm>
              <a:off x="1756730" y="5554451"/>
              <a:ext cx="595945" cy="1093999"/>
            </a:xfrm>
            <a:prstGeom prst="straightConnector1">
              <a:avLst/>
            </a:prstGeom>
            <a:ln w="28575">
              <a:solidFill>
                <a:sysClr val="windowText" lastClr="000000"/>
              </a:solidFill>
              <a:tailEnd type="triangle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19"/>
            <xdr:cNvSpPr txBox="1"/>
          </xdr:nvSpPr>
          <xdr:spPr>
            <a:xfrm>
              <a:off x="2705101" y="7648575"/>
              <a:ext cx="542924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400" b="1">
                  <a:solidFill>
                    <a:srgbClr val="C00000"/>
                  </a:solidFill>
                </a:rPr>
                <a:t>P1</a:t>
              </a:r>
            </a:p>
          </xdr:txBody>
        </xdr:sp>
        <xdr:sp macro="" textlink="">
          <xdr:nvSpPr>
            <xdr:cNvPr id="23" name="TextBox 22"/>
            <xdr:cNvSpPr txBox="1"/>
          </xdr:nvSpPr>
          <xdr:spPr>
            <a:xfrm>
              <a:off x="5787687" y="7267575"/>
              <a:ext cx="546438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400" b="1">
                  <a:solidFill>
                    <a:srgbClr val="C00000"/>
                  </a:solidFill>
                </a:rPr>
                <a:t>P2</a:t>
              </a:r>
            </a:p>
          </xdr:txBody>
        </xdr:sp>
        <xdr:sp macro="" textlink="">
          <xdr:nvSpPr>
            <xdr:cNvPr id="24" name="TextBox 23"/>
            <xdr:cNvSpPr txBox="1"/>
          </xdr:nvSpPr>
          <xdr:spPr>
            <a:xfrm>
              <a:off x="7627808" y="8886825"/>
              <a:ext cx="563692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400" b="1">
                  <a:solidFill>
                    <a:srgbClr val="C00000"/>
                  </a:solidFill>
                </a:rPr>
                <a:t>N3</a:t>
              </a:r>
            </a:p>
          </xdr:txBody>
        </xdr:sp>
        <xdr:sp macro="" textlink="">
          <xdr:nvSpPr>
            <xdr:cNvPr id="26" name="TextBox 25"/>
            <xdr:cNvSpPr txBox="1"/>
          </xdr:nvSpPr>
          <xdr:spPr>
            <a:xfrm>
              <a:off x="4540021" y="9210675"/>
              <a:ext cx="613003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2400" b="1">
                  <a:solidFill>
                    <a:srgbClr val="C00000"/>
                  </a:solidFill>
                </a:rPr>
                <a:t>N4</a:t>
              </a:r>
            </a:p>
          </xdr:txBody>
        </xdr:sp>
        <xdr:sp macro="" textlink="">
          <xdr:nvSpPr>
            <xdr:cNvPr id="37" name="TextBox 36"/>
            <xdr:cNvSpPr txBox="1"/>
          </xdr:nvSpPr>
          <xdr:spPr>
            <a:xfrm>
              <a:off x="5438775" y="8524875"/>
              <a:ext cx="543418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400" b="1">
                  <a:solidFill>
                    <a:srgbClr val="C00000"/>
                  </a:solidFill>
                </a:rPr>
                <a:t>N0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5448300" y="8124825"/>
              <a:ext cx="504497" cy="468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400" b="1">
                  <a:solidFill>
                    <a:srgbClr val="C00000"/>
                  </a:solidFill>
                </a:rPr>
                <a:t>P0</a:t>
              </a:r>
            </a:p>
          </xdr:txBody>
        </xdr:sp>
      </xdr:grpSp>
      <xdr:sp macro="" textlink="">
        <xdr:nvSpPr>
          <xdr:cNvPr id="46" name="TextBox 45"/>
          <xdr:cNvSpPr txBox="1"/>
        </xdr:nvSpPr>
        <xdr:spPr>
          <a:xfrm>
            <a:off x="371475" y="12325350"/>
            <a:ext cx="3505200" cy="468013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2400"/>
              <a:t>GUIDER CONFIGURATION</a:t>
            </a:r>
          </a:p>
        </xdr:txBody>
      </xdr:sp>
    </xdr:grpSp>
    <xdr:clientData/>
  </xdr:twoCellAnchor>
  <xdr:twoCellAnchor>
    <xdr:from>
      <xdr:col>1</xdr:col>
      <xdr:colOff>9524</xdr:colOff>
      <xdr:row>84</xdr:row>
      <xdr:rowOff>150037</xdr:rowOff>
    </xdr:from>
    <xdr:to>
      <xdr:col>15</xdr:col>
      <xdr:colOff>161924</xdr:colOff>
      <xdr:row>117</xdr:row>
      <xdr:rowOff>104083</xdr:rowOff>
    </xdr:to>
    <xdr:grpSp>
      <xdr:nvGrpSpPr>
        <xdr:cNvPr id="58" name="Group 57"/>
        <xdr:cNvGrpSpPr/>
      </xdr:nvGrpSpPr>
      <xdr:grpSpPr>
        <a:xfrm>
          <a:off x="190499" y="16247287"/>
          <a:ext cx="11001375" cy="6240546"/>
          <a:chOff x="180975" y="21602700"/>
          <a:chExt cx="9771428" cy="5542857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80975" y="21602700"/>
            <a:ext cx="9771428" cy="5542857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sp macro="" textlink="">
        <xdr:nvSpPr>
          <xdr:cNvPr id="47" name="TextBox 46"/>
          <xdr:cNvSpPr txBox="1"/>
        </xdr:nvSpPr>
        <xdr:spPr>
          <a:xfrm>
            <a:off x="409574" y="26613185"/>
            <a:ext cx="3603832" cy="410529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2400"/>
              <a:t>WAVEFRONT CONFIGURATION</a:t>
            </a:r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180975" y="21602700"/>
            <a:ext cx="1447800" cy="6857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2400"/>
              <a:t>thin</a:t>
            </a:r>
            <a:r>
              <a:rPr lang="en-US" sz="2400" baseline="0"/>
              <a:t> filter</a:t>
            </a:r>
          </a:p>
          <a:p>
            <a:pPr algn="ctr"/>
            <a:r>
              <a:rPr lang="en-US" sz="1400" baseline="0"/>
              <a:t>(1.625 mm)</a:t>
            </a:r>
            <a:endParaRPr lang="en-US" sz="2400"/>
          </a:p>
        </xdr:txBody>
      </xdr:sp>
      <xdr:cxnSp macro="">
        <xdr:nvCxnSpPr>
          <xdr:cNvPr id="49" name="Straight Arrow Connector 48"/>
          <xdr:cNvCxnSpPr>
            <a:stCxn id="48" idx="2"/>
          </xdr:cNvCxnSpPr>
        </xdr:nvCxnSpPr>
        <xdr:spPr>
          <a:xfrm>
            <a:off x="904875" y="22288499"/>
            <a:ext cx="1171575" cy="1390651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TextBox 49"/>
          <xdr:cNvSpPr txBox="1"/>
        </xdr:nvSpPr>
        <xdr:spPr>
          <a:xfrm>
            <a:off x="1943100" y="21612224"/>
            <a:ext cx="1447800" cy="7143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2400"/>
              <a:t>thick </a:t>
            </a:r>
            <a:r>
              <a:rPr lang="en-US" sz="2400" baseline="0"/>
              <a:t>filter</a:t>
            </a:r>
          </a:p>
          <a:p>
            <a:pPr algn="ctr"/>
            <a:r>
              <a:rPr lang="en-US" sz="1400" baseline="0"/>
              <a:t>(8.375 mm)</a:t>
            </a:r>
            <a:endParaRPr lang="en-US" sz="1400"/>
          </a:p>
        </xdr:txBody>
      </xdr:sp>
      <xdr:cxnSp macro="">
        <xdr:nvCxnSpPr>
          <xdr:cNvPr id="51" name="Straight Arrow Connector 50"/>
          <xdr:cNvCxnSpPr>
            <a:stCxn id="50" idx="2"/>
          </xdr:cNvCxnSpPr>
        </xdr:nvCxnSpPr>
        <xdr:spPr>
          <a:xfrm>
            <a:off x="2667000" y="22326600"/>
            <a:ext cx="685800" cy="828675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123825</xdr:colOff>
      <xdr:row>155</xdr:row>
      <xdr:rowOff>114300</xdr:rowOff>
    </xdr:from>
    <xdr:to>
      <xdr:col>17</xdr:col>
      <xdr:colOff>46126</xdr:colOff>
      <xdr:row>201</xdr:row>
      <xdr:rowOff>179875</xdr:rowOff>
    </xdr:to>
    <xdr:grpSp>
      <xdr:nvGrpSpPr>
        <xdr:cNvPr id="84" name="Group 83"/>
        <xdr:cNvGrpSpPr/>
      </xdr:nvGrpSpPr>
      <xdr:grpSpPr>
        <a:xfrm>
          <a:off x="304800" y="29737050"/>
          <a:ext cx="11990476" cy="8828575"/>
          <a:chOff x="304800" y="28584525"/>
          <a:chExt cx="11990476" cy="8828575"/>
        </a:xfrm>
      </xdr:grpSpPr>
      <xdr:grpSp>
        <xdr:nvGrpSpPr>
          <xdr:cNvPr id="63" name="Group 62"/>
          <xdr:cNvGrpSpPr/>
        </xdr:nvGrpSpPr>
        <xdr:grpSpPr>
          <a:xfrm>
            <a:off x="304800" y="28584525"/>
            <a:ext cx="11990476" cy="8828575"/>
            <a:chOff x="304800" y="27432000"/>
            <a:chExt cx="11990476" cy="8828575"/>
          </a:xfrm>
        </xdr:grpSpPr>
        <xdr:pic>
          <xdr:nvPicPr>
            <xdr:cNvPr id="62" name="Picture 61"/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04800" y="27460575"/>
              <a:ext cx="11990476" cy="8800000"/>
            </a:xfrm>
            <a:prstGeom prst="rect">
              <a:avLst/>
            </a:prstGeom>
            <a:ln>
              <a:solidFill>
                <a:sysClr val="windowText" lastClr="000000"/>
              </a:solidFill>
            </a:ln>
          </xdr:spPr>
        </xdr:pic>
        <xdr:sp macro="" textlink="">
          <xdr:nvSpPr>
            <xdr:cNvPr id="60" name="TextBox 59"/>
            <xdr:cNvSpPr txBox="1"/>
          </xdr:nvSpPr>
          <xdr:spPr>
            <a:xfrm>
              <a:off x="323850" y="27432000"/>
              <a:ext cx="4562475" cy="108585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l"/>
              <a:r>
                <a:rPr lang="en-US" sz="2400"/>
                <a:t>WAVEFRONT CONFIGURATION</a:t>
              </a:r>
            </a:p>
            <a:p>
              <a:pPr algn="l"/>
              <a:r>
                <a:rPr lang="en-US" sz="1800"/>
                <a:t>nominal focus</a:t>
              </a:r>
              <a:r>
                <a:rPr lang="en-US" sz="1800" baseline="0"/>
                <a:t> shifts of the split filter</a:t>
              </a:r>
            </a:p>
            <a:p>
              <a:pPr algn="l"/>
              <a:r>
                <a:rPr lang="en-US" sz="1800" baseline="0"/>
                <a:t>(see DESI-0887 for filter specification)</a:t>
              </a:r>
              <a:endParaRPr lang="en-US" sz="1800"/>
            </a:p>
          </xdr:txBody>
        </xdr:sp>
      </xdr:grpSp>
      <xdr:sp macro="" textlink="">
        <xdr:nvSpPr>
          <xdr:cNvPr id="64" name="TextBox 63"/>
          <xdr:cNvSpPr txBox="1"/>
        </xdr:nvSpPr>
        <xdr:spPr>
          <a:xfrm>
            <a:off x="3629026" y="34006409"/>
            <a:ext cx="1895476" cy="845566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2400"/>
              <a:t>at precess angle = 34.3°</a:t>
            </a:r>
          </a:p>
        </xdr:txBody>
      </xdr:sp>
      <xdr:cxnSp macro="">
        <xdr:nvCxnSpPr>
          <xdr:cNvPr id="65" name="Straight Arrow Connector 64"/>
          <xdr:cNvCxnSpPr>
            <a:stCxn id="64" idx="0"/>
          </xdr:cNvCxnSpPr>
        </xdr:nvCxnSpPr>
        <xdr:spPr>
          <a:xfrm flipV="1">
            <a:off x="4576764" y="31642051"/>
            <a:ext cx="814386" cy="2364358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oval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Straight Arrow Connector 69"/>
          <xdr:cNvCxnSpPr>
            <a:stCxn id="71" idx="0"/>
          </xdr:cNvCxnSpPr>
        </xdr:nvCxnSpPr>
        <xdr:spPr>
          <a:xfrm flipV="1">
            <a:off x="8239126" y="31803975"/>
            <a:ext cx="800099" cy="2411984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oval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" name="TextBox 70"/>
          <xdr:cNvSpPr txBox="1"/>
        </xdr:nvSpPr>
        <xdr:spPr>
          <a:xfrm>
            <a:off x="7315200" y="34215959"/>
            <a:ext cx="1847851" cy="902716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2400"/>
              <a:t>at precess</a:t>
            </a:r>
            <a:r>
              <a:rPr lang="en-US" sz="2400" baseline="0"/>
              <a:t> angle = </a:t>
            </a:r>
            <a:r>
              <a:rPr lang="en-US" sz="2400"/>
              <a:t>31.8°</a:t>
            </a:r>
          </a:p>
        </xdr:txBody>
      </xdr:sp>
    </xdr:grpSp>
    <xdr:clientData/>
  </xdr:twoCellAnchor>
  <xdr:twoCellAnchor editAs="oneCell">
    <xdr:from>
      <xdr:col>1</xdr:col>
      <xdr:colOff>114300</xdr:colOff>
      <xdr:row>203</xdr:row>
      <xdr:rowOff>76200</xdr:rowOff>
    </xdr:from>
    <xdr:to>
      <xdr:col>17</xdr:col>
      <xdr:colOff>72980</xdr:colOff>
      <xdr:row>244</xdr:row>
      <xdr:rowOff>160676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5275" y="38461950"/>
          <a:ext cx="12026855" cy="78949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oneCellAnchor>
    <xdr:from>
      <xdr:col>4</xdr:col>
      <xdr:colOff>257175</xdr:colOff>
      <xdr:row>209</xdr:row>
      <xdr:rowOff>47625</xdr:rowOff>
    </xdr:from>
    <xdr:ext cx="2600325" cy="655885"/>
    <xdr:sp macro="" textlink="">
      <xdr:nvSpPr>
        <xdr:cNvPr id="19" name="TextBox 18"/>
        <xdr:cNvSpPr txBox="1"/>
      </xdr:nvSpPr>
      <xdr:spPr>
        <a:xfrm>
          <a:off x="3105150" y="39576375"/>
          <a:ext cx="260032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3600"/>
            <a:t>GFA Camera</a:t>
          </a:r>
        </a:p>
      </xdr:txBody>
    </xdr:sp>
    <xdr:clientData/>
  </xdr:oneCellAnchor>
  <xdr:oneCellAnchor>
    <xdr:from>
      <xdr:col>6</xdr:col>
      <xdr:colOff>57149</xdr:colOff>
      <xdr:row>240</xdr:row>
      <xdr:rowOff>152400</xdr:rowOff>
    </xdr:from>
    <xdr:ext cx="4543426" cy="655885"/>
    <xdr:sp macro="" textlink="">
      <xdr:nvSpPr>
        <xdr:cNvPr id="59" name="TextBox 58"/>
        <xdr:cNvSpPr txBox="1"/>
      </xdr:nvSpPr>
      <xdr:spPr>
        <a:xfrm>
          <a:off x="4429124" y="45586650"/>
          <a:ext cx="4543426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3600"/>
            <a:t>Petal Assembly</a:t>
          </a:r>
        </a:p>
      </xdr:txBody>
    </xdr:sp>
    <xdr:clientData/>
  </xdr:oneCellAnchor>
  <xdr:oneCellAnchor>
    <xdr:from>
      <xdr:col>8</xdr:col>
      <xdr:colOff>38100</xdr:colOff>
      <xdr:row>204</xdr:row>
      <xdr:rowOff>85725</xdr:rowOff>
    </xdr:from>
    <xdr:ext cx="2171700" cy="530658"/>
    <xdr:sp macro="" textlink="">
      <xdr:nvSpPr>
        <xdr:cNvPr id="61" name="TextBox 60"/>
        <xdr:cNvSpPr txBox="1"/>
      </xdr:nvSpPr>
      <xdr:spPr>
        <a:xfrm>
          <a:off x="6410325" y="38661975"/>
          <a:ext cx="217170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800"/>
            <a:t>Active Area</a:t>
          </a:r>
        </a:p>
      </xdr:txBody>
    </xdr:sp>
    <xdr:clientData/>
  </xdr:oneCellAnchor>
  <xdr:twoCellAnchor>
    <xdr:from>
      <xdr:col>7</xdr:col>
      <xdr:colOff>400050</xdr:colOff>
      <xdr:row>211</xdr:row>
      <xdr:rowOff>85725</xdr:rowOff>
    </xdr:from>
    <xdr:to>
      <xdr:col>9</xdr:col>
      <xdr:colOff>161925</xdr:colOff>
      <xdr:row>212</xdr:row>
      <xdr:rowOff>133350</xdr:rowOff>
    </xdr:to>
    <xdr:cxnSp macro="">
      <xdr:nvCxnSpPr>
        <xdr:cNvPr id="66" name="Straight Arrow Connector 65"/>
        <xdr:cNvCxnSpPr/>
      </xdr:nvCxnSpPr>
      <xdr:spPr>
        <a:xfrm>
          <a:off x="5772150" y="39995475"/>
          <a:ext cx="1762125" cy="23812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207</xdr:row>
      <xdr:rowOff>95250</xdr:rowOff>
    </xdr:from>
    <xdr:to>
      <xdr:col>10</xdr:col>
      <xdr:colOff>114300</xdr:colOff>
      <xdr:row>212</xdr:row>
      <xdr:rowOff>114300</xdr:rowOff>
    </xdr:to>
    <xdr:cxnSp macro="">
      <xdr:nvCxnSpPr>
        <xdr:cNvPr id="67" name="Straight Arrow Connector 66"/>
        <xdr:cNvCxnSpPr/>
      </xdr:nvCxnSpPr>
      <xdr:spPr>
        <a:xfrm>
          <a:off x="7591425" y="39243000"/>
          <a:ext cx="504825" cy="9715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238</xdr:row>
      <xdr:rowOff>76200</xdr:rowOff>
    </xdr:from>
    <xdr:to>
      <xdr:col>16</xdr:col>
      <xdr:colOff>581025</xdr:colOff>
      <xdr:row>241</xdr:row>
      <xdr:rowOff>0</xdr:rowOff>
    </xdr:to>
    <xdr:sp macro="" textlink="">
      <xdr:nvSpPr>
        <xdr:cNvPr id="57" name="Left Brace 56"/>
        <xdr:cNvSpPr/>
      </xdr:nvSpPr>
      <xdr:spPr>
        <a:xfrm rot="16200000">
          <a:off x="6581775" y="39985950"/>
          <a:ext cx="495300" cy="10782300"/>
        </a:xfrm>
        <a:prstGeom prst="leftBrac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420221</xdr:colOff>
      <xdr:row>211</xdr:row>
      <xdr:rowOff>168088</xdr:rowOff>
    </xdr:from>
    <xdr:ext cx="256160" cy="264560"/>
    <xdr:sp macro="" textlink="">
      <xdr:nvSpPr>
        <xdr:cNvPr id="68" name="TextBox 67"/>
        <xdr:cNvSpPr txBox="1"/>
      </xdr:nvSpPr>
      <xdr:spPr>
        <a:xfrm>
          <a:off x="7804897" y="4008904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10</xdr:col>
      <xdr:colOff>16809</xdr:colOff>
      <xdr:row>211</xdr:row>
      <xdr:rowOff>22412</xdr:rowOff>
    </xdr:from>
    <xdr:ext cx="256160" cy="264560"/>
    <xdr:sp macro="" textlink="">
      <xdr:nvSpPr>
        <xdr:cNvPr id="73" name="TextBox 72"/>
        <xdr:cNvSpPr txBox="1"/>
      </xdr:nvSpPr>
      <xdr:spPr>
        <a:xfrm>
          <a:off x="8012206" y="3994336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oneCellAnchor>
  <xdr:oneCellAnchor>
    <xdr:from>
      <xdr:col>10</xdr:col>
      <xdr:colOff>347382</xdr:colOff>
      <xdr:row>213</xdr:row>
      <xdr:rowOff>72838</xdr:rowOff>
    </xdr:from>
    <xdr:ext cx="256160" cy="264560"/>
    <xdr:sp macro="" textlink="">
      <xdr:nvSpPr>
        <xdr:cNvPr id="74" name="TextBox 73"/>
        <xdr:cNvSpPr txBox="1"/>
      </xdr:nvSpPr>
      <xdr:spPr>
        <a:xfrm>
          <a:off x="8342779" y="4037479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10</xdr:col>
      <xdr:colOff>117661</xdr:colOff>
      <xdr:row>214</xdr:row>
      <xdr:rowOff>39221</xdr:rowOff>
    </xdr:from>
    <xdr:ext cx="256160" cy="264560"/>
    <xdr:sp macro="" textlink="">
      <xdr:nvSpPr>
        <xdr:cNvPr id="75" name="TextBox 74"/>
        <xdr:cNvSpPr txBox="1"/>
      </xdr:nvSpPr>
      <xdr:spPr>
        <a:xfrm>
          <a:off x="8113058" y="4053167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10</xdr:col>
      <xdr:colOff>80682</xdr:colOff>
      <xdr:row>212</xdr:row>
      <xdr:rowOff>129988</xdr:rowOff>
    </xdr:from>
    <xdr:ext cx="256160" cy="264560"/>
    <xdr:sp macro="" textlink="">
      <xdr:nvSpPr>
        <xdr:cNvPr id="76" name="TextBox 75"/>
        <xdr:cNvSpPr txBox="1"/>
      </xdr:nvSpPr>
      <xdr:spPr>
        <a:xfrm>
          <a:off x="8062632" y="4023023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0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33</xdr:row>
      <xdr:rowOff>161925</xdr:rowOff>
    </xdr:from>
    <xdr:to>
      <xdr:col>21</xdr:col>
      <xdr:colOff>547968</xdr:colOff>
      <xdr:row>62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4575" y="6477000"/>
          <a:ext cx="7005918" cy="5486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63</xdr:row>
      <xdr:rowOff>9525</xdr:rowOff>
    </xdr:from>
    <xdr:to>
      <xdr:col>22</xdr:col>
      <xdr:colOff>16002</xdr:colOff>
      <xdr:row>91</xdr:row>
      <xdr:rowOff>161925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58375" y="12039600"/>
          <a:ext cx="7159752" cy="5486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504826</xdr:colOff>
      <xdr:row>19</xdr:row>
      <xdr:rowOff>29817</xdr:rowOff>
    </xdr:from>
    <xdr:to>
      <xdr:col>15</xdr:col>
      <xdr:colOff>276226</xdr:colOff>
      <xdr:row>45</xdr:row>
      <xdr:rowOff>46383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desi.lbl.gov/svn/code/focalplane/plate_layout/tags/v1.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N11" sqref="N11"/>
    </sheetView>
  </sheetViews>
  <sheetFormatPr defaultColWidth="9.140625" defaultRowHeight="15" x14ac:dyDescent="0.2"/>
  <cols>
    <col min="1" max="1" width="9.140625" style="101"/>
    <col min="2" max="2" width="59.7109375" style="112" customWidth="1"/>
    <col min="3" max="3" width="6.140625" style="1" customWidth="1"/>
    <col min="4" max="4" width="7.7109375" style="1" bestFit="1" customWidth="1"/>
    <col min="5" max="5" width="11.7109375" style="1" bestFit="1" customWidth="1"/>
    <col min="6" max="7" width="6.140625" style="1" customWidth="1"/>
    <col min="8" max="8" width="13.85546875" style="1" customWidth="1"/>
    <col min="9" max="16384" width="9.140625" style="1"/>
  </cols>
  <sheetData>
    <row r="1" spans="1:8" ht="7.5" customHeight="1" x14ac:dyDescent="0.2"/>
    <row r="2" spans="1:8" ht="35.25" x14ac:dyDescent="0.5">
      <c r="A2" s="121" t="s">
        <v>454</v>
      </c>
      <c r="B2" s="122"/>
      <c r="C2" s="122"/>
      <c r="D2" s="122"/>
      <c r="E2" s="122"/>
      <c r="F2" s="122"/>
      <c r="G2" s="122"/>
      <c r="H2" s="122"/>
    </row>
    <row r="5" spans="1:8" ht="25.5" x14ac:dyDescent="0.35">
      <c r="A5" s="123" t="s">
        <v>234</v>
      </c>
      <c r="B5" s="122"/>
      <c r="C5" s="122"/>
      <c r="D5" s="122"/>
      <c r="E5" s="122"/>
      <c r="F5" s="122"/>
      <c r="G5" s="122"/>
      <c r="H5" s="122"/>
    </row>
    <row r="7" spans="1:8" x14ac:dyDescent="0.2">
      <c r="G7" s="2" t="s">
        <v>1</v>
      </c>
      <c r="H7" s="2" t="s">
        <v>16</v>
      </c>
    </row>
    <row r="8" spans="1:8" x14ac:dyDescent="0.2">
      <c r="G8" s="2" t="s">
        <v>3</v>
      </c>
      <c r="H8" s="2" t="s">
        <v>16</v>
      </c>
    </row>
    <row r="9" spans="1:8" x14ac:dyDescent="0.2">
      <c r="G9" s="2" t="s">
        <v>4</v>
      </c>
      <c r="H9" s="71">
        <v>44147</v>
      </c>
    </row>
    <row r="10" spans="1:8" x14ac:dyDescent="0.2">
      <c r="A10" s="119" t="s">
        <v>5</v>
      </c>
    </row>
    <row r="11" spans="1:8" ht="30" x14ac:dyDescent="0.2">
      <c r="A11" s="3" t="s">
        <v>6</v>
      </c>
      <c r="B11" s="113" t="s">
        <v>7</v>
      </c>
      <c r="C11" s="4" t="s">
        <v>8</v>
      </c>
      <c r="D11" s="3" t="s">
        <v>9</v>
      </c>
      <c r="E11" s="3" t="s">
        <v>10</v>
      </c>
      <c r="F11" s="4" t="s">
        <v>11</v>
      </c>
      <c r="G11" s="4" t="s">
        <v>12</v>
      </c>
      <c r="H11" s="7" t="s">
        <v>13</v>
      </c>
    </row>
    <row r="12" spans="1:8" x14ac:dyDescent="0.2">
      <c r="A12" s="5" t="s">
        <v>14</v>
      </c>
      <c r="B12" s="46" t="s">
        <v>15</v>
      </c>
      <c r="C12" s="41" t="s">
        <v>17</v>
      </c>
      <c r="D12" s="41"/>
      <c r="E12" s="41"/>
      <c r="F12" s="41"/>
      <c r="G12" s="41"/>
      <c r="H12" s="42" t="s">
        <v>103</v>
      </c>
    </row>
    <row r="13" spans="1:8" ht="30" x14ac:dyDescent="0.2">
      <c r="A13" s="43" t="s">
        <v>104</v>
      </c>
      <c r="B13" s="44" t="s">
        <v>235</v>
      </c>
      <c r="C13" s="41" t="s">
        <v>17</v>
      </c>
      <c r="D13" s="41"/>
      <c r="E13" s="41"/>
      <c r="F13" s="41"/>
      <c r="G13" s="41" t="s">
        <v>17</v>
      </c>
      <c r="H13" s="42" t="s">
        <v>236</v>
      </c>
    </row>
    <row r="14" spans="1:8" ht="30" x14ac:dyDescent="0.2">
      <c r="A14" s="43" t="s">
        <v>237</v>
      </c>
      <c r="B14" s="44" t="s">
        <v>238</v>
      </c>
      <c r="C14" s="41" t="s">
        <v>17</v>
      </c>
      <c r="D14" s="41"/>
      <c r="E14" s="41"/>
      <c r="F14" s="41"/>
      <c r="G14" s="41" t="s">
        <v>17</v>
      </c>
      <c r="H14" s="42" t="s">
        <v>233</v>
      </c>
    </row>
    <row r="15" spans="1:8" ht="30" x14ac:dyDescent="0.2">
      <c r="A15" s="48" t="s">
        <v>255</v>
      </c>
      <c r="B15" s="46" t="s">
        <v>253</v>
      </c>
      <c r="C15" s="6" t="s">
        <v>17</v>
      </c>
      <c r="D15" s="41"/>
      <c r="E15" s="41"/>
      <c r="F15" s="41"/>
      <c r="G15" s="6" t="s">
        <v>17</v>
      </c>
      <c r="H15" s="47" t="s">
        <v>254</v>
      </c>
    </row>
    <row r="16" spans="1:8" ht="60" x14ac:dyDescent="0.2">
      <c r="A16" s="43" t="s">
        <v>256</v>
      </c>
      <c r="B16" s="46" t="s">
        <v>262</v>
      </c>
      <c r="C16" s="41" t="s">
        <v>17</v>
      </c>
      <c r="D16" s="41"/>
      <c r="E16" s="41"/>
      <c r="F16" s="41"/>
      <c r="G16" s="41" t="s">
        <v>17</v>
      </c>
      <c r="H16" s="42" t="s">
        <v>257</v>
      </c>
    </row>
    <row r="17" spans="1:8" ht="75" x14ac:dyDescent="0.2">
      <c r="A17" s="48" t="s">
        <v>315</v>
      </c>
      <c r="B17" s="46" t="s">
        <v>316</v>
      </c>
      <c r="C17" s="6" t="s">
        <v>17</v>
      </c>
      <c r="D17" s="6"/>
      <c r="E17" s="41"/>
      <c r="F17" s="41"/>
      <c r="G17" s="6" t="s">
        <v>17</v>
      </c>
      <c r="H17" s="47" t="s">
        <v>325</v>
      </c>
    </row>
    <row r="18" spans="1:8" ht="60" x14ac:dyDescent="0.2">
      <c r="A18" s="43" t="s">
        <v>338</v>
      </c>
      <c r="B18" s="44" t="s">
        <v>337</v>
      </c>
      <c r="C18" s="41" t="s">
        <v>17</v>
      </c>
      <c r="D18" s="41"/>
      <c r="E18" s="41"/>
      <c r="F18" s="41"/>
      <c r="G18" s="41" t="s">
        <v>17</v>
      </c>
      <c r="H18" s="42" t="s">
        <v>333</v>
      </c>
    </row>
    <row r="19" spans="1:8" ht="90" x14ac:dyDescent="0.2">
      <c r="A19" s="43" t="s">
        <v>380</v>
      </c>
      <c r="B19" s="46" t="s">
        <v>379</v>
      </c>
      <c r="C19" s="41" t="s">
        <v>17</v>
      </c>
      <c r="D19" s="41" t="s">
        <v>374</v>
      </c>
      <c r="E19" s="41" t="s">
        <v>377</v>
      </c>
      <c r="F19" s="41" t="s">
        <v>376</v>
      </c>
      <c r="G19" s="41" t="s">
        <v>17</v>
      </c>
      <c r="H19" s="42" t="s">
        <v>378</v>
      </c>
    </row>
    <row r="20" spans="1:8" ht="60" x14ac:dyDescent="0.2">
      <c r="A20" s="43" t="s">
        <v>381</v>
      </c>
      <c r="B20" s="44" t="s">
        <v>399</v>
      </c>
      <c r="C20" s="41" t="s">
        <v>17</v>
      </c>
      <c r="D20" s="41" t="s">
        <v>376</v>
      </c>
      <c r="E20" s="41"/>
      <c r="F20" s="41" t="s">
        <v>376</v>
      </c>
      <c r="G20" s="41" t="s">
        <v>17</v>
      </c>
      <c r="H20" s="42" t="s">
        <v>400</v>
      </c>
    </row>
    <row r="21" spans="1:8" ht="60" x14ac:dyDescent="0.2">
      <c r="A21" s="43" t="s">
        <v>403</v>
      </c>
      <c r="B21" s="44" t="s">
        <v>406</v>
      </c>
      <c r="C21" s="41" t="s">
        <v>407</v>
      </c>
      <c r="D21" s="41"/>
      <c r="E21" s="41"/>
      <c r="F21" s="41"/>
      <c r="G21" s="41" t="s">
        <v>17</v>
      </c>
      <c r="H21" s="42" t="s">
        <v>408</v>
      </c>
    </row>
    <row r="22" spans="1:8" ht="60" x14ac:dyDescent="0.2">
      <c r="A22" s="43" t="s">
        <v>415</v>
      </c>
      <c r="B22" s="44" t="s">
        <v>416</v>
      </c>
      <c r="C22" s="41" t="s">
        <v>407</v>
      </c>
      <c r="D22" s="41" t="s">
        <v>17</v>
      </c>
      <c r="E22" s="41" t="s">
        <v>414</v>
      </c>
      <c r="F22" s="41"/>
      <c r="G22" s="41" t="s">
        <v>17</v>
      </c>
      <c r="H22" s="118">
        <v>42816</v>
      </c>
    </row>
    <row r="23" spans="1:8" ht="45" x14ac:dyDescent="0.2">
      <c r="A23" s="43" t="s">
        <v>417</v>
      </c>
      <c r="B23" s="44" t="s">
        <v>426</v>
      </c>
      <c r="C23" s="41" t="s">
        <v>407</v>
      </c>
      <c r="D23" s="41" t="s">
        <v>17</v>
      </c>
      <c r="E23" s="41"/>
      <c r="F23" s="41"/>
      <c r="G23" s="41" t="s">
        <v>407</v>
      </c>
      <c r="H23" s="118">
        <v>42858</v>
      </c>
    </row>
    <row r="24" spans="1:8" x14ac:dyDescent="0.2">
      <c r="A24" s="43" t="s">
        <v>430</v>
      </c>
      <c r="B24" s="44" t="s">
        <v>429</v>
      </c>
      <c r="C24" s="41" t="s">
        <v>17</v>
      </c>
      <c r="D24" s="41"/>
      <c r="E24" s="41"/>
      <c r="F24" s="41"/>
      <c r="G24" s="41" t="s">
        <v>17</v>
      </c>
      <c r="H24" s="118">
        <v>42872</v>
      </c>
    </row>
    <row r="25" spans="1:8" ht="30" x14ac:dyDescent="0.2">
      <c r="A25" s="43" t="s">
        <v>436</v>
      </c>
      <c r="B25" s="44" t="s">
        <v>437</v>
      </c>
      <c r="C25" s="41" t="s">
        <v>17</v>
      </c>
      <c r="D25" s="41" t="s">
        <v>438</v>
      </c>
      <c r="E25" s="41"/>
      <c r="F25" s="41"/>
      <c r="G25" s="41" t="s">
        <v>17</v>
      </c>
      <c r="H25" s="118">
        <v>43111</v>
      </c>
    </row>
    <row r="26" spans="1:8" ht="30" x14ac:dyDescent="0.2">
      <c r="A26" s="43" t="s">
        <v>442</v>
      </c>
      <c r="B26" s="44" t="s">
        <v>443</v>
      </c>
      <c r="C26" s="41" t="s">
        <v>17</v>
      </c>
      <c r="D26" s="41"/>
      <c r="E26" s="41"/>
      <c r="F26" s="41"/>
      <c r="G26" s="41" t="s">
        <v>17</v>
      </c>
      <c r="H26" s="118">
        <v>43382</v>
      </c>
    </row>
    <row r="27" spans="1:8" x14ac:dyDescent="0.2">
      <c r="A27" s="43" t="s">
        <v>444</v>
      </c>
      <c r="B27" s="44" t="s">
        <v>445</v>
      </c>
      <c r="C27" s="41" t="s">
        <v>17</v>
      </c>
      <c r="D27" s="41" t="s">
        <v>446</v>
      </c>
      <c r="E27" s="41"/>
      <c r="F27" s="41"/>
      <c r="G27" s="41" t="s">
        <v>17</v>
      </c>
      <c r="H27" s="118">
        <v>43384</v>
      </c>
    </row>
    <row r="28" spans="1:8" ht="30" x14ac:dyDescent="0.2">
      <c r="A28" s="43" t="s">
        <v>447</v>
      </c>
      <c r="B28" s="44" t="s">
        <v>449</v>
      </c>
      <c r="C28" s="41" t="s">
        <v>17</v>
      </c>
      <c r="D28" s="41"/>
      <c r="E28" s="41"/>
      <c r="F28" s="41"/>
      <c r="G28" s="41" t="s">
        <v>17</v>
      </c>
      <c r="H28" s="118">
        <v>43930</v>
      </c>
    </row>
    <row r="29" spans="1:8" ht="30" x14ac:dyDescent="0.2">
      <c r="A29" s="43" t="s">
        <v>452</v>
      </c>
      <c r="B29" s="44" t="s">
        <v>453</v>
      </c>
      <c r="C29" s="41" t="s">
        <v>17</v>
      </c>
      <c r="D29" s="41"/>
      <c r="E29" s="41"/>
      <c r="F29" s="41"/>
      <c r="G29" s="41" t="s">
        <v>17</v>
      </c>
      <c r="H29" s="118">
        <v>44147</v>
      </c>
    </row>
  </sheetData>
  <mergeCells count="2">
    <mergeCell ref="A2:H2"/>
    <mergeCell ref="A5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208" zoomScale="85" zoomScaleNormal="85" workbookViewId="0">
      <selection activeCell="L14" sqref="L14"/>
    </sheetView>
  </sheetViews>
  <sheetFormatPr defaultRowHeight="15" x14ac:dyDescent="0.25"/>
  <cols>
    <col min="1" max="1" width="35.7109375" bestFit="1" customWidth="1"/>
    <col min="2" max="2" width="6.5703125" style="36" customWidth="1"/>
    <col min="3" max="3" width="17.140625" customWidth="1"/>
    <col min="4" max="4" width="12" bestFit="1" customWidth="1"/>
  </cols>
  <sheetData>
    <row r="1" spans="1:4" s="33" customFormat="1" ht="20.25" thickBot="1" x14ac:dyDescent="0.35">
      <c r="A1" s="33" t="s">
        <v>208</v>
      </c>
      <c r="B1" s="34"/>
    </row>
    <row r="2" spans="1:4" ht="15.75" thickTop="1" x14ac:dyDescent="0.25"/>
    <row r="3" spans="1:4" x14ac:dyDescent="0.25">
      <c r="A3" t="s">
        <v>231</v>
      </c>
      <c r="B3" s="36" t="s">
        <v>26</v>
      </c>
      <c r="C3" t="s">
        <v>313</v>
      </c>
    </row>
    <row r="4" spans="1:4" x14ac:dyDescent="0.25">
      <c r="A4" t="s">
        <v>232</v>
      </c>
      <c r="B4" s="36" t="s">
        <v>26</v>
      </c>
      <c r="C4" t="s">
        <v>314</v>
      </c>
    </row>
    <row r="5" spans="1:4" x14ac:dyDescent="0.25">
      <c r="A5" t="s">
        <v>209</v>
      </c>
      <c r="B5" s="36" t="s">
        <v>26</v>
      </c>
      <c r="C5" s="37" t="s">
        <v>312</v>
      </c>
    </row>
    <row r="6" spans="1:4" x14ac:dyDescent="0.25">
      <c r="A6" t="s">
        <v>210</v>
      </c>
      <c r="B6" s="36" t="s">
        <v>189</v>
      </c>
      <c r="C6" s="38">
        <v>3.2</v>
      </c>
    </row>
    <row r="7" spans="1:4" x14ac:dyDescent="0.25">
      <c r="A7" t="s">
        <v>211</v>
      </c>
      <c r="B7" s="36" t="s">
        <v>187</v>
      </c>
      <c r="C7" s="38">
        <v>811.8</v>
      </c>
      <c r="D7" s="35" t="s">
        <v>263</v>
      </c>
    </row>
    <row r="8" spans="1:4" x14ac:dyDescent="0.25">
      <c r="A8" t="s">
        <v>212</v>
      </c>
      <c r="B8" s="36" t="s">
        <v>26</v>
      </c>
      <c r="C8" s="37" t="s">
        <v>239</v>
      </c>
      <c r="D8" s="35" t="s">
        <v>213</v>
      </c>
    </row>
    <row r="9" spans="1:4" x14ac:dyDescent="0.25">
      <c r="A9" t="s">
        <v>214</v>
      </c>
      <c r="B9" s="36" t="s">
        <v>187</v>
      </c>
      <c r="C9" s="39">
        <v>6</v>
      </c>
    </row>
    <row r="10" spans="1:4" x14ac:dyDescent="0.25">
      <c r="A10" t="s">
        <v>215</v>
      </c>
      <c r="B10" s="36" t="s">
        <v>216</v>
      </c>
      <c r="C10" s="40">
        <f>PI()*(C6/2)^2</f>
        <v>8.0424771931898711</v>
      </c>
    </row>
    <row r="11" spans="1:4" x14ac:dyDescent="0.25">
      <c r="A11" t="s">
        <v>226</v>
      </c>
      <c r="B11" s="36" t="s">
        <v>26</v>
      </c>
      <c r="C11" s="23">
        <v>10</v>
      </c>
    </row>
    <row r="12" spans="1:4" x14ac:dyDescent="0.25">
      <c r="A12" t="s">
        <v>217</v>
      </c>
      <c r="B12" s="36" t="s">
        <v>26</v>
      </c>
      <c r="C12" s="32">
        <f>C11*PositionerAndFiducialLocations!C6</f>
        <v>5000</v>
      </c>
    </row>
    <row r="13" spans="1:4" x14ac:dyDescent="0.25">
      <c r="A13" t="s">
        <v>227</v>
      </c>
      <c r="B13" s="36" t="s">
        <v>26</v>
      </c>
      <c r="C13" s="32">
        <f>C11</f>
        <v>10</v>
      </c>
    </row>
    <row r="14" spans="1:4" x14ac:dyDescent="0.25">
      <c r="A14" t="s">
        <v>228</v>
      </c>
      <c r="B14" s="36" t="s">
        <v>26</v>
      </c>
      <c r="C14" s="32">
        <f>C11*PositionerAndFiducialLocations!C7</f>
        <v>100</v>
      </c>
    </row>
    <row r="15" spans="1:4" x14ac:dyDescent="0.25">
      <c r="A15" t="s">
        <v>229</v>
      </c>
      <c r="B15" s="36" t="s">
        <v>26</v>
      </c>
      <c r="C15" s="32">
        <f>C11*PositionerAndFiducialLocations!C8</f>
        <v>20</v>
      </c>
    </row>
    <row r="16" spans="1:4" x14ac:dyDescent="0.25">
      <c r="A16" t="s">
        <v>219</v>
      </c>
      <c r="B16" s="36" t="s">
        <v>187</v>
      </c>
      <c r="C16" s="23">
        <v>10.416</v>
      </c>
      <c r="D16" s="35" t="s">
        <v>230</v>
      </c>
    </row>
    <row r="17" spans="1:4" x14ac:dyDescent="0.25">
      <c r="A17" t="s">
        <v>220</v>
      </c>
      <c r="B17" s="36" t="s">
        <v>187</v>
      </c>
      <c r="C17" s="23">
        <v>15.605</v>
      </c>
    </row>
    <row r="18" spans="1:4" x14ac:dyDescent="0.25">
      <c r="A18" t="s">
        <v>221</v>
      </c>
      <c r="B18" s="36" t="s">
        <v>187</v>
      </c>
      <c r="C18" s="23">
        <v>10.525</v>
      </c>
    </row>
    <row r="19" spans="1:4" x14ac:dyDescent="0.25">
      <c r="A19" t="s">
        <v>222</v>
      </c>
      <c r="B19" s="36" t="s">
        <v>187</v>
      </c>
      <c r="C19" s="23">
        <v>0.46899999999999997</v>
      </c>
    </row>
    <row r="20" spans="1:4" x14ac:dyDescent="0.25">
      <c r="A20" t="s">
        <v>223</v>
      </c>
      <c r="B20" s="36" t="s">
        <v>26</v>
      </c>
      <c r="C20" s="25">
        <v>6.7000000000000004E-2</v>
      </c>
      <c r="D20" s="35" t="s">
        <v>327</v>
      </c>
    </row>
    <row r="21" spans="1:4" x14ac:dyDescent="0.25">
      <c r="A21" t="s">
        <v>224</v>
      </c>
      <c r="B21" s="36" t="s">
        <v>26</v>
      </c>
      <c r="C21" s="23">
        <v>1.103</v>
      </c>
      <c r="D21" s="35" t="s">
        <v>225</v>
      </c>
    </row>
    <row r="22" spans="1:4" x14ac:dyDescent="0.25">
      <c r="A22" t="s">
        <v>329</v>
      </c>
      <c r="B22" s="36" t="s">
        <v>216</v>
      </c>
      <c r="C22" s="24">
        <f>C10*(1-C20)</f>
        <v>7.5036312212461498</v>
      </c>
      <c r="D22" s="35"/>
    </row>
    <row r="23" spans="1:4" x14ac:dyDescent="0.25">
      <c r="A23" t="s">
        <v>328</v>
      </c>
      <c r="B23" s="36" t="s">
        <v>218</v>
      </c>
      <c r="C23" s="72">
        <f>C12/C22</f>
        <v>666.34404764492615</v>
      </c>
      <c r="D23" s="35" t="s">
        <v>330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4" zoomScaleNormal="100" workbookViewId="0">
      <selection activeCell="S27" sqref="S27"/>
    </sheetView>
  </sheetViews>
  <sheetFormatPr defaultRowHeight="15" x14ac:dyDescent="0.25"/>
  <sheetData>
    <row r="1" spans="1:1" x14ac:dyDescent="0.25">
      <c r="A1" t="s">
        <v>243</v>
      </c>
    </row>
    <row r="2" spans="1:1" x14ac:dyDescent="0.25">
      <c r="A2" t="s">
        <v>382</v>
      </c>
    </row>
    <row r="3" spans="1:1" x14ac:dyDescent="0.25">
      <c r="A3" t="s">
        <v>244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4"/>
  <sheetViews>
    <sheetView topLeftCell="A31" zoomScaleNormal="100" workbookViewId="0">
      <selection activeCell="N575" sqref="N575"/>
    </sheetView>
  </sheetViews>
  <sheetFormatPr defaultRowHeight="15" x14ac:dyDescent="0.25"/>
  <cols>
    <col min="1" max="1" width="2.140625" customWidth="1"/>
    <col min="2" max="2" width="18" customWidth="1"/>
    <col min="3" max="3" width="13.42578125" bestFit="1" customWidth="1"/>
    <col min="4" max="9" width="15.7109375" customWidth="1"/>
    <col min="10" max="10" width="12.5703125" customWidth="1"/>
    <col min="11" max="13" width="17.85546875" customWidth="1"/>
    <col min="14" max="16" width="16.42578125" customWidth="1"/>
    <col min="17" max="18" width="15.7109375" style="16" customWidth="1"/>
    <col min="19" max="19" width="15.7109375" customWidth="1"/>
    <col min="20" max="21" width="15.5703125" style="16" customWidth="1"/>
  </cols>
  <sheetData>
    <row r="1" spans="1:21" s="21" customFormat="1" ht="15.75" thickBot="1" x14ac:dyDescent="0.3">
      <c r="A1" s="30" t="s">
        <v>319</v>
      </c>
      <c r="Q1" s="96"/>
      <c r="R1" s="96"/>
      <c r="T1" s="96"/>
      <c r="U1" s="96"/>
    </row>
    <row r="2" spans="1:21" x14ac:dyDescent="0.25">
      <c r="A2" t="s">
        <v>317</v>
      </c>
    </row>
    <row r="3" spans="1:21" x14ac:dyDescent="0.25">
      <c r="A3" t="s">
        <v>318</v>
      </c>
    </row>
    <row r="5" spans="1:21" s="21" customFormat="1" ht="15.75" thickBot="1" x14ac:dyDescent="0.3">
      <c r="A5" s="21" t="s">
        <v>185</v>
      </c>
      <c r="C5" s="21" t="s">
        <v>199</v>
      </c>
      <c r="Q5" s="96"/>
      <c r="R5" s="96"/>
      <c r="T5" s="96"/>
      <c r="U5" s="96"/>
    </row>
    <row r="6" spans="1:21" x14ac:dyDescent="0.25">
      <c r="B6" s="29" t="s">
        <v>178</v>
      </c>
      <c r="C6" s="32">
        <f t="shared" ref="C6:C11" si="0">COUNTIF($C$49:$C$591,B6)</f>
        <v>500</v>
      </c>
      <c r="D6" t="s">
        <v>183</v>
      </c>
    </row>
    <row r="7" spans="1:21" x14ac:dyDescent="0.25">
      <c r="B7" s="29" t="s">
        <v>180</v>
      </c>
      <c r="C7" s="32">
        <f t="shared" si="0"/>
        <v>10</v>
      </c>
      <c r="D7" t="s">
        <v>181</v>
      </c>
    </row>
    <row r="8" spans="1:21" x14ac:dyDescent="0.25">
      <c r="B8" s="29" t="s">
        <v>179</v>
      </c>
      <c r="C8" s="32">
        <f t="shared" si="0"/>
        <v>2</v>
      </c>
      <c r="D8" t="s">
        <v>182</v>
      </c>
    </row>
    <row r="9" spans="1:21" x14ac:dyDescent="0.25">
      <c r="B9" s="29" t="s">
        <v>334</v>
      </c>
      <c r="C9" s="32">
        <f t="shared" si="0"/>
        <v>2</v>
      </c>
      <c r="D9" t="s">
        <v>335</v>
      </c>
    </row>
    <row r="10" spans="1:21" x14ac:dyDescent="0.25">
      <c r="B10" s="29" t="s">
        <v>248</v>
      </c>
      <c r="C10" s="32">
        <f t="shared" si="0"/>
        <v>2</v>
      </c>
      <c r="D10" t="s">
        <v>336</v>
      </c>
    </row>
    <row r="11" spans="1:21" x14ac:dyDescent="0.25">
      <c r="B11" s="29" t="s">
        <v>184</v>
      </c>
      <c r="C11" s="32">
        <f t="shared" si="0"/>
        <v>27</v>
      </c>
      <c r="D11" t="s">
        <v>249</v>
      </c>
    </row>
    <row r="12" spans="1:21" x14ac:dyDescent="0.25">
      <c r="B12" s="29" t="s">
        <v>425</v>
      </c>
      <c r="C12" s="23">
        <v>3</v>
      </c>
      <c r="D12" t="s">
        <v>421</v>
      </c>
    </row>
    <row r="14" spans="1:21" s="21" customFormat="1" ht="15.75" thickBot="1" x14ac:dyDescent="0.3">
      <c r="A14" s="21" t="s">
        <v>186</v>
      </c>
      <c r="Q14" s="96"/>
      <c r="R14" s="96"/>
      <c r="T14" s="96"/>
      <c r="U14" s="96"/>
    </row>
    <row r="15" spans="1:21" x14ac:dyDescent="0.25">
      <c r="B15" t="s">
        <v>192</v>
      </c>
    </row>
    <row r="16" spans="1:21" x14ac:dyDescent="0.25">
      <c r="B16" t="s">
        <v>193</v>
      </c>
    </row>
    <row r="17" spans="1:21" x14ac:dyDescent="0.25">
      <c r="B17" t="s">
        <v>191</v>
      </c>
    </row>
    <row r="18" spans="1:21" x14ac:dyDescent="0.25">
      <c r="B18" t="s">
        <v>252</v>
      </c>
    </row>
    <row r="19" spans="1:21" x14ac:dyDescent="0.25">
      <c r="B19" s="29" t="s">
        <v>187</v>
      </c>
      <c r="C19" t="s">
        <v>188</v>
      </c>
    </row>
    <row r="20" spans="1:21" x14ac:dyDescent="0.25">
      <c r="B20" s="29" t="s">
        <v>189</v>
      </c>
      <c r="C20" t="s">
        <v>190</v>
      </c>
    </row>
    <row r="21" spans="1:21" x14ac:dyDescent="0.25">
      <c r="B21" s="29"/>
    </row>
    <row r="22" spans="1:21" s="21" customFormat="1" ht="15.75" thickBot="1" x14ac:dyDescent="0.3">
      <c r="A22" s="21" t="s">
        <v>194</v>
      </c>
      <c r="Q22" s="96"/>
      <c r="R22" s="96"/>
      <c r="T22" s="96"/>
      <c r="U22" s="96"/>
    </row>
    <row r="23" spans="1:21" x14ac:dyDescent="0.25">
      <c r="B23" s="29" t="s">
        <v>197</v>
      </c>
      <c r="C23" t="s">
        <v>305</v>
      </c>
      <c r="D23" t="s">
        <v>201</v>
      </c>
    </row>
    <row r="24" spans="1:21" x14ac:dyDescent="0.25">
      <c r="B24" s="29" t="s">
        <v>196</v>
      </c>
      <c r="C24" t="s">
        <v>195</v>
      </c>
      <c r="D24" s="31" t="s">
        <v>251</v>
      </c>
    </row>
    <row r="25" spans="1:21" x14ac:dyDescent="0.25">
      <c r="B25" s="29" t="s">
        <v>198</v>
      </c>
      <c r="D25" t="s">
        <v>200</v>
      </c>
    </row>
    <row r="26" spans="1:21" x14ac:dyDescent="0.25">
      <c r="B26" s="29"/>
    </row>
    <row r="27" spans="1:21" s="21" customFormat="1" ht="15.75" thickBot="1" x14ac:dyDescent="0.3">
      <c r="A27" s="21" t="s">
        <v>240</v>
      </c>
      <c r="Q27" s="96"/>
      <c r="R27" s="96"/>
      <c r="T27" s="96"/>
      <c r="U27" s="96"/>
    </row>
    <row r="28" spans="1:21" x14ac:dyDescent="0.25">
      <c r="B28" t="s">
        <v>241</v>
      </c>
    </row>
    <row r="29" spans="1:21" x14ac:dyDescent="0.25">
      <c r="B29" t="s">
        <v>242</v>
      </c>
    </row>
    <row r="30" spans="1:21" s="19" customFormat="1" x14ac:dyDescent="0.25">
      <c r="B30" s="19" t="str">
        <f t="shared" ref="B30:I30" si="1">B48</f>
        <v>device_location_id</v>
      </c>
      <c r="C30" s="19" t="str">
        <f t="shared" si="1"/>
        <v>device_type</v>
      </c>
      <c r="D30" s="68" t="str">
        <f t="shared" si="1"/>
        <v>X</v>
      </c>
      <c r="E30" s="68" t="str">
        <f t="shared" si="1"/>
        <v>Y</v>
      </c>
      <c r="F30" s="68" t="str">
        <f t="shared" si="1"/>
        <v>Z</v>
      </c>
      <c r="G30" s="68" t="str">
        <f t="shared" si="1"/>
        <v>preces</v>
      </c>
      <c r="H30" s="68" t="str">
        <f t="shared" si="1"/>
        <v>nutat</v>
      </c>
      <c r="I30" s="68" t="str">
        <f t="shared" si="1"/>
        <v>spin</v>
      </c>
      <c r="K30" s="19" t="s">
        <v>196</v>
      </c>
      <c r="L30" s="19" t="s">
        <v>245</v>
      </c>
      <c r="Q30" s="97"/>
      <c r="R30" s="97"/>
      <c r="T30" s="97"/>
      <c r="U30" s="97"/>
    </row>
    <row r="31" spans="1:21" ht="15.75" thickBot="1" x14ac:dyDescent="0.3">
      <c r="B31" s="23">
        <v>533</v>
      </c>
      <c r="C31" s="23" t="s">
        <v>180</v>
      </c>
      <c r="D31" s="45">
        <f t="shared" ref="D31:I33" si="2">INDEX(D$49:D$591,MATCH($B31,$B$49:$B$591))</f>
        <v>373.055789</v>
      </c>
      <c r="E31" s="45">
        <f t="shared" si="2"/>
        <v>167.61875000000001</v>
      </c>
      <c r="F31" s="45">
        <f t="shared" si="2"/>
        <v>-18.826166000000001</v>
      </c>
      <c r="G31" s="45">
        <f t="shared" si="2"/>
        <v>24.194994999999999</v>
      </c>
      <c r="H31" s="45">
        <f t="shared" si="2"/>
        <v>5.9134570000000002</v>
      </c>
      <c r="I31" s="45">
        <f t="shared" si="2"/>
        <v>-24.194994999999999</v>
      </c>
      <c r="K31" s="23">
        <v>0</v>
      </c>
      <c r="L31" t="s">
        <v>246</v>
      </c>
    </row>
    <row r="32" spans="1:21" ht="16.5" thickTop="1" thickBot="1" x14ac:dyDescent="0.3">
      <c r="B32" s="23">
        <v>532</v>
      </c>
      <c r="C32" s="23" t="s">
        <v>180</v>
      </c>
      <c r="D32" s="45">
        <f t="shared" si="2"/>
        <v>378.31251400000002</v>
      </c>
      <c r="E32" s="45">
        <f t="shared" si="2"/>
        <v>158.597059</v>
      </c>
      <c r="F32" s="45">
        <f t="shared" si="2"/>
        <v>-18.947493000000001</v>
      </c>
      <c r="G32" s="45">
        <f t="shared" si="2"/>
        <v>22.744520000000001</v>
      </c>
      <c r="H32" s="45">
        <f t="shared" si="2"/>
        <v>5.9546570000000001</v>
      </c>
      <c r="I32" s="45">
        <f t="shared" si="2"/>
        <v>-22.744520000000001</v>
      </c>
      <c r="K32" s="23">
        <v>0</v>
      </c>
      <c r="L32" t="s">
        <v>246</v>
      </c>
    </row>
    <row r="33" spans="1:21" ht="16.5" thickTop="1" thickBot="1" x14ac:dyDescent="0.3">
      <c r="B33" s="23">
        <v>533</v>
      </c>
      <c r="C33" s="23" t="s">
        <v>180</v>
      </c>
      <c r="D33" s="45">
        <f t="shared" si="2"/>
        <v>373.055789</v>
      </c>
      <c r="E33" s="45">
        <f t="shared" si="2"/>
        <v>167.61875000000001</v>
      </c>
      <c r="F33" s="45">
        <f t="shared" si="2"/>
        <v>-18.826166000000001</v>
      </c>
      <c r="G33" s="45">
        <f t="shared" si="2"/>
        <v>24.194994999999999</v>
      </c>
      <c r="H33" s="45">
        <f t="shared" si="2"/>
        <v>5.9134570000000002</v>
      </c>
      <c r="I33" s="45">
        <f t="shared" si="2"/>
        <v>-24.194994999999999</v>
      </c>
      <c r="K33" s="23">
        <v>1</v>
      </c>
      <c r="L33" t="s">
        <v>247</v>
      </c>
    </row>
    <row r="34" spans="1:21" ht="15.75" thickTop="1" x14ac:dyDescent="0.25"/>
    <row r="35" spans="1:21" s="21" customFormat="1" ht="15.75" thickBot="1" x14ac:dyDescent="0.3">
      <c r="A35" s="21" t="s">
        <v>410</v>
      </c>
      <c r="Q35" s="96"/>
      <c r="R35" s="96"/>
      <c r="T35" s="96"/>
      <c r="U35" s="96"/>
    </row>
    <row r="36" spans="1:21" x14ac:dyDescent="0.25">
      <c r="B36" t="s">
        <v>411</v>
      </c>
    </row>
    <row r="37" spans="1:21" x14ac:dyDescent="0.25">
      <c r="B37" t="s">
        <v>412</v>
      </c>
    </row>
    <row r="39" spans="1:21" x14ac:dyDescent="0.25">
      <c r="B39" t="s">
        <v>409</v>
      </c>
      <c r="C39" s="23">
        <v>1</v>
      </c>
      <c r="D39" s="23">
        <v>2</v>
      </c>
      <c r="E39" s="23">
        <v>3</v>
      </c>
      <c r="F39" s="23">
        <v>4</v>
      </c>
      <c r="G39" s="23">
        <v>5</v>
      </c>
      <c r="H39" s="104">
        <v>6</v>
      </c>
      <c r="I39" s="104">
        <v>7</v>
      </c>
      <c r="J39" s="104">
        <v>8</v>
      </c>
      <c r="K39" s="104">
        <v>9</v>
      </c>
      <c r="L39" s="104">
        <v>10</v>
      </c>
      <c r="M39" s="104">
        <v>11</v>
      </c>
      <c r="N39" s="23" t="s">
        <v>404</v>
      </c>
      <c r="O39" s="23" t="s">
        <v>413</v>
      </c>
    </row>
    <row r="40" spans="1:21" x14ac:dyDescent="0.25">
      <c r="C40" s="32">
        <f>COUNTIF($J$49:$J$589, "=1")</f>
        <v>50</v>
      </c>
      <c r="D40" s="32">
        <f>COUNTIF($J$49:$J$589, "=2")</f>
        <v>50</v>
      </c>
      <c r="E40" s="32">
        <f>COUNTIF($J$49:$J$589, "=3")</f>
        <v>50</v>
      </c>
      <c r="F40" s="32">
        <f>COUNTIF($J$49:$J$589, "=4")</f>
        <v>50</v>
      </c>
      <c r="G40" s="32">
        <f>COUNTIF($J$49:$J$589, "=5")</f>
        <v>50</v>
      </c>
      <c r="H40" s="32">
        <f>COUNTIF($J$49:$J$589, "=6")</f>
        <v>50</v>
      </c>
      <c r="I40" s="32">
        <f>COUNTIF($J$49:$J$589, "=7")</f>
        <v>50</v>
      </c>
      <c r="J40" s="32">
        <f>COUNTIF($J$49:$J$589, "=8")</f>
        <v>50</v>
      </c>
      <c r="K40" s="32">
        <f>COUNTIF($J$49:$J$589, "=9")</f>
        <v>50</v>
      </c>
      <c r="L40" s="32">
        <f>COUNTIF($J$49:$J$589, "=10")</f>
        <v>50</v>
      </c>
      <c r="M40" s="32">
        <f>COUNTIF($J$49:$J$589, "=11")</f>
        <v>4</v>
      </c>
      <c r="N40" s="32">
        <f>COUNTIF($J$49:$J$591, "=N/A")</f>
        <v>39</v>
      </c>
      <c r="O40">
        <f>SUM(C40:N40)</f>
        <v>543</v>
      </c>
    </row>
    <row r="42" spans="1:21" s="21" customFormat="1" ht="15.75" thickBot="1" x14ac:dyDescent="0.3">
      <c r="A42" s="21" t="s">
        <v>176</v>
      </c>
      <c r="Q42" s="96"/>
      <c r="R42" s="96"/>
      <c r="T42" s="96"/>
      <c r="U42" s="96"/>
    </row>
    <row r="43" spans="1:21" x14ac:dyDescent="0.25">
      <c r="B43" t="s">
        <v>250</v>
      </c>
    </row>
    <row r="44" spans="1:21" x14ac:dyDescent="0.25">
      <c r="B44" t="s">
        <v>322</v>
      </c>
    </row>
    <row r="45" spans="1:21" x14ac:dyDescent="0.25">
      <c r="B45" t="s">
        <v>323</v>
      </c>
    </row>
    <row r="46" spans="1:21" ht="15.75" thickBot="1" x14ac:dyDescent="0.3">
      <c r="J46" s="76"/>
    </row>
    <row r="47" spans="1:21" x14ac:dyDescent="0.25">
      <c r="C47" s="99"/>
      <c r="D47" s="136" t="s">
        <v>339</v>
      </c>
      <c r="E47" s="137"/>
      <c r="F47" s="137"/>
      <c r="G47" s="137"/>
      <c r="H47" s="137"/>
      <c r="I47" s="138"/>
      <c r="J47" s="109"/>
      <c r="K47" s="139" t="s">
        <v>321</v>
      </c>
      <c r="L47" s="140"/>
      <c r="M47" s="141"/>
      <c r="N47" s="148" t="s">
        <v>331</v>
      </c>
      <c r="O47" s="149"/>
      <c r="P47" s="149"/>
      <c r="Q47" s="133" t="s">
        <v>401</v>
      </c>
      <c r="R47" s="134"/>
      <c r="S47" s="135"/>
      <c r="T47" s="167" t="s">
        <v>450</v>
      </c>
      <c r="U47" s="168"/>
    </row>
    <row r="48" spans="1:21" s="19" customFormat="1" x14ac:dyDescent="0.25">
      <c r="B48" s="19" t="s">
        <v>197</v>
      </c>
      <c r="C48" s="100" t="s">
        <v>177</v>
      </c>
      <c r="D48" s="66" t="s">
        <v>167</v>
      </c>
      <c r="E48" s="66" t="s">
        <v>168</v>
      </c>
      <c r="F48" s="66" t="s">
        <v>169</v>
      </c>
      <c r="G48" s="66" t="s">
        <v>173</v>
      </c>
      <c r="H48" s="66" t="s">
        <v>174</v>
      </c>
      <c r="I48" s="67" t="s">
        <v>175</v>
      </c>
      <c r="J48" s="105" t="s">
        <v>405</v>
      </c>
      <c r="K48" s="65" t="s">
        <v>167</v>
      </c>
      <c r="L48" s="66" t="s">
        <v>168</v>
      </c>
      <c r="M48" s="67" t="s">
        <v>169</v>
      </c>
      <c r="N48" s="65" t="s">
        <v>167</v>
      </c>
      <c r="O48" s="66" t="s">
        <v>168</v>
      </c>
      <c r="P48" s="66" t="s">
        <v>169</v>
      </c>
      <c r="Q48" s="107" t="s">
        <v>402</v>
      </c>
      <c r="R48" s="108" t="s">
        <v>111</v>
      </c>
      <c r="S48" s="67" t="s">
        <v>387</v>
      </c>
      <c r="T48" s="107" t="s">
        <v>167</v>
      </c>
      <c r="U48" s="169" t="s">
        <v>168</v>
      </c>
    </row>
    <row r="49" spans="2:21" x14ac:dyDescent="0.25">
      <c r="B49">
        <v>0</v>
      </c>
      <c r="C49" s="98" t="s">
        <v>178</v>
      </c>
      <c r="D49" s="58">
        <v>28.134374999999999</v>
      </c>
      <c r="E49" s="58">
        <v>5.2014370000000003</v>
      </c>
      <c r="F49" s="58">
        <v>-8.2419000000000006E-2</v>
      </c>
      <c r="G49" s="58">
        <v>10.474479000000001</v>
      </c>
      <c r="H49" s="58">
        <v>0.25206699999999999</v>
      </c>
      <c r="I49" s="69">
        <v>-10.474479000000001</v>
      </c>
      <c r="J49" s="102">
        <v>10</v>
      </c>
      <c r="K49" s="57">
        <v>27.760169000000001</v>
      </c>
      <c r="L49" s="58">
        <v>5.1322549999999998</v>
      </c>
      <c r="M49" s="69">
        <v>-86.581581999999997</v>
      </c>
      <c r="N49" s="73">
        <v>26.867699000000002</v>
      </c>
      <c r="O49" s="74">
        <v>4.9672559999999999</v>
      </c>
      <c r="P49" s="74">
        <v>-292.87958500000002</v>
      </c>
      <c r="Q49" s="57">
        <f>DEGREES(ATAN(E49/D49))</f>
        <v>10.474478959234926</v>
      </c>
      <c r="R49" s="58">
        <f>SQRT(D49^2+E49^2)</f>
        <v>28.611151733294378</v>
      </c>
      <c r="S49" s="69">
        <f t="shared" ref="S49:S112" si="3">polyS0 + polyS1 * R49 + polyS2 * R49^2 + polyS3 * R49^3 + polyS4 * R49^4 + polyS5 * R49^5 + polyS6 * R49^6 + polyS7 * R49^7 + polyS8 * R49^8 + polyS9 * R49^9</f>
        <v>28.611303372923469</v>
      </c>
      <c r="T49" s="57">
        <v>28.134530643637</v>
      </c>
      <c r="U49" s="69">
        <v>5.2014657751397504</v>
      </c>
    </row>
    <row r="50" spans="2:21" x14ac:dyDescent="0.25">
      <c r="B50">
        <v>1</v>
      </c>
      <c r="C50" s="98" t="s">
        <v>178</v>
      </c>
      <c r="D50" s="58">
        <v>38.551296000000001</v>
      </c>
      <c r="E50" s="58">
        <v>5.2014480000000001</v>
      </c>
      <c r="F50" s="58">
        <v>-0.15266399999999999</v>
      </c>
      <c r="G50" s="58">
        <v>7.6841020000000002</v>
      </c>
      <c r="H50" s="58">
        <v>0.34304000000000001</v>
      </c>
      <c r="I50" s="69">
        <v>-7.6841020000000002</v>
      </c>
      <c r="J50" s="102">
        <v>10</v>
      </c>
      <c r="K50" s="57">
        <v>38.038058999999997</v>
      </c>
      <c r="L50" s="58">
        <v>5.1322000000000001</v>
      </c>
      <c r="M50" s="69">
        <v>-86.651114000000007</v>
      </c>
      <c r="N50" s="73">
        <v>36.814003999999997</v>
      </c>
      <c r="O50" s="74">
        <v>4.9670480000000001</v>
      </c>
      <c r="P50" s="74">
        <v>-292.94741599999998</v>
      </c>
      <c r="Q50" s="57">
        <f t="shared" ref="Q50:Q113" si="4">DEGREES(ATAN(E50/D50))</f>
        <v>7.6841024941828993</v>
      </c>
      <c r="R50" s="58">
        <f t="shared" ref="R50:R113" si="5">SQRT(D50^2+E50^2)</f>
        <v>38.900610336809883</v>
      </c>
      <c r="S50" s="69">
        <f t="shared" si="3"/>
        <v>38.901004031306812</v>
      </c>
      <c r="T50" s="57">
        <v>38.551692368461197</v>
      </c>
      <c r="U50" s="69">
        <v>5.2015014791343903</v>
      </c>
    </row>
    <row r="51" spans="2:21" x14ac:dyDescent="0.25">
      <c r="B51">
        <v>2</v>
      </c>
      <c r="C51" s="98" t="s">
        <v>178</v>
      </c>
      <c r="D51" s="58">
        <v>33.343493000000002</v>
      </c>
      <c r="E51" s="58">
        <v>14.253354</v>
      </c>
      <c r="F51" s="58">
        <v>-0.13258300000000001</v>
      </c>
      <c r="G51" s="58">
        <v>23.14527</v>
      </c>
      <c r="H51" s="58">
        <v>0.31969700000000001</v>
      </c>
      <c r="I51" s="69">
        <v>-23.14527</v>
      </c>
      <c r="J51" s="102">
        <v>10</v>
      </c>
      <c r="K51" s="57">
        <v>32.899692999999999</v>
      </c>
      <c r="L51" s="58">
        <v>14.063643000000001</v>
      </c>
      <c r="M51" s="69">
        <v>-86.631236000000001</v>
      </c>
      <c r="N51" s="73">
        <v>31.841242999999999</v>
      </c>
      <c r="O51" s="74">
        <v>13.611186</v>
      </c>
      <c r="P51" s="74">
        <v>-292.92802499999999</v>
      </c>
      <c r="Q51" s="57">
        <f t="shared" si="4"/>
        <v>23.14527059857333</v>
      </c>
      <c r="R51" s="58">
        <f t="shared" si="5"/>
        <v>36.26219278656994</v>
      </c>
      <c r="S51" s="69">
        <f t="shared" si="3"/>
        <v>36.262510165493403</v>
      </c>
      <c r="T51" s="57">
        <v>33.343790894307297</v>
      </c>
      <c r="U51" s="69">
        <v>14.253481340978199</v>
      </c>
    </row>
    <row r="52" spans="2:21" x14ac:dyDescent="0.25">
      <c r="B52">
        <v>3</v>
      </c>
      <c r="C52" s="98" t="s">
        <v>178</v>
      </c>
      <c r="D52" s="58">
        <v>48.968105999999999</v>
      </c>
      <c r="E52" s="58">
        <v>5.2014610000000001</v>
      </c>
      <c r="F52" s="58">
        <v>-0.24526600000000001</v>
      </c>
      <c r="G52" s="58">
        <v>6.0633020000000002</v>
      </c>
      <c r="H52" s="58">
        <v>0.43473699999999998</v>
      </c>
      <c r="I52" s="69">
        <v>-6.0633020000000002</v>
      </c>
      <c r="J52" s="102">
        <v>10</v>
      </c>
      <c r="K52" s="57">
        <v>48.315457000000002</v>
      </c>
      <c r="L52" s="58">
        <v>5.1321349999999999</v>
      </c>
      <c r="M52" s="69">
        <v>-86.742776000000006</v>
      </c>
      <c r="N52" s="73">
        <v>46.758907999999998</v>
      </c>
      <c r="O52" s="74">
        <v>4.9667969999999997</v>
      </c>
      <c r="P52" s="74">
        <v>-293.03683799999999</v>
      </c>
      <c r="Q52" s="57">
        <f t="shared" si="4"/>
        <v>6.0633023344188777</v>
      </c>
      <c r="R52" s="58">
        <f t="shared" si="5"/>
        <v>49.243584371588518</v>
      </c>
      <c r="S52" s="69">
        <f t="shared" si="3"/>
        <v>49.244392409277751</v>
      </c>
      <c r="T52" s="57">
        <v>48.968917712615003</v>
      </c>
      <c r="U52" s="69">
        <v>5.2015472212541001</v>
      </c>
    </row>
    <row r="53" spans="2:21" x14ac:dyDescent="0.25">
      <c r="B53">
        <v>4</v>
      </c>
      <c r="C53" s="98" t="s">
        <v>178</v>
      </c>
      <c r="D53" s="58">
        <v>43.760370999999999</v>
      </c>
      <c r="E53" s="58">
        <v>14.255653000000001</v>
      </c>
      <c r="F53" s="58">
        <v>-0.214058</v>
      </c>
      <c r="G53" s="58">
        <v>18.043862000000001</v>
      </c>
      <c r="H53" s="58">
        <v>0.40615099999999998</v>
      </c>
      <c r="I53" s="69">
        <v>-18.043862000000001</v>
      </c>
      <c r="J53" s="102">
        <v>10</v>
      </c>
      <c r="K53" s="57">
        <v>43.177360999999998</v>
      </c>
      <c r="L53" s="58">
        <v>14.065728</v>
      </c>
      <c r="M53" s="69">
        <v>-86.711884999999995</v>
      </c>
      <c r="N53" s="73">
        <v>41.786898999999998</v>
      </c>
      <c r="O53" s="74">
        <v>13.612762</v>
      </c>
      <c r="P53" s="74">
        <v>-293.00670200000002</v>
      </c>
      <c r="Q53" s="57">
        <f t="shared" si="4"/>
        <v>18.04386255294887</v>
      </c>
      <c r="R53" s="58">
        <f t="shared" si="5"/>
        <v>46.023838524334863</v>
      </c>
      <c r="S53" s="69">
        <f t="shared" si="3"/>
        <v>46.024496196001977</v>
      </c>
      <c r="T53" s="57">
        <v>43.761003347826801</v>
      </c>
      <c r="U53" s="69">
        <v>14.255858997595199</v>
      </c>
    </row>
    <row r="54" spans="2:21" x14ac:dyDescent="0.25">
      <c r="B54">
        <v>5</v>
      </c>
      <c r="C54" s="98" t="s">
        <v>178</v>
      </c>
      <c r="D54" s="58">
        <v>59.384810000000002</v>
      </c>
      <c r="E54" s="58">
        <v>5.2014800000000001</v>
      </c>
      <c r="F54" s="58">
        <v>-0.360537</v>
      </c>
      <c r="G54" s="58">
        <v>5.0057280000000004</v>
      </c>
      <c r="H54" s="58">
        <v>0.52714000000000005</v>
      </c>
      <c r="I54" s="69">
        <v>-5.0057280000000004</v>
      </c>
      <c r="J54" s="102">
        <v>10</v>
      </c>
      <c r="K54" s="57">
        <v>58.592027000000002</v>
      </c>
      <c r="L54" s="58">
        <v>5.1320399999999999</v>
      </c>
      <c r="M54" s="69">
        <v>-86.856876</v>
      </c>
      <c r="N54" s="73">
        <v>56.701264000000002</v>
      </c>
      <c r="O54" s="74">
        <v>4.9664289999999998</v>
      </c>
      <c r="P54" s="74">
        <v>-293.148144</v>
      </c>
      <c r="Q54" s="57">
        <f t="shared" si="4"/>
        <v>5.0057279993324144</v>
      </c>
      <c r="R54" s="58">
        <f t="shared" si="5"/>
        <v>59.612172019869398</v>
      </c>
      <c r="S54" s="69">
        <f t="shared" si="3"/>
        <v>59.613618752656492</v>
      </c>
      <c r="T54" s="57">
        <v>59.386264112914198</v>
      </c>
      <c r="U54" s="69">
        <v>5.2016073648807</v>
      </c>
    </row>
    <row r="55" spans="2:21" x14ac:dyDescent="0.25">
      <c r="B55">
        <v>6</v>
      </c>
      <c r="C55" s="98" t="s">
        <v>178</v>
      </c>
      <c r="D55" s="58">
        <v>54.177143999999998</v>
      </c>
      <c r="E55" s="58">
        <v>14.256290999999999</v>
      </c>
      <c r="F55" s="58">
        <v>-0.31805299999999997</v>
      </c>
      <c r="G55" s="58">
        <v>14.74272</v>
      </c>
      <c r="H55" s="58">
        <v>0.49507200000000001</v>
      </c>
      <c r="I55" s="69">
        <v>-14.74272</v>
      </c>
      <c r="J55" s="102">
        <v>10</v>
      </c>
      <c r="K55" s="57">
        <v>53.454343999999999</v>
      </c>
      <c r="L55" s="58">
        <v>14.066091999999999</v>
      </c>
      <c r="M55" s="69">
        <v>-86.814824000000002</v>
      </c>
      <c r="N55" s="73">
        <v>51.730486999999997</v>
      </c>
      <c r="O55" s="74">
        <v>13.612472</v>
      </c>
      <c r="P55" s="74">
        <v>-293.107123</v>
      </c>
      <c r="Q55" s="57">
        <f t="shared" si="4"/>
        <v>14.742719990576415</v>
      </c>
      <c r="R55" s="58">
        <f t="shared" si="5"/>
        <v>56.021467002153891</v>
      </c>
      <c r="S55" s="69">
        <f t="shared" si="3"/>
        <v>56.022663892824959</v>
      </c>
      <c r="T55" s="57">
        <v>54.1783126167796</v>
      </c>
      <c r="U55" s="69">
        <v>14.2565985123501</v>
      </c>
    </row>
    <row r="56" spans="2:21" x14ac:dyDescent="0.25">
      <c r="B56">
        <v>7</v>
      </c>
      <c r="C56" s="98" t="s">
        <v>178</v>
      </c>
      <c r="D56" s="58">
        <v>48.967142000000003</v>
      </c>
      <c r="E56" s="58">
        <v>23.345351000000001</v>
      </c>
      <c r="F56" s="58">
        <v>-0.29806899999999997</v>
      </c>
      <c r="G56" s="58">
        <v>25.489726000000001</v>
      </c>
      <c r="H56" s="58">
        <v>0.47925699999999999</v>
      </c>
      <c r="I56" s="69">
        <v>-25.489726000000001</v>
      </c>
      <c r="J56" s="102">
        <v>10</v>
      </c>
      <c r="K56" s="57">
        <v>48.314037999999996</v>
      </c>
      <c r="L56" s="58">
        <v>23.03398</v>
      </c>
      <c r="M56" s="69">
        <v>-86.795043000000007</v>
      </c>
      <c r="N56" s="73">
        <v>46.756405000000001</v>
      </c>
      <c r="O56" s="74">
        <v>22.291370000000001</v>
      </c>
      <c r="P56" s="74">
        <v>-293.08782600000001</v>
      </c>
      <c r="Q56" s="57">
        <f t="shared" si="4"/>
        <v>25.489725630229159</v>
      </c>
      <c r="R56" s="58">
        <f t="shared" si="5"/>
        <v>54.247455322451444</v>
      </c>
      <c r="S56" s="69">
        <f t="shared" si="3"/>
        <v>54.248540374474473</v>
      </c>
      <c r="T56" s="57">
        <v>48.968130576736797</v>
      </c>
      <c r="U56" s="69">
        <v>23.345822309330501</v>
      </c>
    </row>
    <row r="57" spans="2:21" x14ac:dyDescent="0.25">
      <c r="B57">
        <v>8</v>
      </c>
      <c r="C57" s="98" t="s">
        <v>178</v>
      </c>
      <c r="D57" s="58">
        <v>69.800289000000006</v>
      </c>
      <c r="E57" s="58">
        <v>5.2015060000000002</v>
      </c>
      <c r="F57" s="58">
        <v>-0.49882399999999999</v>
      </c>
      <c r="G57" s="58">
        <v>4.2617950000000002</v>
      </c>
      <c r="H57" s="58">
        <v>0.620367</v>
      </c>
      <c r="I57" s="69">
        <v>-4.2617950000000002</v>
      </c>
      <c r="J57" s="102">
        <v>10</v>
      </c>
      <c r="K57" s="57">
        <v>68.866324000000006</v>
      </c>
      <c r="L57" s="58">
        <v>5.131907</v>
      </c>
      <c r="M57" s="69">
        <v>-86.993752999999998</v>
      </c>
      <c r="N57" s="73">
        <v>66.638842999999994</v>
      </c>
      <c r="O57" s="74">
        <v>4.9659149999999999</v>
      </c>
      <c r="P57" s="74">
        <v>-293.28166099999999</v>
      </c>
      <c r="Q57" s="57">
        <f t="shared" si="4"/>
        <v>4.2617947936669491</v>
      </c>
      <c r="R57" s="58">
        <f t="shared" si="5"/>
        <v>69.993828364731968</v>
      </c>
      <c r="S57" s="69">
        <f t="shared" si="3"/>
        <v>69.996193441330945</v>
      </c>
      <c r="T57" s="57">
        <v>69.802664770649599</v>
      </c>
      <c r="U57" s="69">
        <v>5.2016830420361497</v>
      </c>
    </row>
    <row r="58" spans="2:21" x14ac:dyDescent="0.25">
      <c r="B58">
        <v>9</v>
      </c>
      <c r="C58" s="98" t="s">
        <v>178</v>
      </c>
      <c r="D58" s="58">
        <v>64.592763000000005</v>
      </c>
      <c r="E58" s="58">
        <v>14.249463</v>
      </c>
      <c r="F58" s="58">
        <v>-0.44487300000000002</v>
      </c>
      <c r="G58" s="58">
        <v>12.440458</v>
      </c>
      <c r="H58" s="58">
        <v>0.58571600000000001</v>
      </c>
      <c r="I58" s="69">
        <v>-12.440458</v>
      </c>
      <c r="J58" s="102">
        <v>10</v>
      </c>
      <c r="K58" s="57">
        <v>63.729278999999998</v>
      </c>
      <c r="L58" s="58">
        <v>14.058973999999999</v>
      </c>
      <c r="M58" s="69">
        <v>-86.940353999999999</v>
      </c>
      <c r="N58" s="73">
        <v>61.669894999999997</v>
      </c>
      <c r="O58" s="74">
        <v>13.604665000000001</v>
      </c>
      <c r="P58" s="74">
        <v>-293.22957400000001</v>
      </c>
      <c r="Q58" s="57">
        <f t="shared" si="4"/>
        <v>12.440458129573361</v>
      </c>
      <c r="R58" s="58">
        <f t="shared" si="5"/>
        <v>66.145840593060257</v>
      </c>
      <c r="S58" s="69">
        <f t="shared" si="3"/>
        <v>66.147829143400529</v>
      </c>
      <c r="T58" s="57">
        <v>64.594720352431395</v>
      </c>
      <c r="U58" s="69">
        <v>14.249894801021499</v>
      </c>
    </row>
    <row r="59" spans="2:21" x14ac:dyDescent="0.25">
      <c r="B59">
        <v>10</v>
      </c>
      <c r="C59" s="98" t="s">
        <v>178</v>
      </c>
      <c r="D59" s="58">
        <v>59.383857999999996</v>
      </c>
      <c r="E59" s="58">
        <v>23.337717999999999</v>
      </c>
      <c r="F59" s="58">
        <v>-0.41361100000000001</v>
      </c>
      <c r="G59" s="58">
        <v>21.454711</v>
      </c>
      <c r="H59" s="58">
        <v>0.56469499999999995</v>
      </c>
      <c r="I59" s="69">
        <v>-21.454711</v>
      </c>
      <c r="J59" s="102">
        <v>10</v>
      </c>
      <c r="K59" s="57">
        <v>58.590420000000002</v>
      </c>
      <c r="L59" s="58">
        <v>23.025898999999999</v>
      </c>
      <c r="M59" s="69">
        <v>-86.909409999999994</v>
      </c>
      <c r="N59" s="73">
        <v>56.698090999999998</v>
      </c>
      <c r="O59" s="74">
        <v>22.282218</v>
      </c>
      <c r="P59" s="74">
        <v>-293.19938999999999</v>
      </c>
      <c r="Q59" s="57">
        <f t="shared" si="4"/>
        <v>21.454711234198438</v>
      </c>
      <c r="R59" s="58">
        <f t="shared" si="5"/>
        <v>63.805106946166056</v>
      </c>
      <c r="S59" s="69">
        <f t="shared" si="3"/>
        <v>63.806887801055787</v>
      </c>
      <c r="T59" s="57">
        <v>59.385528860766399</v>
      </c>
      <c r="U59" s="69">
        <v>23.3383746443929</v>
      </c>
    </row>
    <row r="60" spans="2:21" x14ac:dyDescent="0.25">
      <c r="B60">
        <v>11</v>
      </c>
      <c r="C60" s="98" t="s">
        <v>180</v>
      </c>
      <c r="D60" s="58">
        <v>54.182758999999997</v>
      </c>
      <c r="E60" s="58">
        <v>32.395574000000003</v>
      </c>
      <c r="F60" s="58">
        <v>-0.40479700000000002</v>
      </c>
      <c r="G60" s="58">
        <v>30.874970999999999</v>
      </c>
      <c r="H60" s="58">
        <v>0.55862900000000004</v>
      </c>
      <c r="I60" s="69">
        <v>-30.874970999999999</v>
      </c>
      <c r="J60" s="102" t="s">
        <v>404</v>
      </c>
      <c r="K60" s="57">
        <v>53.458917</v>
      </c>
      <c r="L60" s="58">
        <v>31.962793000000001</v>
      </c>
      <c r="M60" s="69">
        <v>-86.900684999999996</v>
      </c>
      <c r="N60" s="73">
        <v>51.732574999999997</v>
      </c>
      <c r="O60" s="74">
        <v>30.930622</v>
      </c>
      <c r="P60" s="74">
        <v>-293.19087999999999</v>
      </c>
      <c r="Q60" s="57">
        <f t="shared" si="4"/>
        <v>30.874971306200994</v>
      </c>
      <c r="R60" s="58">
        <f t="shared" si="5"/>
        <v>63.128793649503208</v>
      </c>
      <c r="S60" s="69">
        <f t="shared" si="3"/>
        <v>63.130517380207017</v>
      </c>
      <c r="T60" s="57">
        <v>54.184250556545102</v>
      </c>
      <c r="U60" s="69">
        <v>32.396465793465701</v>
      </c>
    </row>
    <row r="61" spans="2:21" x14ac:dyDescent="0.25">
      <c r="B61">
        <v>12</v>
      </c>
      <c r="C61" s="98" t="s">
        <v>178</v>
      </c>
      <c r="D61" s="58">
        <v>80.215688999999998</v>
      </c>
      <c r="E61" s="58">
        <v>5.2015399999999996</v>
      </c>
      <c r="F61" s="58">
        <v>-0.66053899999999999</v>
      </c>
      <c r="G61" s="58">
        <v>3.710118</v>
      </c>
      <c r="H61" s="58">
        <v>0.71458900000000003</v>
      </c>
      <c r="I61" s="69">
        <v>-3.710118</v>
      </c>
      <c r="J61" s="102">
        <v>10</v>
      </c>
      <c r="K61" s="57">
        <v>79.139155000000002</v>
      </c>
      <c r="L61" s="58">
        <v>5.1317329999999997</v>
      </c>
      <c r="M61" s="69">
        <v>-87.153811000000005</v>
      </c>
      <c r="N61" s="73">
        <v>76.571653999999995</v>
      </c>
      <c r="O61" s="74">
        <v>4.9652450000000004</v>
      </c>
      <c r="P61" s="74">
        <v>-293.43776700000001</v>
      </c>
      <c r="Q61" s="57">
        <f t="shared" si="4"/>
        <v>3.7101174322529054</v>
      </c>
      <c r="R61" s="58">
        <f t="shared" si="5"/>
        <v>80.384157519478421</v>
      </c>
      <c r="S61" s="69">
        <f t="shared" si="3"/>
        <v>80.387778854650648</v>
      </c>
      <c r="T61" s="57">
        <v>80.219324819992906</v>
      </c>
      <c r="U61" s="69">
        <v>5.2017757626464602</v>
      </c>
    </row>
    <row r="62" spans="2:21" x14ac:dyDescent="0.25">
      <c r="B62">
        <v>13</v>
      </c>
      <c r="C62" s="98" t="s">
        <v>178</v>
      </c>
      <c r="D62" s="58">
        <v>75.008286999999996</v>
      </c>
      <c r="E62" s="58">
        <v>14.241436999999999</v>
      </c>
      <c r="F62" s="58">
        <v>-0.59492800000000001</v>
      </c>
      <c r="G62" s="58">
        <v>10.750493000000001</v>
      </c>
      <c r="H62" s="58">
        <v>0.67786900000000005</v>
      </c>
      <c r="I62" s="69">
        <v>-10.750493000000001</v>
      </c>
      <c r="J62" s="102">
        <v>10</v>
      </c>
      <c r="K62" s="57">
        <v>74.002886000000004</v>
      </c>
      <c r="L62" s="58">
        <v>14.050547</v>
      </c>
      <c r="M62" s="69">
        <v>-87.088874000000004</v>
      </c>
      <c r="N62" s="73">
        <v>71.605034000000003</v>
      </c>
      <c r="O62" s="74">
        <v>13.595279</v>
      </c>
      <c r="P62" s="74">
        <v>-293.374436</v>
      </c>
      <c r="Q62" s="57">
        <f t="shared" si="4"/>
        <v>10.750493062032794</v>
      </c>
      <c r="R62" s="58">
        <f t="shared" si="5"/>
        <v>76.348291706490315</v>
      </c>
      <c r="S62" s="69">
        <f t="shared" si="3"/>
        <v>76.35138122006768</v>
      </c>
      <c r="T62" s="57">
        <v>75.011342013782993</v>
      </c>
      <c r="U62" s="69">
        <v>14.2420170397271</v>
      </c>
    </row>
    <row r="63" spans="2:21" x14ac:dyDescent="0.25">
      <c r="B63">
        <v>14</v>
      </c>
      <c r="C63" s="98" t="s">
        <v>178</v>
      </c>
      <c r="D63" s="58">
        <v>69.800404999999998</v>
      </c>
      <c r="E63" s="58">
        <v>23.299254000000001</v>
      </c>
      <c r="F63" s="58">
        <v>-0.55207899999999999</v>
      </c>
      <c r="G63" s="58">
        <v>18.458919999999999</v>
      </c>
      <c r="H63" s="58">
        <v>0.65283100000000005</v>
      </c>
      <c r="I63" s="69">
        <v>-18.458919999999999</v>
      </c>
      <c r="J63" s="102">
        <v>10</v>
      </c>
      <c r="K63" s="57">
        <v>68.865548000000004</v>
      </c>
      <c r="L63" s="58">
        <v>22.987200000000001</v>
      </c>
      <c r="M63" s="69">
        <v>-87.046464</v>
      </c>
      <c r="N63" s="73">
        <v>66.635940000000005</v>
      </c>
      <c r="O63" s="74">
        <v>22.242961000000001</v>
      </c>
      <c r="P63" s="74">
        <v>-293.33307300000001</v>
      </c>
      <c r="Q63" s="57">
        <f t="shared" si="4"/>
        <v>18.458920175040717</v>
      </c>
      <c r="R63" s="58">
        <f t="shared" si="5"/>
        <v>73.586355903255196</v>
      </c>
      <c r="S63" s="69">
        <f t="shared" si="3"/>
        <v>73.589114180111878</v>
      </c>
      <c r="T63" s="57">
        <v>69.803039244933998</v>
      </c>
      <c r="U63" s="69">
        <v>23.300133306385298</v>
      </c>
    </row>
    <row r="64" spans="2:21" x14ac:dyDescent="0.25">
      <c r="B64">
        <v>15</v>
      </c>
      <c r="C64" s="98" t="s">
        <v>178</v>
      </c>
      <c r="D64" s="58">
        <v>64.599447999999995</v>
      </c>
      <c r="E64" s="58">
        <v>32.359504000000001</v>
      </c>
      <c r="F64" s="58">
        <v>-0.53195899999999996</v>
      </c>
      <c r="G64" s="58">
        <v>26.607453</v>
      </c>
      <c r="H64" s="58">
        <v>0.64075199999999999</v>
      </c>
      <c r="I64" s="69">
        <v>-26.607453</v>
      </c>
      <c r="J64" s="102">
        <v>10</v>
      </c>
      <c r="K64" s="57">
        <v>63.734563000000001</v>
      </c>
      <c r="L64" s="58">
        <v>31.926262000000001</v>
      </c>
      <c r="M64" s="69">
        <v>-87.02655</v>
      </c>
      <c r="N64" s="73">
        <v>61.671838000000001</v>
      </c>
      <c r="O64" s="74">
        <v>30.892990000000001</v>
      </c>
      <c r="P64" s="74">
        <v>-293.31365</v>
      </c>
      <c r="Q64" s="57">
        <f t="shared" si="4"/>
        <v>26.607452452084658</v>
      </c>
      <c r="R64" s="58">
        <f t="shared" si="5"/>
        <v>72.251132731817563</v>
      </c>
      <c r="S64" s="69">
        <f t="shared" si="3"/>
        <v>72.253740008449483</v>
      </c>
      <c r="T64" s="57">
        <v>64.601795803868896</v>
      </c>
      <c r="U64" s="69">
        <v>32.360680074580102</v>
      </c>
    </row>
    <row r="65" spans="2:21" x14ac:dyDescent="0.25">
      <c r="B65">
        <v>16</v>
      </c>
      <c r="C65" s="98" t="s">
        <v>178</v>
      </c>
      <c r="D65" s="58">
        <v>90.630976000000004</v>
      </c>
      <c r="E65" s="58">
        <v>5.2015830000000003</v>
      </c>
      <c r="F65" s="58">
        <v>-0.84610099999999999</v>
      </c>
      <c r="G65" s="58">
        <v>3.2847729999999999</v>
      </c>
      <c r="H65" s="58">
        <v>0.80996299999999999</v>
      </c>
      <c r="I65" s="69">
        <v>-3.2847729999999999</v>
      </c>
      <c r="J65" s="102">
        <v>10</v>
      </c>
      <c r="K65" s="57">
        <v>89.410217000000003</v>
      </c>
      <c r="L65" s="58">
        <v>5.1315200000000001</v>
      </c>
      <c r="M65" s="69">
        <v>-87.337457999999998</v>
      </c>
      <c r="N65" s="73">
        <v>86.498741999999993</v>
      </c>
      <c r="O65" s="74">
        <v>4.9644209999999998</v>
      </c>
      <c r="P65" s="74">
        <v>-293.61684400000001</v>
      </c>
      <c r="Q65" s="57">
        <f t="shared" si="4"/>
        <v>3.2847728212972607</v>
      </c>
      <c r="R65" s="58">
        <f t="shared" si="5"/>
        <v>90.78012049131938</v>
      </c>
      <c r="S65" s="69">
        <f t="shared" si="3"/>
        <v>90.785396782203804</v>
      </c>
      <c r="T65" s="57">
        <v>90.636268667823401</v>
      </c>
      <c r="U65" s="69">
        <v>5.2018867620490203</v>
      </c>
    </row>
    <row r="66" spans="2:21" x14ac:dyDescent="0.25">
      <c r="B66">
        <v>17</v>
      </c>
      <c r="C66" s="98" t="s">
        <v>178</v>
      </c>
      <c r="D66" s="58">
        <v>85.423703000000003</v>
      </c>
      <c r="E66" s="58">
        <v>14.236912</v>
      </c>
      <c r="F66" s="58">
        <v>-0.76863899999999996</v>
      </c>
      <c r="G66" s="58">
        <v>9.4620800000000003</v>
      </c>
      <c r="H66" s="58">
        <v>0.77149000000000001</v>
      </c>
      <c r="I66" s="69">
        <v>-9.4620800000000003</v>
      </c>
      <c r="J66" s="102">
        <v>10</v>
      </c>
      <c r="K66" s="57">
        <v>84.274857999999995</v>
      </c>
      <c r="L66" s="58">
        <v>14.045443000000001</v>
      </c>
      <c r="M66" s="69">
        <v>-87.260797999999994</v>
      </c>
      <c r="N66" s="73">
        <v>81.534897000000001</v>
      </c>
      <c r="O66" s="74">
        <v>13.588794999999999</v>
      </c>
      <c r="P66" s="74">
        <v>-293.54209600000002</v>
      </c>
      <c r="Q66" s="57">
        <f t="shared" si="4"/>
        <v>9.4620795505686051</v>
      </c>
      <c r="R66" s="58">
        <f t="shared" si="5"/>
        <v>86.601955506373841</v>
      </c>
      <c r="S66" s="69">
        <f t="shared" si="3"/>
        <v>86.606514841114901</v>
      </c>
      <c r="T66" s="57">
        <v>85.428224396648702</v>
      </c>
      <c r="U66" s="69">
        <v>14.2376655464273</v>
      </c>
    </row>
    <row r="67" spans="2:21" s="89" customFormat="1" x14ac:dyDescent="0.25">
      <c r="B67" s="89">
        <v>18</v>
      </c>
      <c r="C67" s="98" t="s">
        <v>178</v>
      </c>
      <c r="D67" s="91">
        <v>80.215598999999997</v>
      </c>
      <c r="E67" s="91">
        <v>23.295915000000001</v>
      </c>
      <c r="F67" s="91">
        <v>-0.71416100000000005</v>
      </c>
      <c r="G67" s="91">
        <v>16.194157000000001</v>
      </c>
      <c r="H67" s="91">
        <v>0.74332500000000001</v>
      </c>
      <c r="I67" s="92">
        <v>-16.194157000000001</v>
      </c>
      <c r="J67" s="103">
        <v>10</v>
      </c>
      <c r="K67" s="90">
        <v>79.137951000000001</v>
      </c>
      <c r="L67" s="91">
        <v>22.982949000000001</v>
      </c>
      <c r="M67" s="92">
        <v>-87.206881999999993</v>
      </c>
      <c r="N67" s="93">
        <v>76.567790000000002</v>
      </c>
      <c r="O67" s="94">
        <v>22.236532</v>
      </c>
      <c r="P67" s="94">
        <v>-293.48952100000002</v>
      </c>
      <c r="Q67" s="90">
        <f t="shared" si="4"/>
        <v>16.194156817126725</v>
      </c>
      <c r="R67" s="91">
        <f t="shared" si="5"/>
        <v>83.529886738915351</v>
      </c>
      <c r="S67" s="69">
        <f t="shared" si="3"/>
        <v>83.533964005327675</v>
      </c>
      <c r="T67" s="57">
        <v>80.219536953878603</v>
      </c>
      <c r="U67" s="69">
        <v>23.297058645873999</v>
      </c>
    </row>
    <row r="68" spans="2:21" x14ac:dyDescent="0.25">
      <c r="B68">
        <v>19</v>
      </c>
      <c r="C68" s="98" t="s">
        <v>178</v>
      </c>
      <c r="D68" s="58">
        <v>75.016034000000005</v>
      </c>
      <c r="E68" s="58">
        <v>32.323703999999999</v>
      </c>
      <c r="F68" s="58">
        <v>-0.68242599999999998</v>
      </c>
      <c r="G68" s="58">
        <v>23.310756000000001</v>
      </c>
      <c r="H68" s="58">
        <v>0.72644799999999998</v>
      </c>
      <c r="I68" s="69">
        <v>-23.310756000000001</v>
      </c>
      <c r="J68" s="102">
        <v>10</v>
      </c>
      <c r="K68" s="57">
        <v>74.008858000000004</v>
      </c>
      <c r="L68" s="58">
        <v>31.889721000000002</v>
      </c>
      <c r="M68" s="69">
        <v>-87.175473999999994</v>
      </c>
      <c r="N68" s="73">
        <v>71.606774000000001</v>
      </c>
      <c r="O68" s="74">
        <v>30.854686000000001</v>
      </c>
      <c r="P68" s="74">
        <v>-293.45889199999999</v>
      </c>
      <c r="Q68" s="57">
        <f t="shared" si="4"/>
        <v>23.310755870338905</v>
      </c>
      <c r="R68" s="58">
        <f t="shared" si="5"/>
        <v>81.683702152686323</v>
      </c>
      <c r="S68" s="69">
        <f t="shared" si="3"/>
        <v>81.687507324760105</v>
      </c>
      <c r="T68" s="57">
        <v>75.019549032110703</v>
      </c>
      <c r="U68" s="69">
        <v>32.325218594299898</v>
      </c>
    </row>
    <row r="69" spans="2:21" x14ac:dyDescent="0.25">
      <c r="B69">
        <v>20</v>
      </c>
      <c r="C69" s="98" t="s">
        <v>178</v>
      </c>
      <c r="D69" s="58">
        <v>69.786204999999995</v>
      </c>
      <c r="E69" s="58">
        <v>41.395803000000001</v>
      </c>
      <c r="F69" s="58">
        <v>-0.67322700000000002</v>
      </c>
      <c r="G69" s="58">
        <v>30.675584000000001</v>
      </c>
      <c r="H69" s="58">
        <v>0.72148599999999996</v>
      </c>
      <c r="I69" s="69">
        <v>-30.675584000000001</v>
      </c>
      <c r="J69" s="102">
        <v>10</v>
      </c>
      <c r="K69" s="57">
        <v>68.849412000000001</v>
      </c>
      <c r="L69" s="58">
        <v>40.840116000000002</v>
      </c>
      <c r="M69" s="69">
        <v>-87.166369000000003</v>
      </c>
      <c r="N69" s="73">
        <v>66.615188000000003</v>
      </c>
      <c r="O69" s="74">
        <v>39.514817999999998</v>
      </c>
      <c r="P69" s="74">
        <v>-293.45001300000001</v>
      </c>
      <c r="Q69" s="57">
        <f t="shared" si="4"/>
        <v>30.675583682575269</v>
      </c>
      <c r="R69" s="58">
        <f t="shared" si="5"/>
        <v>81.140168315802953</v>
      </c>
      <c r="S69" s="69">
        <f t="shared" si="3"/>
        <v>81.143895833994634</v>
      </c>
      <c r="T69" s="57">
        <v>69.7894301564355</v>
      </c>
      <c r="U69" s="69">
        <v>41.397716099307303</v>
      </c>
    </row>
    <row r="70" spans="2:21" x14ac:dyDescent="0.25">
      <c r="B70">
        <v>21</v>
      </c>
      <c r="C70" s="98" t="s">
        <v>178</v>
      </c>
      <c r="D70" s="58">
        <v>101.046105</v>
      </c>
      <c r="E70" s="58">
        <v>5.201632</v>
      </c>
      <c r="F70" s="58">
        <v>-1.0559320000000001</v>
      </c>
      <c r="G70" s="58">
        <v>2.94686</v>
      </c>
      <c r="H70" s="58">
        <v>0.90661400000000003</v>
      </c>
      <c r="I70" s="69">
        <v>-2.94686</v>
      </c>
      <c r="J70" s="102">
        <v>9</v>
      </c>
      <c r="K70" s="57">
        <v>99.679248999999999</v>
      </c>
      <c r="L70" s="58">
        <v>5.1312689999999996</v>
      </c>
      <c r="M70" s="69">
        <v>-87.545102999999997</v>
      </c>
      <c r="N70" s="73">
        <v>96.419336000000001</v>
      </c>
      <c r="O70" s="74">
        <v>4.9634559999999999</v>
      </c>
      <c r="P70" s="74">
        <v>-293.819277</v>
      </c>
      <c r="Q70" s="57">
        <f t="shared" si="4"/>
        <v>2.9468599532524968</v>
      </c>
      <c r="R70" s="58">
        <f t="shared" si="5"/>
        <v>101.17990072704384</v>
      </c>
      <c r="S70" s="69">
        <f t="shared" si="3"/>
        <v>101.18729389325932</v>
      </c>
      <c r="T70" s="57">
        <v>101.053515299439</v>
      </c>
      <c r="U70" s="69">
        <v>5.2020134659723496</v>
      </c>
    </row>
    <row r="71" spans="2:21" x14ac:dyDescent="0.25">
      <c r="B71">
        <v>22</v>
      </c>
      <c r="C71" s="98" t="s">
        <v>178</v>
      </c>
      <c r="D71" s="58">
        <v>95.838980000000006</v>
      </c>
      <c r="E71" s="58">
        <v>14.237022</v>
      </c>
      <c r="F71" s="58">
        <v>-0.96643100000000004</v>
      </c>
      <c r="G71" s="58">
        <v>8.4495799999999992</v>
      </c>
      <c r="H71" s="58">
        <v>0.86659299999999995</v>
      </c>
      <c r="I71" s="69">
        <v>-8.4495799999999992</v>
      </c>
      <c r="J71" s="102">
        <v>9</v>
      </c>
      <c r="K71" s="57">
        <v>94.544927000000001</v>
      </c>
      <c r="L71" s="58">
        <v>14.044788</v>
      </c>
      <c r="M71" s="69">
        <v>-87.456536999999997</v>
      </c>
      <c r="N71" s="73">
        <v>91.458646000000002</v>
      </c>
      <c r="O71" s="74">
        <v>13.586316999999999</v>
      </c>
      <c r="P71" s="74">
        <v>-293.73293999999999</v>
      </c>
      <c r="Q71" s="57">
        <f t="shared" si="4"/>
        <v>8.4495804182484662</v>
      </c>
      <c r="R71" s="58">
        <f t="shared" si="5"/>
        <v>96.890674901503729</v>
      </c>
      <c r="S71" s="69">
        <f t="shared" si="3"/>
        <v>96.897134954537222</v>
      </c>
      <c r="T71" s="57">
        <v>95.845395914721806</v>
      </c>
      <c r="U71" s="69">
        <v>14.237975093606</v>
      </c>
    </row>
    <row r="72" spans="2:21" x14ac:dyDescent="0.25">
      <c r="B72">
        <v>23</v>
      </c>
      <c r="C72" s="98" t="s">
        <v>178</v>
      </c>
      <c r="D72" s="58">
        <v>90.630636999999993</v>
      </c>
      <c r="E72" s="58">
        <v>23.299707999999999</v>
      </c>
      <c r="F72" s="58">
        <v>-0.90014899999999998</v>
      </c>
      <c r="G72" s="58">
        <v>14.417623000000001</v>
      </c>
      <c r="H72" s="58">
        <v>0.83583499999999999</v>
      </c>
      <c r="I72" s="69">
        <v>-14.417623000000001</v>
      </c>
      <c r="J72" s="102">
        <v>10</v>
      </c>
      <c r="K72" s="57">
        <v>89.408552999999998</v>
      </c>
      <c r="L72" s="58">
        <v>22.985530000000001</v>
      </c>
      <c r="M72" s="69">
        <v>-87.390945000000002</v>
      </c>
      <c r="N72" s="73">
        <v>86.493916999999996</v>
      </c>
      <c r="O72" s="74">
        <v>22.236222999999999</v>
      </c>
      <c r="P72" s="74">
        <v>-293.668994</v>
      </c>
      <c r="Q72" s="57">
        <f t="shared" si="4"/>
        <v>14.41762261073244</v>
      </c>
      <c r="R72" s="58">
        <f t="shared" si="5"/>
        <v>93.577715060323158</v>
      </c>
      <c r="S72" s="69">
        <f t="shared" si="3"/>
        <v>93.583512761867283</v>
      </c>
      <c r="T72" s="57">
        <v>90.636277122917306</v>
      </c>
      <c r="U72" s="69">
        <v>23.3011579866867</v>
      </c>
    </row>
    <row r="73" spans="2:21" x14ac:dyDescent="0.25">
      <c r="B73">
        <v>24</v>
      </c>
      <c r="C73" s="98" t="s">
        <v>178</v>
      </c>
      <c r="D73" s="58">
        <v>85.432557000000003</v>
      </c>
      <c r="E73" s="58">
        <v>32.329622000000001</v>
      </c>
      <c r="F73" s="58">
        <v>-0.85687400000000002</v>
      </c>
      <c r="G73" s="58">
        <v>20.727782000000001</v>
      </c>
      <c r="H73" s="58">
        <v>0.81518000000000002</v>
      </c>
      <c r="I73" s="69">
        <v>-20.727782000000001</v>
      </c>
      <c r="J73" s="102">
        <v>10</v>
      </c>
      <c r="K73" s="57">
        <v>84.281570000000002</v>
      </c>
      <c r="L73" s="58">
        <v>31.894062000000002</v>
      </c>
      <c r="M73" s="69">
        <v>-87.348119999999994</v>
      </c>
      <c r="N73" s="73">
        <v>81.536497999999995</v>
      </c>
      <c r="O73" s="74">
        <v>30.855263999999998</v>
      </c>
      <c r="P73" s="74">
        <v>-293.62723999999997</v>
      </c>
      <c r="Q73" s="57">
        <f t="shared" si="4"/>
        <v>20.727782061838681</v>
      </c>
      <c r="R73" s="58">
        <f t="shared" si="5"/>
        <v>91.345094308458258</v>
      </c>
      <c r="S73" s="69">
        <f t="shared" si="3"/>
        <v>91.350473168320008</v>
      </c>
      <c r="T73" s="57">
        <v>85.437611338279893</v>
      </c>
      <c r="U73" s="69">
        <v>32.331534676522701</v>
      </c>
    </row>
    <row r="74" spans="2:21" x14ac:dyDescent="0.25">
      <c r="B74">
        <v>25</v>
      </c>
      <c r="C74" s="98" t="s">
        <v>178</v>
      </c>
      <c r="D74" s="58">
        <v>80.200655999999995</v>
      </c>
      <c r="E74" s="58">
        <v>41.359380000000002</v>
      </c>
      <c r="F74" s="58">
        <v>-0.83581399999999995</v>
      </c>
      <c r="G74" s="58">
        <v>27.280101999999999</v>
      </c>
      <c r="H74" s="58">
        <v>0.804952</v>
      </c>
      <c r="I74" s="69">
        <v>-27.280101999999999</v>
      </c>
      <c r="J74" s="102">
        <v>10</v>
      </c>
      <c r="K74" s="57">
        <v>79.120610999999997</v>
      </c>
      <c r="L74" s="58">
        <v>40.802402000000001</v>
      </c>
      <c r="M74" s="69">
        <v>-87.327276999999995</v>
      </c>
      <c r="N74" s="73">
        <v>76.544736999999998</v>
      </c>
      <c r="O74" s="74">
        <v>39.474027</v>
      </c>
      <c r="P74" s="74">
        <v>-293.60691800000001</v>
      </c>
      <c r="Q74" s="57">
        <f t="shared" si="4"/>
        <v>27.280102457294774</v>
      </c>
      <c r="R74" s="58">
        <f t="shared" si="5"/>
        <v>90.237151643958356</v>
      </c>
      <c r="S74" s="69">
        <f t="shared" si="3"/>
        <v>90.242330643548655</v>
      </c>
      <c r="T74" s="57">
        <v>80.205281347056996</v>
      </c>
      <c r="U74" s="69">
        <v>41.361765285808097</v>
      </c>
    </row>
    <row r="75" spans="2:21" x14ac:dyDescent="0.25">
      <c r="B75">
        <v>26</v>
      </c>
      <c r="C75" s="98" t="s">
        <v>178</v>
      </c>
      <c r="D75" s="58">
        <v>111.461023</v>
      </c>
      <c r="E75" s="58">
        <v>5.2016879999999999</v>
      </c>
      <c r="F75" s="58">
        <v>-1.290443</v>
      </c>
      <c r="G75" s="58">
        <v>2.6719539999999999</v>
      </c>
      <c r="H75" s="58">
        <v>1.0046520000000001</v>
      </c>
      <c r="I75" s="69">
        <v>-2.6719539999999999</v>
      </c>
      <c r="J75" s="102">
        <v>9</v>
      </c>
      <c r="K75" s="57">
        <v>109.946017</v>
      </c>
      <c r="L75" s="58">
        <v>5.130986</v>
      </c>
      <c r="M75" s="69">
        <v>-87.777146000000002</v>
      </c>
      <c r="N75" s="73">
        <v>106.332773</v>
      </c>
      <c r="O75" s="74">
        <v>4.9623619999999997</v>
      </c>
      <c r="P75" s="74">
        <v>-294.04543200000001</v>
      </c>
      <c r="Q75" s="57">
        <f t="shared" si="4"/>
        <v>2.671953633825924</v>
      </c>
      <c r="R75" s="58">
        <f t="shared" si="5"/>
        <v>111.58233375519563</v>
      </c>
      <c r="S75" s="69">
        <f t="shared" si="3"/>
        <v>111.59237119853853</v>
      </c>
      <c r="T75" s="57">
        <v>111.471078189975</v>
      </c>
      <c r="U75" s="69">
        <v>5.2021572578591702</v>
      </c>
    </row>
    <row r="76" spans="2:21" x14ac:dyDescent="0.25">
      <c r="B76">
        <v>27</v>
      </c>
      <c r="C76" s="98" t="s">
        <v>178</v>
      </c>
      <c r="D76" s="58">
        <v>106.254079</v>
      </c>
      <c r="E76" s="58">
        <v>14.235969000000001</v>
      </c>
      <c r="F76" s="58">
        <v>-1.1887000000000001</v>
      </c>
      <c r="G76" s="58">
        <v>7.6310700000000002</v>
      </c>
      <c r="H76" s="58">
        <v>0.96321000000000001</v>
      </c>
      <c r="I76" s="69">
        <v>-7.6310700000000002</v>
      </c>
      <c r="J76" s="102">
        <v>9</v>
      </c>
      <c r="K76" s="57">
        <v>104.812859</v>
      </c>
      <c r="L76" s="58">
        <v>14.042873999999999</v>
      </c>
      <c r="M76" s="69">
        <v>-87.676478000000003</v>
      </c>
      <c r="N76" s="73">
        <v>101.37558900000001</v>
      </c>
      <c r="O76" s="74">
        <v>13.582347</v>
      </c>
      <c r="P76" s="74">
        <v>-293.94732599999998</v>
      </c>
      <c r="Q76" s="57">
        <f t="shared" si="4"/>
        <v>7.6310695265089272</v>
      </c>
      <c r="R76" s="58">
        <f t="shared" si="5"/>
        <v>107.20350795336505</v>
      </c>
      <c r="S76" s="69">
        <f t="shared" si="3"/>
        <v>107.21236381402944</v>
      </c>
      <c r="T76" s="57">
        <v>106.262883915929</v>
      </c>
      <c r="U76" s="69">
        <v>14.237148686572</v>
      </c>
    </row>
    <row r="77" spans="2:21" x14ac:dyDescent="0.25">
      <c r="B77">
        <v>28</v>
      </c>
      <c r="C77" s="98" t="s">
        <v>178</v>
      </c>
      <c r="D77" s="58">
        <v>101.04560600000001</v>
      </c>
      <c r="E77" s="58">
        <v>23.296309000000001</v>
      </c>
      <c r="F77" s="58">
        <v>-1.1103890000000001</v>
      </c>
      <c r="G77" s="58">
        <v>12.982822000000001</v>
      </c>
      <c r="H77" s="58">
        <v>0.93020099999999994</v>
      </c>
      <c r="I77" s="69">
        <v>-12.982822000000001</v>
      </c>
      <c r="J77" s="102">
        <v>9</v>
      </c>
      <c r="K77" s="57">
        <v>99.677231000000006</v>
      </c>
      <c r="L77" s="58">
        <v>22.980826</v>
      </c>
      <c r="M77" s="69">
        <v>-87.598990000000001</v>
      </c>
      <c r="N77" s="73">
        <v>96.413697999999997</v>
      </c>
      <c r="O77" s="74">
        <v>22.228411000000001</v>
      </c>
      <c r="P77" s="74">
        <v>-293.871802</v>
      </c>
      <c r="Q77" s="57">
        <f t="shared" si="4"/>
        <v>12.982821989114164</v>
      </c>
      <c r="R77" s="58">
        <f t="shared" si="5"/>
        <v>103.69634759686919</v>
      </c>
      <c r="S77" s="69">
        <f t="shared" si="3"/>
        <v>103.70432959888923</v>
      </c>
      <c r="T77" s="57">
        <v>101.05341098059</v>
      </c>
      <c r="U77" s="69">
        <v>23.298108457163501</v>
      </c>
    </row>
    <row r="78" spans="2:21" x14ac:dyDescent="0.25">
      <c r="B78">
        <v>29</v>
      </c>
      <c r="C78" s="98" t="s">
        <v>178</v>
      </c>
      <c r="D78" s="58">
        <v>95.848134000000002</v>
      </c>
      <c r="E78" s="58">
        <v>32.326855000000002</v>
      </c>
      <c r="F78" s="58">
        <v>-1.0553539999999999</v>
      </c>
      <c r="G78" s="58">
        <v>18.637789999999999</v>
      </c>
      <c r="H78" s="58">
        <v>0.90636000000000005</v>
      </c>
      <c r="I78" s="69">
        <v>-18.637789999999999</v>
      </c>
      <c r="J78" s="102">
        <v>9</v>
      </c>
      <c r="K78" s="57">
        <v>94.551606000000007</v>
      </c>
      <c r="L78" s="58">
        <v>31.889572999999999</v>
      </c>
      <c r="M78" s="69">
        <v>-87.544531000000006</v>
      </c>
      <c r="N78" s="73">
        <v>91.459424999999996</v>
      </c>
      <c r="O78" s="74">
        <v>30.846668000000001</v>
      </c>
      <c r="P78" s="74">
        <v>-293.81871899999999</v>
      </c>
      <c r="Q78" s="57">
        <f t="shared" si="4"/>
        <v>18.637790573779487</v>
      </c>
      <c r="R78" s="58">
        <f t="shared" si="5"/>
        <v>101.1528069085232</v>
      </c>
      <c r="S78" s="69">
        <f t="shared" si="3"/>
        <v>101.1601939043459</v>
      </c>
      <c r="T78" s="57">
        <v>95.855159118183494</v>
      </c>
      <c r="U78" s="69">
        <v>32.329224372958997</v>
      </c>
    </row>
    <row r="79" spans="2:21" x14ac:dyDescent="0.25">
      <c r="B79">
        <v>30</v>
      </c>
      <c r="C79" s="98" t="s">
        <v>178</v>
      </c>
      <c r="D79" s="58">
        <v>90.614980000000003</v>
      </c>
      <c r="E79" s="58">
        <v>41.368524999999998</v>
      </c>
      <c r="F79" s="58">
        <v>-1.022718</v>
      </c>
      <c r="G79" s="58">
        <v>24.538156000000001</v>
      </c>
      <c r="H79" s="58">
        <v>0.89195199999999997</v>
      </c>
      <c r="I79" s="69">
        <v>-24.538156000000001</v>
      </c>
      <c r="J79" s="102">
        <v>10</v>
      </c>
      <c r="K79" s="57">
        <v>89.390056999999999</v>
      </c>
      <c r="L79" s="58">
        <v>40.809310000000004</v>
      </c>
      <c r="M79" s="69">
        <v>-87.512236999999999</v>
      </c>
      <c r="N79" s="73">
        <v>86.468654000000001</v>
      </c>
      <c r="O79" s="74">
        <v>39.475599000000003</v>
      </c>
      <c r="P79" s="74">
        <v>-293.78724</v>
      </c>
      <c r="Q79" s="57">
        <f t="shared" si="4"/>
        <v>24.538155832231048</v>
      </c>
      <c r="R79" s="58">
        <f t="shared" si="5"/>
        <v>99.611392225367609</v>
      </c>
      <c r="S79" s="69">
        <f t="shared" si="3"/>
        <v>99.618434023506808</v>
      </c>
      <c r="T79" s="57">
        <v>90.621410637760405</v>
      </c>
      <c r="U79" s="69">
        <v>41.371460783895301</v>
      </c>
    </row>
    <row r="80" spans="2:21" x14ac:dyDescent="0.25">
      <c r="B80">
        <v>31</v>
      </c>
      <c r="C80" s="98" t="s">
        <v>178</v>
      </c>
      <c r="D80" s="58">
        <v>85.361305999999999</v>
      </c>
      <c r="E80" s="58">
        <v>50.431334</v>
      </c>
      <c r="F80" s="58">
        <v>-1.0129649999999999</v>
      </c>
      <c r="G80" s="58">
        <v>30.574531</v>
      </c>
      <c r="H80" s="58">
        <v>0.88760499999999998</v>
      </c>
      <c r="I80" s="69">
        <v>-30.574531</v>
      </c>
      <c r="J80" s="102">
        <v>10</v>
      </c>
      <c r="K80" s="57">
        <v>84.207632000000004</v>
      </c>
      <c r="L80" s="58">
        <v>49.749744999999997</v>
      </c>
      <c r="M80" s="69">
        <v>-87.502585999999994</v>
      </c>
      <c r="N80" s="73">
        <v>81.456153</v>
      </c>
      <c r="O80" s="74">
        <v>48.124175000000001</v>
      </c>
      <c r="P80" s="74">
        <v>-293.77783099999999</v>
      </c>
      <c r="Q80" s="57">
        <f t="shared" si="4"/>
        <v>30.574531368491396</v>
      </c>
      <c r="R80" s="58">
        <f t="shared" si="5"/>
        <v>99.145711006806508</v>
      </c>
      <c r="S80" s="69">
        <f t="shared" si="3"/>
        <v>99.152650757933969</v>
      </c>
      <c r="T80" s="57">
        <v>85.367304228732607</v>
      </c>
      <c r="U80" s="69">
        <v>50.434877744710498</v>
      </c>
    </row>
    <row r="81" spans="2:21" x14ac:dyDescent="0.25">
      <c r="B81">
        <v>32</v>
      </c>
      <c r="C81" s="98" t="s">
        <v>178</v>
      </c>
      <c r="D81" s="58">
        <v>121.875677</v>
      </c>
      <c r="E81" s="58">
        <v>5.2017509999999998</v>
      </c>
      <c r="F81" s="58">
        <v>-1.5500130000000001</v>
      </c>
      <c r="G81" s="58">
        <v>2.443946</v>
      </c>
      <c r="H81" s="58">
        <v>1.104193</v>
      </c>
      <c r="I81" s="69">
        <v>-2.443946</v>
      </c>
      <c r="J81" s="102">
        <v>9</v>
      </c>
      <c r="K81" s="57">
        <v>120.210285</v>
      </c>
      <c r="L81" s="58">
        <v>5.1306710000000004</v>
      </c>
      <c r="M81" s="69">
        <v>-88.033950000000004</v>
      </c>
      <c r="N81" s="73">
        <v>116.238373</v>
      </c>
      <c r="O81" s="74">
        <v>4.9611460000000003</v>
      </c>
      <c r="P81" s="74">
        <v>-294.29564099999999</v>
      </c>
      <c r="Q81" s="57">
        <f t="shared" si="4"/>
        <v>2.4439462355730766</v>
      </c>
      <c r="R81" s="58">
        <f t="shared" si="5"/>
        <v>121.98663393042014</v>
      </c>
      <c r="S81" s="69">
        <f t="shared" si="3"/>
        <v>121.99991047321637</v>
      </c>
      <c r="T81" s="57">
        <v>121.888970330932</v>
      </c>
      <c r="U81" s="69">
        <v>5.2023183699557896</v>
      </c>
    </row>
    <row r="82" spans="2:21" x14ac:dyDescent="0.25">
      <c r="B82">
        <v>33</v>
      </c>
      <c r="C82" s="98" t="s">
        <v>178</v>
      </c>
      <c r="D82" s="58">
        <v>116.668954</v>
      </c>
      <c r="E82" s="58">
        <v>14.238986000000001</v>
      </c>
      <c r="F82" s="58">
        <v>-1.4358580000000001</v>
      </c>
      <c r="G82" s="58">
        <v>6.9583120000000003</v>
      </c>
      <c r="H82" s="58">
        <v>1.061409</v>
      </c>
      <c r="I82" s="69">
        <v>-6.9583120000000003</v>
      </c>
      <c r="J82" s="102">
        <v>9</v>
      </c>
      <c r="K82" s="57">
        <v>115.078428</v>
      </c>
      <c r="L82" s="58">
        <v>14.044869</v>
      </c>
      <c r="M82" s="69">
        <v>-87.921015999999995</v>
      </c>
      <c r="N82" s="73">
        <v>111.28507</v>
      </c>
      <c r="O82" s="74">
        <v>13.581905000000001</v>
      </c>
      <c r="P82" s="74">
        <v>-294.18561799999998</v>
      </c>
      <c r="Q82" s="57">
        <f t="shared" si="4"/>
        <v>6.958311659260171</v>
      </c>
      <c r="R82" s="58">
        <f t="shared" si="5"/>
        <v>117.53464829471483</v>
      </c>
      <c r="S82" s="69">
        <f t="shared" si="3"/>
        <v>117.54646169349924</v>
      </c>
      <c r="T82" s="57">
        <v>116.680709164064</v>
      </c>
      <c r="U82" s="69">
        <v>14.2404206714426</v>
      </c>
    </row>
    <row r="83" spans="2:21" x14ac:dyDescent="0.25">
      <c r="B83">
        <v>34</v>
      </c>
      <c r="C83" s="98" t="s">
        <v>178</v>
      </c>
      <c r="D83" s="58">
        <v>111.460452</v>
      </c>
      <c r="E83" s="58">
        <v>23.297031</v>
      </c>
      <c r="F83" s="58">
        <v>-1.3453379999999999</v>
      </c>
      <c r="G83" s="58">
        <v>11.805777000000001</v>
      </c>
      <c r="H83" s="58">
        <v>1.0263979999999999</v>
      </c>
      <c r="I83" s="69">
        <v>-11.805777000000001</v>
      </c>
      <c r="J83" s="102">
        <v>9</v>
      </c>
      <c r="K83" s="57">
        <v>109.943748</v>
      </c>
      <c r="L83" s="58">
        <v>22.980015000000002</v>
      </c>
      <c r="M83" s="69">
        <v>-87.831458999999995</v>
      </c>
      <c r="N83" s="73">
        <v>106.326453</v>
      </c>
      <c r="O83" s="74">
        <v>22.223942000000001</v>
      </c>
      <c r="P83" s="74">
        <v>-294.09835700000002</v>
      </c>
      <c r="Q83" s="57">
        <f t="shared" si="4"/>
        <v>11.805777185620876</v>
      </c>
      <c r="R83" s="58">
        <f t="shared" si="5"/>
        <v>113.86915303741951</v>
      </c>
      <c r="S83" s="69">
        <f t="shared" si="3"/>
        <v>113.87984907709412</v>
      </c>
      <c r="T83" s="57">
        <v>111.470949689428</v>
      </c>
      <c r="U83" s="69">
        <v>23.299225186293501</v>
      </c>
    </row>
    <row r="84" spans="2:21" x14ac:dyDescent="0.25">
      <c r="B84">
        <v>35</v>
      </c>
      <c r="C84" s="98" t="s">
        <v>178</v>
      </c>
      <c r="D84" s="58">
        <v>106.26330400000001</v>
      </c>
      <c r="E84" s="58">
        <v>32.326987000000003</v>
      </c>
      <c r="F84" s="58">
        <v>-1.278351</v>
      </c>
      <c r="G84" s="58">
        <v>16.920594999999999</v>
      </c>
      <c r="H84" s="58">
        <v>0.99980599999999997</v>
      </c>
      <c r="I84" s="69">
        <v>-16.920594999999999</v>
      </c>
      <c r="J84" s="102">
        <v>9</v>
      </c>
      <c r="K84" s="57">
        <v>104.819305</v>
      </c>
      <c r="L84" s="58">
        <v>31.887699999999999</v>
      </c>
      <c r="M84" s="69">
        <v>-87.765180999999998</v>
      </c>
      <c r="N84" s="73">
        <v>101.375409</v>
      </c>
      <c r="O84" s="74">
        <v>30.840012000000002</v>
      </c>
      <c r="P84" s="74">
        <v>-294.033773</v>
      </c>
      <c r="Q84" s="57">
        <f t="shared" si="4"/>
        <v>16.920594966711622</v>
      </c>
      <c r="R84" s="58">
        <f t="shared" si="5"/>
        <v>111.07170596283549</v>
      </c>
      <c r="S84" s="69">
        <f t="shared" si="3"/>
        <v>111.08160029371237</v>
      </c>
      <c r="T84" s="57">
        <v>106.272797433666</v>
      </c>
      <c r="U84" s="69">
        <v>32.329875053497098</v>
      </c>
    </row>
    <row r="85" spans="2:21" x14ac:dyDescent="0.25">
      <c r="B85">
        <v>36</v>
      </c>
      <c r="C85" s="98" t="s">
        <v>178</v>
      </c>
      <c r="D85" s="58">
        <v>101.029161</v>
      </c>
      <c r="E85" s="58">
        <v>41.366599999999998</v>
      </c>
      <c r="F85" s="58">
        <v>-1.2338450000000001</v>
      </c>
      <c r="G85" s="58">
        <v>22.266748</v>
      </c>
      <c r="H85" s="58">
        <v>0.98178900000000002</v>
      </c>
      <c r="I85" s="69">
        <v>-22.266748</v>
      </c>
      <c r="J85" s="102">
        <v>10</v>
      </c>
      <c r="K85" s="57">
        <v>99.657540999999995</v>
      </c>
      <c r="L85" s="58">
        <v>40.804986999999997</v>
      </c>
      <c r="M85" s="69">
        <v>-87.721146000000005</v>
      </c>
      <c r="N85" s="73">
        <v>96.386267000000004</v>
      </c>
      <c r="O85" s="74">
        <v>39.465556999999997</v>
      </c>
      <c r="P85" s="74">
        <v>-293.99086</v>
      </c>
      <c r="Q85" s="57">
        <f t="shared" si="4"/>
        <v>22.266748238950729</v>
      </c>
      <c r="R85" s="58">
        <f t="shared" si="5"/>
        <v>109.16999115106643</v>
      </c>
      <c r="S85" s="69">
        <f t="shared" si="3"/>
        <v>109.17936495027551</v>
      </c>
      <c r="T85" s="57">
        <v>101.037861682978</v>
      </c>
      <c r="U85" s="69">
        <v>41.370162512733401</v>
      </c>
    </row>
    <row r="86" spans="2:21" x14ac:dyDescent="0.25">
      <c r="B86">
        <v>37</v>
      </c>
      <c r="C86" s="98" t="s">
        <v>178</v>
      </c>
      <c r="D86" s="58">
        <v>95.776854</v>
      </c>
      <c r="E86" s="58">
        <v>50.441733999999997</v>
      </c>
      <c r="F86" s="58">
        <v>-1.2125619999999999</v>
      </c>
      <c r="G86" s="58">
        <v>27.773934000000001</v>
      </c>
      <c r="H86" s="58">
        <v>0.97306899999999996</v>
      </c>
      <c r="I86" s="69">
        <v>-27.773934000000001</v>
      </c>
      <c r="J86" s="102">
        <v>10</v>
      </c>
      <c r="K86" s="57">
        <v>94.477109999999996</v>
      </c>
      <c r="L86" s="58">
        <v>49.757212000000003</v>
      </c>
      <c r="M86" s="69">
        <v>-87.700087999999994</v>
      </c>
      <c r="N86" s="73">
        <v>91.377257</v>
      </c>
      <c r="O86" s="74">
        <v>48.124647000000003</v>
      </c>
      <c r="P86" s="74">
        <v>-293.97033699999997</v>
      </c>
      <c r="Q86" s="57">
        <f t="shared" si="4"/>
        <v>27.773933498816749</v>
      </c>
      <c r="R86" s="58">
        <f t="shared" si="5"/>
        <v>108.24774496987951</v>
      </c>
      <c r="S86" s="69">
        <f t="shared" si="3"/>
        <v>108.25687331949695</v>
      </c>
      <c r="T86" s="57">
        <v>95.784955406052205</v>
      </c>
      <c r="U86" s="69">
        <v>50.446000677720598</v>
      </c>
    </row>
    <row r="87" spans="2:21" x14ac:dyDescent="0.25">
      <c r="B87">
        <v>38</v>
      </c>
      <c r="C87" s="98" t="s">
        <v>184</v>
      </c>
      <c r="D87" s="58">
        <v>90.539726000000002</v>
      </c>
      <c r="E87" s="58">
        <v>59.568980000000003</v>
      </c>
      <c r="F87" s="58">
        <v>-1.2155689999999999</v>
      </c>
      <c r="G87" s="58">
        <v>33.342196000000001</v>
      </c>
      <c r="H87" s="58">
        <v>0.97430499999999998</v>
      </c>
      <c r="I87" s="69">
        <v>-33.342196000000001</v>
      </c>
      <c r="J87" s="102" t="s">
        <v>404</v>
      </c>
      <c r="K87" s="57">
        <v>89.310976999999994</v>
      </c>
      <c r="L87" s="58">
        <v>58.760547000000003</v>
      </c>
      <c r="M87" s="69">
        <v>-87.703063</v>
      </c>
      <c r="N87" s="73">
        <v>86.380443999999997</v>
      </c>
      <c r="O87" s="74">
        <v>56.832456000000001</v>
      </c>
      <c r="P87" s="74">
        <v>-293.97323599999999</v>
      </c>
      <c r="Q87" s="57">
        <f t="shared" si="4"/>
        <v>33.342196071074554</v>
      </c>
      <c r="R87" s="58">
        <f t="shared" si="5"/>
        <v>108.37852814278055</v>
      </c>
      <c r="S87" s="69">
        <f t="shared" si="3"/>
        <v>108.38769102464387</v>
      </c>
      <c r="T87" s="57">
        <v>90.547404059468903</v>
      </c>
      <c r="U87" s="69">
        <v>59.574031640767501</v>
      </c>
    </row>
    <row r="88" spans="2:21" x14ac:dyDescent="0.25">
      <c r="B88">
        <v>39</v>
      </c>
      <c r="C88" s="98" t="s">
        <v>178</v>
      </c>
      <c r="D88" s="58">
        <v>132.29002</v>
      </c>
      <c r="E88" s="58">
        <v>5.2018199999999997</v>
      </c>
      <c r="F88" s="58">
        <v>-1.834975</v>
      </c>
      <c r="G88" s="58">
        <v>2.2517860000000001</v>
      </c>
      <c r="H88" s="58">
        <v>1.2053879999999999</v>
      </c>
      <c r="I88" s="69">
        <v>-2.2517860000000001</v>
      </c>
      <c r="J88" s="102">
        <v>9</v>
      </c>
      <c r="K88" s="57">
        <v>130.47177400000001</v>
      </c>
      <c r="L88" s="58">
        <v>5.1303239999999999</v>
      </c>
      <c r="M88" s="69">
        <v>-88.315832999999998</v>
      </c>
      <c r="N88" s="73">
        <v>126.13530799999999</v>
      </c>
      <c r="O88" s="74">
        <v>4.9598079999999998</v>
      </c>
      <c r="P88" s="74">
        <v>-294.57018099999999</v>
      </c>
      <c r="Q88" s="57">
        <f t="shared" si="4"/>
        <v>2.2517863884612046</v>
      </c>
      <c r="R88" s="58">
        <f t="shared" si="5"/>
        <v>132.39225174802641</v>
      </c>
      <c r="S88" s="69">
        <f t="shared" si="3"/>
        <v>132.4094310605102</v>
      </c>
      <c r="T88" s="57">
        <v>132.307216949382</v>
      </c>
      <c r="U88" s="69">
        <v>5.2024962069824801</v>
      </c>
    </row>
    <row r="89" spans="2:21" x14ac:dyDescent="0.25">
      <c r="B89">
        <v>40</v>
      </c>
      <c r="C89" s="98" t="s">
        <v>178</v>
      </c>
      <c r="D89" s="58">
        <v>127.083563</v>
      </c>
      <c r="E89" s="58">
        <v>14.242436</v>
      </c>
      <c r="F89" s="58">
        <v>-1.7082489999999999</v>
      </c>
      <c r="G89" s="58">
        <v>6.3945369999999997</v>
      </c>
      <c r="H89" s="58">
        <v>1.1612849999999999</v>
      </c>
      <c r="I89" s="69">
        <v>-6.3945369999999997</v>
      </c>
      <c r="J89" s="102">
        <v>9</v>
      </c>
      <c r="K89" s="57">
        <v>125.341387</v>
      </c>
      <c r="L89" s="58">
        <v>14.047188</v>
      </c>
      <c r="M89" s="69">
        <v>-88.190482000000003</v>
      </c>
      <c r="N89" s="73">
        <v>121.186346</v>
      </c>
      <c r="O89" s="74">
        <v>13.581526999999999</v>
      </c>
      <c r="P89" s="74">
        <v>-294.44810899999999</v>
      </c>
      <c r="Q89" s="57">
        <f t="shared" si="4"/>
        <v>6.3945369354997501</v>
      </c>
      <c r="R89" s="58">
        <f t="shared" si="5"/>
        <v>127.87915767625725</v>
      </c>
      <c r="S89" s="69">
        <f t="shared" si="3"/>
        <v>127.8945583872936</v>
      </c>
      <c r="T89" s="57">
        <v>127.09889731965799</v>
      </c>
      <c r="U89" s="69">
        <v>14.244154539055501</v>
      </c>
    </row>
    <row r="90" spans="2:21" x14ac:dyDescent="0.25">
      <c r="B90">
        <v>41</v>
      </c>
      <c r="C90" s="98" t="s">
        <v>178</v>
      </c>
      <c r="D90" s="58">
        <v>121.87510899999999</v>
      </c>
      <c r="E90" s="58">
        <v>23.312745</v>
      </c>
      <c r="F90" s="58">
        <v>-1.6054200000000001</v>
      </c>
      <c r="G90" s="58">
        <v>10.828949</v>
      </c>
      <c r="H90" s="58">
        <v>1.12446</v>
      </c>
      <c r="I90" s="69">
        <v>-10.828949</v>
      </c>
      <c r="J90" s="102">
        <v>9</v>
      </c>
      <c r="K90" s="57">
        <v>120.20783900000001</v>
      </c>
      <c r="L90" s="58">
        <v>22.993822999999999</v>
      </c>
      <c r="M90" s="69">
        <v>-88.088762000000003</v>
      </c>
      <c r="N90" s="73">
        <v>116.231447</v>
      </c>
      <c r="O90" s="74">
        <v>22.233204000000001</v>
      </c>
      <c r="P90" s="74">
        <v>-294.34903400000002</v>
      </c>
      <c r="Q90" s="57">
        <f t="shared" si="4"/>
        <v>10.828948800555462</v>
      </c>
      <c r="R90" s="58">
        <f t="shared" si="5"/>
        <v>124.08475439471565</v>
      </c>
      <c r="S90" s="69">
        <f t="shared" si="3"/>
        <v>124.09876224337012</v>
      </c>
      <c r="T90" s="57">
        <v>121.888896190659</v>
      </c>
      <c r="U90" s="69">
        <v>23.3153822674679</v>
      </c>
    </row>
    <row r="91" spans="2:21" x14ac:dyDescent="0.25">
      <c r="B91">
        <v>42</v>
      </c>
      <c r="C91" s="98" t="s">
        <v>178</v>
      </c>
      <c r="D91" s="58">
        <v>116.67763100000001</v>
      </c>
      <c r="E91" s="58">
        <v>32.34581</v>
      </c>
      <c r="F91" s="58">
        <v>-1.5263420000000001</v>
      </c>
      <c r="G91" s="58">
        <v>15.494637000000001</v>
      </c>
      <c r="H91" s="58">
        <v>1.0954390000000001</v>
      </c>
      <c r="I91" s="69">
        <v>-15.494637000000001</v>
      </c>
      <c r="J91" s="102">
        <v>9</v>
      </c>
      <c r="K91" s="57">
        <v>115.08404</v>
      </c>
      <c r="L91" s="58">
        <v>31.904029000000001</v>
      </c>
      <c r="M91" s="69">
        <v>-88.010532999999995</v>
      </c>
      <c r="N91" s="73">
        <v>111.283371</v>
      </c>
      <c r="O91" s="74">
        <v>30.850393</v>
      </c>
      <c r="P91" s="74">
        <v>-294.272829</v>
      </c>
      <c r="Q91" s="57">
        <f t="shared" si="4"/>
        <v>15.494637035740112</v>
      </c>
      <c r="R91" s="58">
        <f t="shared" si="5"/>
        <v>121.07816070757048</v>
      </c>
      <c r="S91" s="69">
        <f t="shared" si="3"/>
        <v>121.09112899823708</v>
      </c>
      <c r="T91" s="57">
        <v>116.69015594346</v>
      </c>
      <c r="U91" s="69">
        <v>32.349282211750896</v>
      </c>
    </row>
    <row r="92" spans="2:21" x14ac:dyDescent="0.25">
      <c r="B92">
        <v>43</v>
      </c>
      <c r="C92" s="98" t="s">
        <v>178</v>
      </c>
      <c r="D92" s="58">
        <v>111.44323199999999</v>
      </c>
      <c r="E92" s="58">
        <v>41.368032999999997</v>
      </c>
      <c r="F92" s="58">
        <v>-1.4697009999999999</v>
      </c>
      <c r="G92" s="58">
        <v>20.365064</v>
      </c>
      <c r="H92" s="58">
        <v>1.0742449999999999</v>
      </c>
      <c r="I92" s="69">
        <v>-20.365064</v>
      </c>
      <c r="J92" s="102">
        <v>9</v>
      </c>
      <c r="K92" s="57">
        <v>109.922895</v>
      </c>
      <c r="L92" s="58">
        <v>40.80368</v>
      </c>
      <c r="M92" s="69">
        <v>-87.954498000000001</v>
      </c>
      <c r="N92" s="73">
        <v>106.296935</v>
      </c>
      <c r="O92" s="74">
        <v>39.457714000000003</v>
      </c>
      <c r="P92" s="74">
        <v>-294.21823899999998</v>
      </c>
      <c r="Q92" s="57">
        <f t="shared" si="4"/>
        <v>20.365063822797861</v>
      </c>
      <c r="R92" s="58">
        <f t="shared" si="5"/>
        <v>118.87349625923733</v>
      </c>
      <c r="S92" s="69">
        <f t="shared" si="3"/>
        <v>118.88573722757849</v>
      </c>
      <c r="T92" s="57">
        <v>111.454735183121</v>
      </c>
      <c r="U92" s="69">
        <v>41.372303013085897</v>
      </c>
    </row>
    <row r="93" spans="2:21" x14ac:dyDescent="0.25">
      <c r="B93">
        <v>44</v>
      </c>
      <c r="C93" s="98" t="s">
        <v>178</v>
      </c>
      <c r="D93" s="58">
        <v>106.19215199999999</v>
      </c>
      <c r="E93" s="58">
        <v>50.442824000000002</v>
      </c>
      <c r="F93" s="58">
        <v>-1.436591</v>
      </c>
      <c r="G93" s="58">
        <v>25.408401000000001</v>
      </c>
      <c r="H93" s="58">
        <v>1.061688</v>
      </c>
      <c r="I93" s="69">
        <v>-25.408401000000001</v>
      </c>
      <c r="J93" s="102">
        <v>10</v>
      </c>
      <c r="K93" s="57">
        <v>104.744433</v>
      </c>
      <c r="L93" s="58">
        <v>49.755136999999998</v>
      </c>
      <c r="M93" s="69">
        <v>-87.921740999999997</v>
      </c>
      <c r="N93" s="73">
        <v>101.291664</v>
      </c>
      <c r="O93" s="74">
        <v>48.115020999999999</v>
      </c>
      <c r="P93" s="74">
        <v>-294.18632500000001</v>
      </c>
      <c r="Q93" s="57">
        <f t="shared" si="4"/>
        <v>25.408401242927098</v>
      </c>
      <c r="R93" s="58">
        <f t="shared" si="5"/>
        <v>117.5638194321964</v>
      </c>
      <c r="S93" s="69">
        <f t="shared" si="3"/>
        <v>117.57564203464426</v>
      </c>
      <c r="T93" s="57">
        <v>106.202857235461</v>
      </c>
      <c r="U93" s="69">
        <v>50.447909143281102</v>
      </c>
    </row>
    <row r="94" spans="2:21" x14ac:dyDescent="0.25">
      <c r="B94">
        <v>45</v>
      </c>
      <c r="C94" s="98" t="s">
        <v>178</v>
      </c>
      <c r="D94" s="58">
        <v>100.955815</v>
      </c>
      <c r="E94" s="58">
        <v>59.573706000000001</v>
      </c>
      <c r="F94" s="58">
        <v>-1.4280269999999999</v>
      </c>
      <c r="G94" s="58">
        <v>30.544720000000002</v>
      </c>
      <c r="H94" s="58">
        <v>1.058419</v>
      </c>
      <c r="I94" s="69">
        <v>-30.544720000000002</v>
      </c>
      <c r="J94" s="102">
        <v>10</v>
      </c>
      <c r="K94" s="57">
        <v>99.579724999999996</v>
      </c>
      <c r="L94" s="58">
        <v>58.761679000000001</v>
      </c>
      <c r="M94" s="69">
        <v>-87.913268000000002</v>
      </c>
      <c r="N94" s="73">
        <v>96.297787999999997</v>
      </c>
      <c r="O94" s="74">
        <v>56.825018999999998</v>
      </c>
      <c r="P94" s="74">
        <v>-294.17806899999999</v>
      </c>
      <c r="Q94" s="57">
        <f t="shared" si="4"/>
        <v>30.544719891100527</v>
      </c>
      <c r="R94" s="58">
        <f t="shared" si="5"/>
        <v>117.2224510445361</v>
      </c>
      <c r="S94" s="69">
        <f t="shared" si="3"/>
        <v>117.23416625481143</v>
      </c>
      <c r="T94" s="57">
        <v>100.965929241862</v>
      </c>
      <c r="U94" s="69">
        <v>59.579674382020599</v>
      </c>
    </row>
    <row r="95" spans="2:21" x14ac:dyDescent="0.25">
      <c r="B95">
        <v>46</v>
      </c>
      <c r="C95" s="98" t="s">
        <v>178</v>
      </c>
      <c r="D95" s="58">
        <v>142.70402200000001</v>
      </c>
      <c r="E95" s="58">
        <v>5.2018950000000004</v>
      </c>
      <c r="F95" s="58">
        <v>-2.1456</v>
      </c>
      <c r="G95" s="58">
        <v>2.0876410000000001</v>
      </c>
      <c r="H95" s="58">
        <v>1.308433</v>
      </c>
      <c r="I95" s="69">
        <v>-2.0876410000000001</v>
      </c>
      <c r="J95" s="102">
        <v>9</v>
      </c>
      <c r="K95" s="57">
        <v>140.73015100000001</v>
      </c>
      <c r="L95" s="58">
        <v>5.1299429999999999</v>
      </c>
      <c r="M95" s="69">
        <v>-88.623046000000002</v>
      </c>
      <c r="N95" s="73">
        <v>136.022525</v>
      </c>
      <c r="O95" s="74">
        <v>4.9583389999999996</v>
      </c>
      <c r="P95" s="74">
        <v>-294.86925500000001</v>
      </c>
      <c r="Q95" s="57">
        <f t="shared" si="4"/>
        <v>2.08764068354147</v>
      </c>
      <c r="R95" s="58">
        <f t="shared" si="5"/>
        <v>142.79880113841122</v>
      </c>
      <c r="S95" s="69">
        <f t="shared" si="3"/>
        <v>142.82061646199728</v>
      </c>
      <c r="T95" s="57">
        <v>142.725854502559</v>
      </c>
      <c r="U95" s="69">
        <v>5.2026908457253596</v>
      </c>
    </row>
    <row r="96" spans="2:21" x14ac:dyDescent="0.25">
      <c r="B96">
        <v>47</v>
      </c>
      <c r="C96" s="98" t="s">
        <v>178</v>
      </c>
      <c r="D96" s="58">
        <v>137.49787699999999</v>
      </c>
      <c r="E96" s="58">
        <v>14.241743</v>
      </c>
      <c r="F96" s="58">
        <v>-2.0061580000000001</v>
      </c>
      <c r="G96" s="58">
        <v>5.9134900000000004</v>
      </c>
      <c r="H96" s="58">
        <v>1.2629859999999999</v>
      </c>
      <c r="I96" s="69">
        <v>-5.9134900000000004</v>
      </c>
      <c r="J96" s="102">
        <v>9</v>
      </c>
      <c r="K96" s="57">
        <v>135.60143600000001</v>
      </c>
      <c r="L96" s="58">
        <v>14.045313</v>
      </c>
      <c r="M96" s="69">
        <v>-88.485144000000005</v>
      </c>
      <c r="N96" s="73">
        <v>131.07847699999999</v>
      </c>
      <c r="O96" s="74">
        <v>13.576835000000001</v>
      </c>
      <c r="P96" s="74">
        <v>-294.73502400000001</v>
      </c>
      <c r="Q96" s="57">
        <f t="shared" si="4"/>
        <v>5.9134899728949151</v>
      </c>
      <c r="R96" s="58">
        <f t="shared" si="5"/>
        <v>138.23347432219583</v>
      </c>
      <c r="S96" s="69">
        <f t="shared" si="3"/>
        <v>138.2531611418606</v>
      </c>
      <c r="T96" s="57">
        <v>137.517490139675</v>
      </c>
      <c r="U96" s="69">
        <v>14.243774488054701</v>
      </c>
    </row>
    <row r="97" spans="2:21" x14ac:dyDescent="0.25">
      <c r="B97">
        <v>48</v>
      </c>
      <c r="C97" s="98" t="s">
        <v>178</v>
      </c>
      <c r="D97" s="58">
        <v>132.289546</v>
      </c>
      <c r="E97" s="58">
        <v>23.328109000000001</v>
      </c>
      <c r="F97" s="58">
        <v>-1.890884</v>
      </c>
      <c r="G97" s="58">
        <v>10.000795</v>
      </c>
      <c r="H97" s="58">
        <v>1.2244349999999999</v>
      </c>
      <c r="I97" s="69">
        <v>-10.000795</v>
      </c>
      <c r="J97" s="102">
        <v>9</v>
      </c>
      <c r="K97" s="57">
        <v>130.46923100000001</v>
      </c>
      <c r="L97" s="58">
        <v>23.007111999999999</v>
      </c>
      <c r="M97" s="69">
        <v>-88.371133</v>
      </c>
      <c r="N97" s="73">
        <v>126.127831</v>
      </c>
      <c r="O97" s="74">
        <v>22.241544000000001</v>
      </c>
      <c r="P97" s="74">
        <v>-294.62402700000001</v>
      </c>
      <c r="Q97" s="57">
        <f t="shared" si="4"/>
        <v>10.000795056228348</v>
      </c>
      <c r="R97" s="58">
        <f t="shared" si="5"/>
        <v>134.33065417246354</v>
      </c>
      <c r="S97" s="69">
        <f t="shared" si="3"/>
        <v>134.34863939172868</v>
      </c>
      <c r="T97" s="57">
        <v>132.30728789171701</v>
      </c>
      <c r="U97" s="69">
        <v>23.3312376280462</v>
      </c>
    </row>
    <row r="98" spans="2:21" x14ac:dyDescent="0.25">
      <c r="B98">
        <v>49</v>
      </c>
      <c r="C98" s="98" t="s">
        <v>178</v>
      </c>
      <c r="D98" s="58">
        <v>127.093215</v>
      </c>
      <c r="E98" s="58">
        <v>32.371518999999999</v>
      </c>
      <c r="F98" s="58">
        <v>-1.7996430000000001</v>
      </c>
      <c r="G98" s="58">
        <v>14.289783</v>
      </c>
      <c r="H98" s="58">
        <v>1.193225</v>
      </c>
      <c r="I98" s="69">
        <v>-14.289783</v>
      </c>
      <c r="J98" s="102">
        <v>9</v>
      </c>
      <c r="K98" s="57">
        <v>125.34765400000001</v>
      </c>
      <c r="L98" s="58">
        <v>31.926912999999999</v>
      </c>
      <c r="M98" s="69">
        <v>-88.280885999999995</v>
      </c>
      <c r="N98" s="73">
        <v>121.18454199999999</v>
      </c>
      <c r="O98" s="74">
        <v>30.866539</v>
      </c>
      <c r="P98" s="74">
        <v>-294.53615000000002</v>
      </c>
      <c r="Q98" s="57">
        <f t="shared" si="4"/>
        <v>14.289782749528039</v>
      </c>
      <c r="R98" s="58">
        <f t="shared" si="5"/>
        <v>131.15106000869221</v>
      </c>
      <c r="S98" s="69">
        <f t="shared" si="3"/>
        <v>131.1677366684506</v>
      </c>
      <c r="T98" s="57">
        <v>127.10940481727501</v>
      </c>
      <c r="U98" s="69">
        <v>32.3756426581947</v>
      </c>
    </row>
    <row r="99" spans="2:21" x14ac:dyDescent="0.25">
      <c r="B99">
        <v>50</v>
      </c>
      <c r="C99" s="98" t="s">
        <v>178</v>
      </c>
      <c r="D99" s="58">
        <v>121.857174</v>
      </c>
      <c r="E99" s="58">
        <v>41.401573999999997</v>
      </c>
      <c r="F99" s="58">
        <v>-1.7308939999999999</v>
      </c>
      <c r="G99" s="58">
        <v>18.765445</v>
      </c>
      <c r="H99" s="58">
        <v>1.169265</v>
      </c>
      <c r="I99" s="69">
        <v>-18.765445</v>
      </c>
      <c r="J99" s="102">
        <v>9</v>
      </c>
      <c r="K99" s="57">
        <v>120.185873</v>
      </c>
      <c r="L99" s="58">
        <v>40.833741000000003</v>
      </c>
      <c r="M99" s="69">
        <v>-88.212881999999993</v>
      </c>
      <c r="N99" s="73">
        <v>116.19987</v>
      </c>
      <c r="O99" s="74">
        <v>39.479477000000003</v>
      </c>
      <c r="P99" s="74">
        <v>-294.46992499999999</v>
      </c>
      <c r="Q99" s="57">
        <f t="shared" si="4"/>
        <v>18.765445118983017</v>
      </c>
      <c r="R99" s="58">
        <f t="shared" si="5"/>
        <v>128.69833404105802</v>
      </c>
      <c r="S99" s="69">
        <f t="shared" si="3"/>
        <v>128.71404760412614</v>
      </c>
      <c r="T99" s="57">
        <v>121.87208077706001</v>
      </c>
      <c r="U99" s="69">
        <v>41.4066386507982</v>
      </c>
    </row>
    <row r="100" spans="2:21" x14ac:dyDescent="0.25">
      <c r="B100">
        <v>51</v>
      </c>
      <c r="C100" s="98" t="s">
        <v>178</v>
      </c>
      <c r="D100" s="58">
        <v>116.60719</v>
      </c>
      <c r="E100" s="58">
        <v>50.44464</v>
      </c>
      <c r="F100" s="58">
        <v>-1.6855100000000001</v>
      </c>
      <c r="G100" s="58">
        <v>23.393462</v>
      </c>
      <c r="H100" s="58">
        <v>1.1532260000000001</v>
      </c>
      <c r="I100" s="69">
        <v>-23.393462</v>
      </c>
      <c r="J100" s="102">
        <v>10</v>
      </c>
      <c r="K100" s="57">
        <v>115.00937500000001</v>
      </c>
      <c r="L100" s="58">
        <v>49.753419999999998</v>
      </c>
      <c r="M100" s="69">
        <v>-88.167989000000006</v>
      </c>
      <c r="N100" s="73">
        <v>111.198632</v>
      </c>
      <c r="O100" s="74">
        <v>48.104880999999999</v>
      </c>
      <c r="P100" s="74">
        <v>-294.42620299999999</v>
      </c>
      <c r="Q100" s="57">
        <f t="shared" si="4"/>
        <v>23.39346194391365</v>
      </c>
      <c r="R100" s="58">
        <f t="shared" si="5"/>
        <v>127.05077120752043</v>
      </c>
      <c r="S100" s="69">
        <f t="shared" si="3"/>
        <v>127.065859977008</v>
      </c>
      <c r="T100" s="57">
        <v>116.62106618822899</v>
      </c>
      <c r="U100" s="69">
        <v>50.450642883011</v>
      </c>
    </row>
    <row r="101" spans="2:21" x14ac:dyDescent="0.25">
      <c r="B101">
        <v>52</v>
      </c>
      <c r="C101" s="98" t="s">
        <v>178</v>
      </c>
      <c r="D101" s="58">
        <v>111.371701</v>
      </c>
      <c r="E101" s="58">
        <v>59.574862000000003</v>
      </c>
      <c r="F101" s="58">
        <v>-1.6651629999999999</v>
      </c>
      <c r="G101" s="58">
        <v>28.143181999999999</v>
      </c>
      <c r="H101" s="58">
        <v>1.145975</v>
      </c>
      <c r="I101" s="69">
        <v>-28.143181999999999</v>
      </c>
      <c r="J101" s="102">
        <v>10</v>
      </c>
      <c r="K101" s="57">
        <v>109.846259</v>
      </c>
      <c r="L101" s="58">
        <v>58.758873999999999</v>
      </c>
      <c r="M101" s="69">
        <v>-88.147862000000003</v>
      </c>
      <c r="N101" s="73">
        <v>106.208124</v>
      </c>
      <c r="O101" s="74">
        <v>56.812764999999999</v>
      </c>
      <c r="P101" s="74">
        <v>-294.40659900000003</v>
      </c>
      <c r="Q101" s="57">
        <f t="shared" si="4"/>
        <v>28.143182120818658</v>
      </c>
      <c r="R101" s="58">
        <f t="shared" si="5"/>
        <v>126.3044732618463</v>
      </c>
      <c r="S101" s="69">
        <f t="shared" si="3"/>
        <v>126.31928478518077</v>
      </c>
      <c r="T101" s="57">
        <v>111.38478777012099</v>
      </c>
      <c r="U101" s="69">
        <v>59.581862364697599</v>
      </c>
    </row>
    <row r="102" spans="2:21" x14ac:dyDescent="0.25">
      <c r="B102">
        <v>53</v>
      </c>
      <c r="C102" s="98" t="s">
        <v>178</v>
      </c>
      <c r="D102" s="58">
        <v>106.14770900000001</v>
      </c>
      <c r="E102" s="58">
        <v>68.622230999999999</v>
      </c>
      <c r="F102" s="58">
        <v>-1.667694</v>
      </c>
      <c r="G102" s="58">
        <v>32.881807000000002</v>
      </c>
      <c r="H102" s="58">
        <v>1.146879</v>
      </c>
      <c r="I102" s="69">
        <v>-32.881807000000002</v>
      </c>
      <c r="J102" s="102">
        <v>10</v>
      </c>
      <c r="K102" s="57">
        <v>104.693744</v>
      </c>
      <c r="L102" s="58">
        <v>67.682274000000007</v>
      </c>
      <c r="M102" s="69">
        <v>-88.150366000000005</v>
      </c>
      <c r="N102" s="73">
        <v>101.22608</v>
      </c>
      <c r="O102" s="74">
        <v>65.440503000000007</v>
      </c>
      <c r="P102" s="74">
        <v>-294.40903800000001</v>
      </c>
      <c r="Q102" s="57">
        <f t="shared" si="4"/>
        <v>32.88180681114558</v>
      </c>
      <c r="R102" s="58">
        <f t="shared" si="5"/>
        <v>126.39757400110986</v>
      </c>
      <c r="S102" s="69">
        <f t="shared" si="3"/>
        <v>126.41241991605705</v>
      </c>
      <c r="T102" s="57">
        <v>106.160201685234</v>
      </c>
      <c r="U102" s="69">
        <v>68.6303072546837</v>
      </c>
    </row>
    <row r="103" spans="2:21" x14ac:dyDescent="0.25">
      <c r="B103">
        <v>54</v>
      </c>
      <c r="C103" s="98" t="s">
        <v>178</v>
      </c>
      <c r="D103" s="58">
        <v>153.11766499999999</v>
      </c>
      <c r="E103" s="58">
        <v>5.2019780000000004</v>
      </c>
      <c r="F103" s="58">
        <v>-2.4820859999999998</v>
      </c>
      <c r="G103" s="58">
        <v>1.9458029999999999</v>
      </c>
      <c r="H103" s="58">
        <v>1.4135690000000001</v>
      </c>
      <c r="I103" s="69">
        <v>-1.9458029999999999</v>
      </c>
      <c r="J103" s="102">
        <v>8</v>
      </c>
      <c r="K103" s="57">
        <v>150.98503199999999</v>
      </c>
      <c r="L103" s="58">
        <v>5.129524</v>
      </c>
      <c r="M103" s="69">
        <v>-88.955761999999993</v>
      </c>
      <c r="N103" s="73">
        <v>145.89876599999999</v>
      </c>
      <c r="O103" s="74">
        <v>4.9567249999999996</v>
      </c>
      <c r="P103" s="74">
        <v>-295.19297999999998</v>
      </c>
      <c r="Q103" s="57">
        <f t="shared" si="4"/>
        <v>1.9458028709539605</v>
      </c>
      <c r="R103" s="58">
        <f t="shared" si="5"/>
        <v>153.20600481105402</v>
      </c>
      <c r="S103" s="69">
        <f t="shared" si="3"/>
        <v>153.23325880453109</v>
      </c>
      <c r="T103" s="57">
        <v>153.14493737316201</v>
      </c>
      <c r="U103" s="69">
        <v>5.2029045442050599</v>
      </c>
    </row>
    <row r="104" spans="2:21" x14ac:dyDescent="0.25">
      <c r="B104">
        <v>55</v>
      </c>
      <c r="C104" s="98" t="s">
        <v>178</v>
      </c>
      <c r="D104" s="58">
        <v>147.911879</v>
      </c>
      <c r="E104" s="58">
        <v>14.235958</v>
      </c>
      <c r="F104" s="58">
        <v>-2.3298169999999998</v>
      </c>
      <c r="G104" s="58">
        <v>5.4975680000000002</v>
      </c>
      <c r="H104" s="58">
        <v>1.366717</v>
      </c>
      <c r="I104" s="69">
        <v>-5.4975680000000002</v>
      </c>
      <c r="J104" s="102">
        <v>9</v>
      </c>
      <c r="K104" s="57">
        <v>145.85821799999999</v>
      </c>
      <c r="L104" s="58">
        <v>14.038301000000001</v>
      </c>
      <c r="M104" s="69">
        <v>-88.805209000000005</v>
      </c>
      <c r="N104" s="73">
        <v>140.960297</v>
      </c>
      <c r="O104" s="74">
        <v>13.566894</v>
      </c>
      <c r="P104" s="74">
        <v>-295.04651899999999</v>
      </c>
      <c r="Q104" s="57">
        <f t="shared" si="4"/>
        <v>5.4975681788499751</v>
      </c>
      <c r="R104" s="58">
        <f t="shared" si="5"/>
        <v>148.59537829114473</v>
      </c>
      <c r="S104" s="69">
        <f t="shared" si="3"/>
        <v>148.62011942613861</v>
      </c>
      <c r="T104" s="57">
        <v>147.93653952856801</v>
      </c>
      <c r="U104" s="69">
        <v>14.23833148245</v>
      </c>
    </row>
    <row r="105" spans="2:21" x14ac:dyDescent="0.25">
      <c r="B105">
        <v>56</v>
      </c>
      <c r="C105" s="98" t="s">
        <v>178</v>
      </c>
      <c r="D105" s="58">
        <v>142.70374200000001</v>
      </c>
      <c r="E105" s="58">
        <v>23.330238000000001</v>
      </c>
      <c r="F105" s="58">
        <v>-2.2019280000000001</v>
      </c>
      <c r="G105" s="58">
        <v>9.284986</v>
      </c>
      <c r="H105" s="58">
        <v>1.3264549999999999</v>
      </c>
      <c r="I105" s="69">
        <v>-9.284986</v>
      </c>
      <c r="J105" s="102">
        <v>9</v>
      </c>
      <c r="K105" s="57">
        <v>140.72759400000001</v>
      </c>
      <c r="L105" s="58">
        <v>23.007162999999998</v>
      </c>
      <c r="M105" s="69">
        <v>-88.678747999999999</v>
      </c>
      <c r="N105" s="73">
        <v>136.01453699999999</v>
      </c>
      <c r="O105" s="74">
        <v>22.236639</v>
      </c>
      <c r="P105" s="74">
        <v>-294.92346500000002</v>
      </c>
      <c r="Q105" s="57">
        <f t="shared" si="4"/>
        <v>9.2849859251475149</v>
      </c>
      <c r="R105" s="58">
        <f t="shared" si="5"/>
        <v>144.59826411800111</v>
      </c>
      <c r="S105" s="69">
        <f t="shared" si="3"/>
        <v>144.62096051488976</v>
      </c>
      <c r="T105" s="57">
        <v>142.726173299507</v>
      </c>
      <c r="U105" s="69">
        <v>23.333905230787501</v>
      </c>
    </row>
    <row r="106" spans="2:21" x14ac:dyDescent="0.25">
      <c r="B106">
        <v>57</v>
      </c>
      <c r="C106" s="98" t="s">
        <v>178</v>
      </c>
      <c r="D106" s="58">
        <v>137.506269</v>
      </c>
      <c r="E106" s="58">
        <v>32.376499000000003</v>
      </c>
      <c r="F106" s="58">
        <v>-2.0982419999999999</v>
      </c>
      <c r="G106" s="58">
        <v>13.249238</v>
      </c>
      <c r="H106" s="58">
        <v>1.2931349999999999</v>
      </c>
      <c r="I106" s="69">
        <v>-13.249238</v>
      </c>
      <c r="J106" s="102">
        <v>9</v>
      </c>
      <c r="K106" s="57">
        <v>135.60613599999999</v>
      </c>
      <c r="L106" s="58">
        <v>31.929103999999999</v>
      </c>
      <c r="M106" s="69">
        <v>-88.576212999999996</v>
      </c>
      <c r="N106" s="73">
        <v>131.074375</v>
      </c>
      <c r="O106" s="74">
        <v>30.862079999999999</v>
      </c>
      <c r="P106" s="74">
        <v>-294.82367199999999</v>
      </c>
      <c r="Q106" s="57">
        <f t="shared" si="4"/>
        <v>13.249238299911084</v>
      </c>
      <c r="R106" s="58">
        <f t="shared" si="5"/>
        <v>141.26645639286548</v>
      </c>
      <c r="S106" s="69">
        <f t="shared" si="3"/>
        <v>141.28754036009903</v>
      </c>
      <c r="T106" s="57">
        <v>137.52682272665001</v>
      </c>
      <c r="U106" s="69">
        <v>32.381338471794201</v>
      </c>
    </row>
    <row r="107" spans="2:21" x14ac:dyDescent="0.25">
      <c r="B107">
        <v>58</v>
      </c>
      <c r="C107" s="98" t="s">
        <v>178</v>
      </c>
      <c r="D107" s="58">
        <v>132.27112</v>
      </c>
      <c r="E107" s="58">
        <v>41.413640999999998</v>
      </c>
      <c r="F107" s="58">
        <v>-2.0172539999999999</v>
      </c>
      <c r="G107" s="58">
        <v>17.385162000000001</v>
      </c>
      <c r="H107" s="58">
        <v>1.266648</v>
      </c>
      <c r="I107" s="69">
        <v>-17.385162000000001</v>
      </c>
      <c r="J107" s="102">
        <v>9</v>
      </c>
      <c r="K107" s="57">
        <v>130.44635400000001</v>
      </c>
      <c r="L107" s="58">
        <v>40.842312999999997</v>
      </c>
      <c r="M107" s="69">
        <v>-88.496117999999996</v>
      </c>
      <c r="N107" s="73">
        <v>126.094342</v>
      </c>
      <c r="O107" s="74">
        <v>39.479712999999997</v>
      </c>
      <c r="P107" s="74">
        <v>-294.74570799999998</v>
      </c>
      <c r="Q107" s="57">
        <f t="shared" si="4"/>
        <v>17.385162047786743</v>
      </c>
      <c r="R107" s="58">
        <f t="shared" si="5"/>
        <v>138.60280966463588</v>
      </c>
      <c r="S107" s="69">
        <f t="shared" si="3"/>
        <v>138.62266307835145</v>
      </c>
      <c r="T107" s="57">
        <v>132.29009645885199</v>
      </c>
      <c r="U107" s="69">
        <v>41.419582465184398</v>
      </c>
    </row>
    <row r="108" spans="2:21" x14ac:dyDescent="0.25">
      <c r="B108">
        <v>59</v>
      </c>
      <c r="C108" s="98" t="s">
        <v>178</v>
      </c>
      <c r="D108" s="58">
        <v>127.021981</v>
      </c>
      <c r="E108" s="58">
        <v>50.454549</v>
      </c>
      <c r="F108" s="58">
        <v>-1.959713</v>
      </c>
      <c r="G108" s="58">
        <v>21.663527999999999</v>
      </c>
      <c r="H108" s="58">
        <v>1.247566</v>
      </c>
      <c r="I108" s="69">
        <v>-21.663527999999999</v>
      </c>
      <c r="J108" s="102">
        <v>10</v>
      </c>
      <c r="K108" s="57">
        <v>125.27168899999999</v>
      </c>
      <c r="L108" s="58">
        <v>49.759312999999999</v>
      </c>
      <c r="M108" s="69">
        <v>-88.439209000000005</v>
      </c>
      <c r="N108" s="73">
        <v>121.097295</v>
      </c>
      <c r="O108" s="74">
        <v>48.101196999999999</v>
      </c>
      <c r="P108" s="74">
        <v>-294.69030600000002</v>
      </c>
      <c r="Q108" s="57">
        <f t="shared" si="4"/>
        <v>21.66352845014627</v>
      </c>
      <c r="R108" s="58">
        <f t="shared" si="5"/>
        <v>136.67569342043873</v>
      </c>
      <c r="S108" s="69">
        <f t="shared" si="3"/>
        <v>136.69468824386072</v>
      </c>
      <c r="T108" s="57">
        <v>127.039662886835</v>
      </c>
      <c r="U108" s="69">
        <v>50.4615724428619</v>
      </c>
    </row>
    <row r="109" spans="2:21" x14ac:dyDescent="0.25">
      <c r="B109">
        <v>60</v>
      </c>
      <c r="C109" s="98" t="s">
        <v>178</v>
      </c>
      <c r="D109" s="58">
        <v>121.787408</v>
      </c>
      <c r="E109" s="58">
        <v>59.563823999999997</v>
      </c>
      <c r="F109" s="58">
        <v>-1.927184</v>
      </c>
      <c r="G109" s="58">
        <v>26.062346999999999</v>
      </c>
      <c r="H109" s="58">
        <v>1.236677</v>
      </c>
      <c r="I109" s="69">
        <v>-26.062346999999999</v>
      </c>
      <c r="J109" s="102">
        <v>10</v>
      </c>
      <c r="K109" s="57">
        <v>120.11036</v>
      </c>
      <c r="L109" s="58">
        <v>58.743613000000003</v>
      </c>
      <c r="M109" s="69">
        <v>-88.407036000000005</v>
      </c>
      <c r="N109" s="73">
        <v>116.110651</v>
      </c>
      <c r="O109" s="74">
        <v>56.787433999999998</v>
      </c>
      <c r="P109" s="74">
        <v>-294.65898299999998</v>
      </c>
      <c r="Q109" s="57">
        <f t="shared" si="4"/>
        <v>26.062346830071313</v>
      </c>
      <c r="R109" s="58">
        <f t="shared" si="5"/>
        <v>135.57293932367713</v>
      </c>
      <c r="S109" s="69">
        <f t="shared" si="3"/>
        <v>135.59145461258538</v>
      </c>
      <c r="T109" s="57">
        <v>121.804068460057</v>
      </c>
      <c r="U109" s="69">
        <v>59.571972303071199</v>
      </c>
    </row>
    <row r="110" spans="2:21" x14ac:dyDescent="0.25">
      <c r="B110">
        <v>61</v>
      </c>
      <c r="C110" s="98" t="s">
        <v>178</v>
      </c>
      <c r="D110" s="58">
        <v>116.563412</v>
      </c>
      <c r="E110" s="58">
        <v>68.623975000000002</v>
      </c>
      <c r="F110" s="58">
        <v>-1.918115</v>
      </c>
      <c r="G110" s="58">
        <v>30.486450999999999</v>
      </c>
      <c r="H110" s="58">
        <v>1.233627</v>
      </c>
      <c r="I110" s="69">
        <v>-30.486450999999999</v>
      </c>
      <c r="J110" s="102">
        <v>10</v>
      </c>
      <c r="K110" s="57">
        <v>114.95859799999999</v>
      </c>
      <c r="L110" s="58">
        <v>67.679177999999993</v>
      </c>
      <c r="M110" s="69">
        <v>-88.398066</v>
      </c>
      <c r="N110" s="73">
        <v>111.131162</v>
      </c>
      <c r="O110" s="74">
        <v>65.425865000000002</v>
      </c>
      <c r="P110" s="74">
        <v>-294.65025000000003</v>
      </c>
      <c r="Q110" s="57">
        <f t="shared" si="4"/>
        <v>30.486451467700267</v>
      </c>
      <c r="R110" s="58">
        <f t="shared" si="5"/>
        <v>135.2637385328469</v>
      </c>
      <c r="S110" s="69">
        <f t="shared" si="3"/>
        <v>135.28212088907651</v>
      </c>
      <c r="T110" s="57">
        <v>116.579279542858</v>
      </c>
      <c r="U110" s="69">
        <v>68.633316643708994</v>
      </c>
    </row>
    <row r="111" spans="2:21" x14ac:dyDescent="0.25">
      <c r="B111">
        <v>62</v>
      </c>
      <c r="C111" s="98" t="s">
        <v>178</v>
      </c>
      <c r="D111" s="58">
        <v>163.53094400000001</v>
      </c>
      <c r="E111" s="58">
        <v>5.2020689999999998</v>
      </c>
      <c r="F111" s="58">
        <v>-2.844554</v>
      </c>
      <c r="G111" s="58">
        <v>1.822017</v>
      </c>
      <c r="H111" s="58">
        <v>1.521066</v>
      </c>
      <c r="I111" s="69">
        <v>-1.822017</v>
      </c>
      <c r="J111" s="102">
        <v>8</v>
      </c>
      <c r="K111" s="57">
        <v>161.236007</v>
      </c>
      <c r="L111" s="58">
        <v>5.1290649999999998</v>
      </c>
      <c r="M111" s="69">
        <v>-89.314074000000005</v>
      </c>
      <c r="N111" s="73">
        <v>155.76264599999999</v>
      </c>
      <c r="O111" s="74">
        <v>4.9549519999999996</v>
      </c>
      <c r="P111" s="74">
        <v>-295.541381</v>
      </c>
      <c r="Q111" s="57">
        <f t="shared" si="4"/>
        <v>1.8220167648093561</v>
      </c>
      <c r="R111" s="58">
        <f t="shared" si="5"/>
        <v>163.61366436643334</v>
      </c>
      <c r="S111" s="69">
        <f t="shared" si="3"/>
        <v>163.64722796519405</v>
      </c>
      <c r="T111" s="57">
        <v>163.56452812247301</v>
      </c>
      <c r="U111" s="69">
        <v>5.2031373416736697</v>
      </c>
    </row>
    <row r="112" spans="2:21" x14ac:dyDescent="0.25">
      <c r="B112">
        <v>63</v>
      </c>
      <c r="C112" s="98" t="s">
        <v>178</v>
      </c>
      <c r="D112" s="58">
        <v>158.32556700000001</v>
      </c>
      <c r="E112" s="58">
        <v>14.241167000000001</v>
      </c>
      <c r="F112" s="58">
        <v>-2.679433</v>
      </c>
      <c r="G112" s="58">
        <v>5.1398450000000002</v>
      </c>
      <c r="H112" s="58">
        <v>1.4727399999999999</v>
      </c>
      <c r="I112" s="69">
        <v>-5.1398450000000002</v>
      </c>
      <c r="J112" s="102">
        <v>8</v>
      </c>
      <c r="K112" s="57">
        <v>156.11134100000001</v>
      </c>
      <c r="L112" s="58">
        <v>14.042</v>
      </c>
      <c r="M112" s="69">
        <v>-89.150858999999997</v>
      </c>
      <c r="N112" s="73">
        <v>150.830476</v>
      </c>
      <c r="O112" s="74">
        <v>13.566993999999999</v>
      </c>
      <c r="P112" s="74">
        <v>-295.38271200000003</v>
      </c>
      <c r="Q112" s="57">
        <f t="shared" si="4"/>
        <v>5.1398446057849307</v>
      </c>
      <c r="R112" s="58">
        <f t="shared" si="5"/>
        <v>158.96476340180985</v>
      </c>
      <c r="S112" s="69">
        <f t="shared" si="3"/>
        <v>158.99539672845202</v>
      </c>
      <c r="T112" s="57">
        <v>158.356112163761</v>
      </c>
      <c r="U112" s="69">
        <v>14.2439144954703</v>
      </c>
    </row>
    <row r="113" spans="2:21" x14ac:dyDescent="0.25">
      <c r="B113">
        <v>64</v>
      </c>
      <c r="C113" s="98" t="s">
        <v>178</v>
      </c>
      <c r="D113" s="58">
        <v>153.11766</v>
      </c>
      <c r="E113" s="58">
        <v>23.321176999999999</v>
      </c>
      <c r="F113" s="58">
        <v>-2.538751</v>
      </c>
      <c r="G113" s="58">
        <v>8.6600990000000007</v>
      </c>
      <c r="H113" s="58">
        <v>1.4307289999999999</v>
      </c>
      <c r="I113" s="69">
        <v>-8.6600990000000007</v>
      </c>
      <c r="J113" s="102">
        <v>8</v>
      </c>
      <c r="K113" s="57">
        <v>150.98252299999999</v>
      </c>
      <c r="L113" s="58">
        <v>22.995977</v>
      </c>
      <c r="M113" s="69">
        <v>-89.011784000000006</v>
      </c>
      <c r="N113" s="73">
        <v>145.89028300000001</v>
      </c>
      <c r="O113" s="74">
        <v>22.220383999999999</v>
      </c>
      <c r="P113" s="74">
        <v>-295.24746800000003</v>
      </c>
      <c r="Q113" s="57">
        <f t="shared" si="4"/>
        <v>8.6600988139369282</v>
      </c>
      <c r="R113" s="58">
        <f t="shared" si="5"/>
        <v>154.88348879251438</v>
      </c>
      <c r="S113" s="69">
        <f t="shared" ref="S113:S176" si="6">polyS0 + polyS1 * R113 + polyS2 * R113^2 + polyS3 * R113^3 + polyS4 * R113^4 + polyS5 * R113^5 + polyS6 * R113^6 + polyS7 * R113^7 + polyS8 * R113^8 + polyS9 * R113^9</f>
        <v>154.91169913359349</v>
      </c>
      <c r="T113" s="57">
        <v>153.14558278896399</v>
      </c>
      <c r="U113" s="69">
        <v>23.325429888293701</v>
      </c>
    </row>
    <row r="114" spans="2:21" x14ac:dyDescent="0.25">
      <c r="B114">
        <v>65</v>
      </c>
      <c r="C114" s="98" t="s">
        <v>178</v>
      </c>
      <c r="D114" s="58">
        <v>147.918667</v>
      </c>
      <c r="E114" s="58">
        <v>32.352848999999999</v>
      </c>
      <c r="F114" s="58">
        <v>-2.4223469999999998</v>
      </c>
      <c r="G114" s="58">
        <v>12.337476000000001</v>
      </c>
      <c r="H114" s="58">
        <v>1.3953199999999999</v>
      </c>
      <c r="I114" s="69">
        <v>-12.337476000000001</v>
      </c>
      <c r="J114" s="102">
        <v>8</v>
      </c>
      <c r="K114" s="57">
        <v>145.86098999999999</v>
      </c>
      <c r="L114" s="58">
        <v>31.902792000000002</v>
      </c>
      <c r="M114" s="69">
        <v>-88.896698000000001</v>
      </c>
      <c r="N114" s="73">
        <v>140.95348899999999</v>
      </c>
      <c r="O114" s="74">
        <v>30.829421</v>
      </c>
      <c r="P114" s="74">
        <v>-295.13552600000003</v>
      </c>
      <c r="Q114" s="57">
        <f t="shared" ref="Q114:Q177" si="7">DEGREES(ATAN(E114/D114))</f>
        <v>12.33747577985794</v>
      </c>
      <c r="R114" s="58">
        <f t="shared" ref="R114:R177" si="8">SQRT(D114^2+E114^2)</f>
        <v>151.41545127718535</v>
      </c>
      <c r="S114" s="69">
        <f t="shared" si="6"/>
        <v>151.44170941726594</v>
      </c>
      <c r="T114" s="57">
        <v>147.944351605946</v>
      </c>
      <c r="U114" s="69">
        <v>32.358466750583197</v>
      </c>
    </row>
    <row r="115" spans="2:21" x14ac:dyDescent="0.25">
      <c r="B115">
        <v>66</v>
      </c>
      <c r="C115" s="98" t="s">
        <v>178</v>
      </c>
      <c r="D115" s="58">
        <v>142.68503699999999</v>
      </c>
      <c r="E115" s="58">
        <v>41.415900000000001</v>
      </c>
      <c r="F115" s="58">
        <v>-2.329129</v>
      </c>
      <c r="G115" s="58">
        <v>16.185952</v>
      </c>
      <c r="H115" s="58">
        <v>1.366503</v>
      </c>
      <c r="I115" s="69">
        <v>-16.185952</v>
      </c>
      <c r="J115" s="102">
        <v>9</v>
      </c>
      <c r="K115" s="57">
        <v>140.70397500000001</v>
      </c>
      <c r="L115" s="58">
        <v>40.840874999999997</v>
      </c>
      <c r="M115" s="69">
        <v>-88.804529000000002</v>
      </c>
      <c r="N115" s="73">
        <v>135.97920099999999</v>
      </c>
      <c r="O115" s="74">
        <v>39.469458000000003</v>
      </c>
      <c r="P115" s="74">
        <v>-295.04585800000001</v>
      </c>
      <c r="Q115" s="57">
        <f t="shared" si="7"/>
        <v>16.185951601349881</v>
      </c>
      <c r="R115" s="58">
        <f t="shared" si="8"/>
        <v>148.57421228632299</v>
      </c>
      <c r="S115" s="69">
        <f t="shared" si="6"/>
        <v>148.5989422705683</v>
      </c>
      <c r="T115" s="57">
        <v>142.70881875702301</v>
      </c>
      <c r="U115" s="69">
        <v>41.422802916321103</v>
      </c>
    </row>
    <row r="116" spans="2:21" x14ac:dyDescent="0.25">
      <c r="B116">
        <v>67</v>
      </c>
      <c r="C116" s="98" t="s">
        <v>178</v>
      </c>
      <c r="D116" s="58">
        <v>137.43651399999999</v>
      </c>
      <c r="E116" s="58">
        <v>50.486772000000002</v>
      </c>
      <c r="F116" s="58">
        <v>-2.25962</v>
      </c>
      <c r="G116" s="58">
        <v>20.170612999999999</v>
      </c>
      <c r="H116" s="58">
        <v>1.344727</v>
      </c>
      <c r="I116" s="69">
        <v>-20.170612999999999</v>
      </c>
      <c r="J116" s="102">
        <v>10</v>
      </c>
      <c r="K116" s="57">
        <v>135.53105099999999</v>
      </c>
      <c r="L116" s="58">
        <v>49.786807000000003</v>
      </c>
      <c r="M116" s="69">
        <v>-88.735797000000005</v>
      </c>
      <c r="N116" s="73">
        <v>130.98657399999999</v>
      </c>
      <c r="O116" s="74">
        <v>48.117410999999997</v>
      </c>
      <c r="P116" s="74">
        <v>-294.97898099999998</v>
      </c>
      <c r="Q116" s="57">
        <f t="shared" si="7"/>
        <v>20.170612751616847</v>
      </c>
      <c r="R116" s="58">
        <f t="shared" si="8"/>
        <v>146.41622016515853</v>
      </c>
      <c r="S116" s="69">
        <f t="shared" si="6"/>
        <v>146.43983141575546</v>
      </c>
      <c r="T116" s="57">
        <v>137.458707923666</v>
      </c>
      <c r="U116" s="69">
        <v>50.494924852042999</v>
      </c>
    </row>
    <row r="117" spans="2:21" x14ac:dyDescent="0.25">
      <c r="B117">
        <v>68</v>
      </c>
      <c r="C117" s="98" t="s">
        <v>178</v>
      </c>
      <c r="D117" s="58">
        <v>132.20288600000001</v>
      </c>
      <c r="E117" s="58">
        <v>59.588974</v>
      </c>
      <c r="F117" s="58">
        <v>-2.214985</v>
      </c>
      <c r="G117" s="58">
        <v>24.262938999999999</v>
      </c>
      <c r="H117" s="58">
        <v>1.3306070000000001</v>
      </c>
      <c r="I117" s="69">
        <v>-24.262938999999999</v>
      </c>
      <c r="J117" s="102">
        <v>10</v>
      </c>
      <c r="K117" s="57">
        <v>130.37166199999999</v>
      </c>
      <c r="L117" s="58">
        <v>58.763570000000001</v>
      </c>
      <c r="M117" s="69">
        <v>-88.691659999999999</v>
      </c>
      <c r="N117" s="73">
        <v>126.00424599999999</v>
      </c>
      <c r="O117" s="74">
        <v>56.795006000000001</v>
      </c>
      <c r="P117" s="74">
        <v>-294.93603000000002</v>
      </c>
      <c r="Q117" s="57">
        <f t="shared" si="7"/>
        <v>24.262938720040673</v>
      </c>
      <c r="R117" s="58">
        <f t="shared" si="8"/>
        <v>145.01189223336709</v>
      </c>
      <c r="S117" s="69">
        <f t="shared" si="6"/>
        <v>145.03479458413062</v>
      </c>
      <c r="T117" s="57">
        <v>132.22379511013401</v>
      </c>
      <c r="U117" s="69">
        <v>59.598398547813098</v>
      </c>
    </row>
    <row r="118" spans="2:21" x14ac:dyDescent="0.25">
      <c r="B118">
        <v>69</v>
      </c>
      <c r="C118" s="98" t="s">
        <v>178</v>
      </c>
      <c r="D118" s="58">
        <v>126.978911</v>
      </c>
      <c r="E118" s="58">
        <v>68.612155999999999</v>
      </c>
      <c r="F118" s="58">
        <v>-2.193495</v>
      </c>
      <c r="G118" s="58">
        <v>28.384256000000001</v>
      </c>
      <c r="H118" s="58">
        <v>1.323769</v>
      </c>
      <c r="I118" s="69">
        <v>-28.384256000000001</v>
      </c>
      <c r="J118" s="102">
        <v>10</v>
      </c>
      <c r="K118" s="57">
        <v>125.220823</v>
      </c>
      <c r="L118" s="58">
        <v>67.662184999999994</v>
      </c>
      <c r="M118" s="69">
        <v>-88.670409000000006</v>
      </c>
      <c r="N118" s="73">
        <v>121.027834</v>
      </c>
      <c r="O118" s="74">
        <v>65.396533000000005</v>
      </c>
      <c r="P118" s="74">
        <v>-294.91534999999999</v>
      </c>
      <c r="Q118" s="57">
        <f t="shared" si="7"/>
        <v>28.384256308421332</v>
      </c>
      <c r="R118" s="58">
        <f t="shared" si="8"/>
        <v>144.33042572414956</v>
      </c>
      <c r="S118" s="69">
        <f t="shared" si="6"/>
        <v>144.3529894453284</v>
      </c>
      <c r="T118" s="57">
        <v>126.998790757395</v>
      </c>
      <c r="U118" s="69">
        <v>68.622897886230803</v>
      </c>
    </row>
    <row r="119" spans="2:21" x14ac:dyDescent="0.25">
      <c r="B119">
        <v>70</v>
      </c>
      <c r="C119" s="98" t="s">
        <v>178</v>
      </c>
      <c r="D119" s="58">
        <v>121.778363</v>
      </c>
      <c r="E119" s="58">
        <v>77.687709999999996</v>
      </c>
      <c r="F119" s="58">
        <v>-2.1972079999999998</v>
      </c>
      <c r="G119" s="58">
        <v>32.535572999999999</v>
      </c>
      <c r="H119" s="58">
        <v>1.3249519999999999</v>
      </c>
      <c r="I119" s="69">
        <v>-32.535572999999999</v>
      </c>
      <c r="J119" s="102">
        <v>10</v>
      </c>
      <c r="K119" s="57">
        <v>120.092151</v>
      </c>
      <c r="L119" s="58">
        <v>76.612002000000004</v>
      </c>
      <c r="M119" s="69">
        <v>-88.674081000000001</v>
      </c>
      <c r="N119" s="73">
        <v>116.070584</v>
      </c>
      <c r="O119" s="74">
        <v>74.046469999999999</v>
      </c>
      <c r="P119" s="74">
        <v>-294.91892300000001</v>
      </c>
      <c r="Q119" s="57">
        <f t="shared" si="7"/>
        <v>32.535573080114581</v>
      </c>
      <c r="R119" s="58">
        <f t="shared" si="8"/>
        <v>144.44843363638066</v>
      </c>
      <c r="S119" s="69">
        <f t="shared" si="6"/>
        <v>144.47105574724355</v>
      </c>
      <c r="T119" s="57">
        <v>121.79746226252099</v>
      </c>
      <c r="U119" s="69">
        <v>77.699894249577895</v>
      </c>
    </row>
    <row r="120" spans="2:21" x14ac:dyDescent="0.25">
      <c r="B120">
        <v>71</v>
      </c>
      <c r="C120" s="98" t="s">
        <v>178</v>
      </c>
      <c r="D120" s="58">
        <v>173.94387</v>
      </c>
      <c r="E120" s="58">
        <v>5.2021689999999996</v>
      </c>
      <c r="F120" s="58">
        <v>-3.2330369999999999</v>
      </c>
      <c r="G120" s="58">
        <v>1.713044</v>
      </c>
      <c r="H120" s="58">
        <v>1.631208</v>
      </c>
      <c r="I120" s="69">
        <v>-1.713044</v>
      </c>
      <c r="J120" s="102">
        <v>8</v>
      </c>
      <c r="K120" s="57">
        <v>171.482652</v>
      </c>
      <c r="L120" s="58">
        <v>5.1285610000000004</v>
      </c>
      <c r="M120" s="69">
        <v>-89.697982999999994</v>
      </c>
      <c r="N120" s="73">
        <v>165.612718</v>
      </c>
      <c r="O120" s="74">
        <v>4.9530079999999996</v>
      </c>
      <c r="P120" s="74">
        <v>-295.91438199999999</v>
      </c>
      <c r="Q120" s="57">
        <f t="shared" si="7"/>
        <v>1.713044038279474</v>
      </c>
      <c r="R120" s="58">
        <f t="shared" si="8"/>
        <v>174.02164369089687</v>
      </c>
      <c r="S120" s="69">
        <f t="shared" si="6"/>
        <v>174.06245394898616</v>
      </c>
      <c r="T120" s="57">
        <v>173.984702893139</v>
      </c>
      <c r="U120" s="69">
        <v>5.2033901963024096</v>
      </c>
    </row>
    <row r="121" spans="2:21" x14ac:dyDescent="0.25">
      <c r="B121">
        <v>72</v>
      </c>
      <c r="C121" s="98" t="s">
        <v>178</v>
      </c>
      <c r="D121" s="58">
        <v>168.738956</v>
      </c>
      <c r="E121" s="58">
        <v>14.240451</v>
      </c>
      <c r="F121" s="58">
        <v>-3.0550310000000001</v>
      </c>
      <c r="G121" s="58">
        <v>4.8239539999999996</v>
      </c>
      <c r="H121" s="58">
        <v>1.581307</v>
      </c>
      <c r="I121" s="69">
        <v>-4.8239539999999996</v>
      </c>
      <c r="J121" s="102">
        <v>8</v>
      </c>
      <c r="K121" s="57">
        <v>166.3604</v>
      </c>
      <c r="L121" s="58">
        <v>14.039717</v>
      </c>
      <c r="M121" s="69">
        <v>-89.522088999999994</v>
      </c>
      <c r="N121" s="73">
        <v>160.687613</v>
      </c>
      <c r="O121" s="74">
        <v>13.560971</v>
      </c>
      <c r="P121" s="74">
        <v>-295.74352399999998</v>
      </c>
      <c r="Q121" s="57">
        <f t="shared" si="7"/>
        <v>4.8239537629314899</v>
      </c>
      <c r="R121" s="58">
        <f t="shared" si="8"/>
        <v>169.33878975785004</v>
      </c>
      <c r="S121" s="69">
        <f t="shared" si="6"/>
        <v>169.3762194872063</v>
      </c>
      <c r="T121" s="57">
        <v>168.77629236334101</v>
      </c>
      <c r="U121" s="69">
        <v>14.2436019419359</v>
      </c>
    </row>
    <row r="122" spans="2:21" x14ac:dyDescent="0.25">
      <c r="B122">
        <v>73</v>
      </c>
      <c r="C122" s="98" t="s">
        <v>178</v>
      </c>
      <c r="D122" s="58">
        <v>163.53128100000001</v>
      </c>
      <c r="E122" s="58">
        <v>23.302368999999999</v>
      </c>
      <c r="F122" s="58">
        <v>-2.9014720000000001</v>
      </c>
      <c r="G122" s="58">
        <v>8.1097599999999996</v>
      </c>
      <c r="H122" s="58">
        <v>1.5374989999999999</v>
      </c>
      <c r="I122" s="69">
        <v>-8.1097599999999996</v>
      </c>
      <c r="J122" s="102">
        <v>8</v>
      </c>
      <c r="K122" s="57">
        <v>161.23359099999999</v>
      </c>
      <c r="L122" s="58">
        <v>22.974959999999999</v>
      </c>
      <c r="M122" s="69">
        <v>-89.370329999999996</v>
      </c>
      <c r="N122" s="73">
        <v>155.753669</v>
      </c>
      <c r="O122" s="74">
        <v>22.194099000000001</v>
      </c>
      <c r="P122" s="74">
        <v>-295.59605800000003</v>
      </c>
      <c r="Q122" s="57">
        <f t="shared" si="7"/>
        <v>8.1097598797149661</v>
      </c>
      <c r="R122" s="58">
        <f t="shared" si="8"/>
        <v>165.18317186236956</v>
      </c>
      <c r="S122" s="69">
        <f t="shared" si="6"/>
        <v>165.21776667222082</v>
      </c>
      <c r="T122" s="57">
        <v>163.56556734512401</v>
      </c>
      <c r="U122" s="69">
        <v>23.3072546283694</v>
      </c>
    </row>
    <row r="123" spans="2:21" x14ac:dyDescent="0.25">
      <c r="B123">
        <v>74</v>
      </c>
      <c r="C123" s="98" t="s">
        <v>178</v>
      </c>
      <c r="D123" s="58">
        <v>158.33080000000001</v>
      </c>
      <c r="E123" s="58">
        <v>32.347757000000001</v>
      </c>
      <c r="F123" s="58">
        <v>-2.772446</v>
      </c>
      <c r="G123" s="58">
        <v>11.546901</v>
      </c>
      <c r="H123" s="58">
        <v>1.5000849999999999</v>
      </c>
      <c r="I123" s="69">
        <v>-11.546901</v>
      </c>
      <c r="J123" s="102">
        <v>8</v>
      </c>
      <c r="K123" s="57">
        <v>156.11219500000001</v>
      </c>
      <c r="L123" s="58">
        <v>31.894485</v>
      </c>
      <c r="M123" s="69">
        <v>-89.242801</v>
      </c>
      <c r="N123" s="73">
        <v>150.820885</v>
      </c>
      <c r="O123" s="74">
        <v>30.813445000000002</v>
      </c>
      <c r="P123" s="74">
        <v>-295.47209900000001</v>
      </c>
      <c r="Q123" s="57">
        <f t="shared" si="7"/>
        <v>11.546900468481516</v>
      </c>
      <c r="R123" s="58">
        <f t="shared" si="8"/>
        <v>161.60142205924754</v>
      </c>
      <c r="S123" s="69">
        <f t="shared" si="6"/>
        <v>161.63369470234494</v>
      </c>
      <c r="T123" s="57">
        <v>158.36245543542299</v>
      </c>
      <c r="U123" s="69">
        <v>32.354224360316501</v>
      </c>
    </row>
    <row r="124" spans="2:21" x14ac:dyDescent="0.25">
      <c r="B124">
        <v>75</v>
      </c>
      <c r="C124" s="98" t="s">
        <v>180</v>
      </c>
      <c r="D124" s="58">
        <v>153.09888699999999</v>
      </c>
      <c r="E124" s="58">
        <v>41.393265</v>
      </c>
      <c r="F124" s="58">
        <v>-2.6665549999999998</v>
      </c>
      <c r="G124" s="58">
        <v>15.129303999999999</v>
      </c>
      <c r="H124" s="58">
        <v>1.468928</v>
      </c>
      <c r="I124" s="69">
        <v>-15.129303999999999</v>
      </c>
      <c r="J124" s="102" t="s">
        <v>404</v>
      </c>
      <c r="K124" s="57">
        <v>150.95833200000001</v>
      </c>
      <c r="L124" s="58">
        <v>40.814523999999999</v>
      </c>
      <c r="M124" s="69">
        <v>-89.138129000000006</v>
      </c>
      <c r="N124" s="73">
        <v>145.853171</v>
      </c>
      <c r="O124" s="74">
        <v>39.434244999999997</v>
      </c>
      <c r="P124" s="74">
        <v>-295.37033400000001</v>
      </c>
      <c r="Q124" s="57">
        <f t="shared" si="7"/>
        <v>15.129304012972028</v>
      </c>
      <c r="R124" s="58">
        <f t="shared" si="8"/>
        <v>158.59593811948335</v>
      </c>
      <c r="S124" s="69">
        <f t="shared" si="6"/>
        <v>158.62634680242263</v>
      </c>
      <c r="T124" s="57">
        <v>153.12827575733101</v>
      </c>
      <c r="U124" s="69">
        <v>41.401210822755999</v>
      </c>
    </row>
    <row r="125" spans="2:21" x14ac:dyDescent="0.25">
      <c r="B125">
        <v>76</v>
      </c>
      <c r="C125" s="98" t="s">
        <v>178</v>
      </c>
      <c r="D125" s="58">
        <v>147.850932</v>
      </c>
      <c r="E125" s="58">
        <v>50.487572999999998</v>
      </c>
      <c r="F125" s="58">
        <v>-2.5848420000000001</v>
      </c>
      <c r="G125" s="58">
        <v>18.853814</v>
      </c>
      <c r="H125" s="58">
        <v>1.444583</v>
      </c>
      <c r="I125" s="69">
        <v>-18.853814</v>
      </c>
      <c r="J125" s="102">
        <v>10</v>
      </c>
      <c r="K125" s="57">
        <v>145.78726399999999</v>
      </c>
      <c r="L125" s="58">
        <v>49.782879000000001</v>
      </c>
      <c r="M125" s="69">
        <v>-89.05735</v>
      </c>
      <c r="N125" s="73">
        <v>140.86547300000001</v>
      </c>
      <c r="O125" s="74">
        <v>48.102204999999998</v>
      </c>
      <c r="P125" s="74">
        <v>-295.29178300000001</v>
      </c>
      <c r="Q125" s="57">
        <f t="shared" si="7"/>
        <v>18.853814320480538</v>
      </c>
      <c r="R125" s="58">
        <f t="shared" si="8"/>
        <v>156.23345711050163</v>
      </c>
      <c r="S125" s="69">
        <f t="shared" si="6"/>
        <v>156.26245370066223</v>
      </c>
      <c r="T125" s="57">
        <v>147.87840577762501</v>
      </c>
      <c r="U125" s="69">
        <v>50.496954640918197</v>
      </c>
    </row>
    <row r="126" spans="2:21" x14ac:dyDescent="0.25">
      <c r="B126">
        <v>77</v>
      </c>
      <c r="C126" s="98" t="s">
        <v>178</v>
      </c>
      <c r="D126" s="58">
        <v>142.61818</v>
      </c>
      <c r="E126" s="58">
        <v>59.596960000000003</v>
      </c>
      <c r="F126" s="58">
        <v>-2.5280939999999998</v>
      </c>
      <c r="G126" s="58">
        <v>22.678963</v>
      </c>
      <c r="H126" s="58">
        <v>1.4275119999999999</v>
      </c>
      <c r="I126" s="69">
        <v>-22.678963</v>
      </c>
      <c r="J126" s="102">
        <v>10</v>
      </c>
      <c r="K126" s="57">
        <v>140.62989099999999</v>
      </c>
      <c r="L126" s="58">
        <v>58.766098</v>
      </c>
      <c r="M126" s="69">
        <v>-89.001248000000004</v>
      </c>
      <c r="N126" s="73">
        <v>135.88788099999999</v>
      </c>
      <c r="O126" s="74">
        <v>56.784517999999998</v>
      </c>
      <c r="P126" s="74">
        <v>-295.23722199999997</v>
      </c>
      <c r="Q126" s="57">
        <f t="shared" si="7"/>
        <v>22.678963266687497</v>
      </c>
      <c r="R126" s="58">
        <f t="shared" si="8"/>
        <v>154.56954068558915</v>
      </c>
      <c r="S126" s="69">
        <f t="shared" si="6"/>
        <v>154.59757030838577</v>
      </c>
      <c r="T126" s="57">
        <v>142.64407423403199</v>
      </c>
      <c r="U126" s="69">
        <v>59.607780623498897</v>
      </c>
    </row>
    <row r="127" spans="2:21" x14ac:dyDescent="0.25">
      <c r="B127">
        <v>78</v>
      </c>
      <c r="C127" s="98" t="s">
        <v>178</v>
      </c>
      <c r="D127" s="58">
        <v>137.39416600000001</v>
      </c>
      <c r="E127" s="58">
        <v>68.637151000000003</v>
      </c>
      <c r="F127" s="58">
        <v>-2.4948139999999999</v>
      </c>
      <c r="G127" s="58">
        <v>26.545054</v>
      </c>
      <c r="H127" s="58">
        <v>1.4174359999999999</v>
      </c>
      <c r="I127" s="69">
        <v>-26.545054</v>
      </c>
      <c r="J127" s="102">
        <v>10</v>
      </c>
      <c r="K127" s="57">
        <v>135.480028</v>
      </c>
      <c r="L127" s="58">
        <v>67.680916999999994</v>
      </c>
      <c r="M127" s="69">
        <v>-88.968345999999997</v>
      </c>
      <c r="N127" s="73">
        <v>130.914863</v>
      </c>
      <c r="O127" s="74">
        <v>65.400326000000007</v>
      </c>
      <c r="P127" s="74">
        <v>-295.20522</v>
      </c>
      <c r="Q127" s="57">
        <f t="shared" si="7"/>
        <v>26.545053531659565</v>
      </c>
      <c r="R127" s="58">
        <f t="shared" si="8"/>
        <v>153.58455439344272</v>
      </c>
      <c r="S127" s="69">
        <f t="shared" si="6"/>
        <v>153.61202221443151</v>
      </c>
      <c r="T127" s="57">
        <v>137.41876893704199</v>
      </c>
      <c r="U127" s="69">
        <v>68.649441736600807</v>
      </c>
    </row>
    <row r="128" spans="2:21" x14ac:dyDescent="0.25">
      <c r="B128">
        <v>79</v>
      </c>
      <c r="C128" s="98" t="s">
        <v>178</v>
      </c>
      <c r="D128" s="58">
        <v>132.19408100000001</v>
      </c>
      <c r="E128" s="58">
        <v>77.680593000000002</v>
      </c>
      <c r="F128" s="58">
        <v>-2.486192</v>
      </c>
      <c r="G128" s="58">
        <v>30.439575000000001</v>
      </c>
      <c r="H128" s="58">
        <v>1.414817</v>
      </c>
      <c r="I128" s="69">
        <v>-30.439575000000001</v>
      </c>
      <c r="J128" s="102">
        <v>10</v>
      </c>
      <c r="K128" s="57">
        <v>130.35271800000001</v>
      </c>
      <c r="L128" s="58">
        <v>76.598561000000004</v>
      </c>
      <c r="M128" s="69">
        <v>-88.959822000000003</v>
      </c>
      <c r="N128" s="73">
        <v>125.961118</v>
      </c>
      <c r="O128" s="74">
        <v>74.017945999999995</v>
      </c>
      <c r="P128" s="74">
        <v>-295.19692900000001</v>
      </c>
      <c r="Q128" s="57">
        <f t="shared" si="7"/>
        <v>30.439574599909204</v>
      </c>
      <c r="R128" s="58">
        <f t="shared" si="8"/>
        <v>153.32824130037562</v>
      </c>
      <c r="S128" s="69">
        <f t="shared" si="6"/>
        <v>153.35556421424693</v>
      </c>
      <c r="T128" s="57">
        <v>132.21766731942299</v>
      </c>
      <c r="U128" s="69">
        <v>77.694452919185807</v>
      </c>
    </row>
    <row r="129" spans="2:21" x14ac:dyDescent="0.25">
      <c r="B129">
        <v>80</v>
      </c>
      <c r="C129" s="98" t="s">
        <v>178</v>
      </c>
      <c r="D129" s="58">
        <v>184.35646299999999</v>
      </c>
      <c r="E129" s="58">
        <v>5.2022779999999997</v>
      </c>
      <c r="F129" s="58">
        <v>-3.6474760000000002</v>
      </c>
      <c r="G129" s="58">
        <v>1.616377</v>
      </c>
      <c r="H129" s="58">
        <v>1.744286</v>
      </c>
      <c r="I129" s="69">
        <v>-1.616377</v>
      </c>
      <c r="J129" s="102">
        <v>8</v>
      </c>
      <c r="K129" s="57">
        <v>181.72455199999999</v>
      </c>
      <c r="L129" s="58">
        <v>5.1280089999999996</v>
      </c>
      <c r="M129" s="69">
        <v>-90.107394999999997</v>
      </c>
      <c r="N129" s="73">
        <v>175.447518</v>
      </c>
      <c r="O129" s="74">
        <v>4.9508799999999997</v>
      </c>
      <c r="P129" s="74">
        <v>-296.311802</v>
      </c>
      <c r="Q129" s="57">
        <f t="shared" si="7"/>
        <v>1.6163767193311323</v>
      </c>
      <c r="R129" s="58">
        <f t="shared" si="8"/>
        <v>184.4298488484433</v>
      </c>
      <c r="S129" s="69">
        <f t="shared" si="6"/>
        <v>184.47890581912674</v>
      </c>
      <c r="T129" s="57">
        <v>184.405545359927</v>
      </c>
      <c r="U129" s="69">
        <v>5.2036630346067803</v>
      </c>
    </row>
    <row r="130" spans="2:21" x14ac:dyDescent="0.25">
      <c r="B130">
        <v>81</v>
      </c>
      <c r="C130" s="98" t="s">
        <v>178</v>
      </c>
      <c r="D130" s="58">
        <v>179.15207000000001</v>
      </c>
      <c r="E130" s="58">
        <v>14.237881</v>
      </c>
      <c r="F130" s="58">
        <v>-3.4566080000000001</v>
      </c>
      <c r="G130" s="58">
        <v>4.5439579999999999</v>
      </c>
      <c r="H130" s="58">
        <v>1.6927019999999999</v>
      </c>
      <c r="I130" s="69">
        <v>-4.5439579999999999</v>
      </c>
      <c r="J130" s="102">
        <v>8</v>
      </c>
      <c r="K130" s="57">
        <v>176.604985</v>
      </c>
      <c r="L130" s="58">
        <v>14.035455000000001</v>
      </c>
      <c r="M130" s="69">
        <v>-89.918862000000004</v>
      </c>
      <c r="N130" s="73">
        <v>170.53026</v>
      </c>
      <c r="O130" s="74">
        <v>13.552674</v>
      </c>
      <c r="P130" s="74">
        <v>-296.12883900000003</v>
      </c>
      <c r="Q130" s="57">
        <f t="shared" si="7"/>
        <v>4.5439579996720854</v>
      </c>
      <c r="R130" s="58">
        <f t="shared" si="8"/>
        <v>179.71694811746349</v>
      </c>
      <c r="S130" s="69">
        <f t="shared" si="6"/>
        <v>179.76214317681359</v>
      </c>
      <c r="T130" s="57">
        <v>179.19716608801301</v>
      </c>
      <c r="U130" s="69">
        <v>14.2414649537589</v>
      </c>
    </row>
    <row r="131" spans="2:21" x14ac:dyDescent="0.25">
      <c r="B131">
        <v>82</v>
      </c>
      <c r="C131" s="98" t="s">
        <v>178</v>
      </c>
      <c r="D131" s="58">
        <v>173.944624</v>
      </c>
      <c r="E131" s="58">
        <v>23.313286000000002</v>
      </c>
      <c r="F131" s="58">
        <v>-3.2903229999999999</v>
      </c>
      <c r="G131" s="58">
        <v>7.6336930000000001</v>
      </c>
      <c r="H131" s="58">
        <v>1.647084</v>
      </c>
      <c r="I131" s="69">
        <v>-7.6336930000000001</v>
      </c>
      <c r="J131" s="102">
        <v>8</v>
      </c>
      <c r="K131" s="57">
        <v>171.48038199999999</v>
      </c>
      <c r="L131" s="58">
        <v>22.983011000000001</v>
      </c>
      <c r="M131" s="69">
        <v>-89.754583999999994</v>
      </c>
      <c r="N131" s="73">
        <v>165.60323700000001</v>
      </c>
      <c r="O131" s="74">
        <v>22.195314</v>
      </c>
      <c r="P131" s="74">
        <v>-295.96934800000002</v>
      </c>
      <c r="Q131" s="57">
        <f t="shared" si="7"/>
        <v>7.6336929619861547</v>
      </c>
      <c r="R131" s="58">
        <f t="shared" si="8"/>
        <v>175.4999758479162</v>
      </c>
      <c r="S131" s="69">
        <f t="shared" si="6"/>
        <v>175.5418950894578</v>
      </c>
      <c r="T131" s="57">
        <v>173.986212758205</v>
      </c>
      <c r="U131" s="69">
        <v>23.318860018857901</v>
      </c>
    </row>
    <row r="132" spans="2:21" x14ac:dyDescent="0.25">
      <c r="B132">
        <v>83</v>
      </c>
      <c r="C132" s="98" t="s">
        <v>178</v>
      </c>
      <c r="D132" s="58">
        <v>168.74284599999999</v>
      </c>
      <c r="E132" s="58">
        <v>32.358998</v>
      </c>
      <c r="F132" s="58">
        <v>-3.1485970000000001</v>
      </c>
      <c r="G132" s="58">
        <v>10.855548000000001</v>
      </c>
      <c r="H132" s="58">
        <v>1.607648</v>
      </c>
      <c r="I132" s="69">
        <v>-10.855548000000001</v>
      </c>
      <c r="J132" s="102">
        <v>8</v>
      </c>
      <c r="K132" s="57">
        <v>166.359509</v>
      </c>
      <c r="L132" s="58">
        <v>31.901956999999999</v>
      </c>
      <c r="M132" s="69">
        <v>-89.614548999999997</v>
      </c>
      <c r="N132" s="73">
        <v>160.675318</v>
      </c>
      <c r="O132" s="74">
        <v>30.811928000000002</v>
      </c>
      <c r="P132" s="74">
        <v>-295.83334500000001</v>
      </c>
      <c r="Q132" s="57">
        <f t="shared" si="7"/>
        <v>10.855547535455187</v>
      </c>
      <c r="R132" s="58">
        <f t="shared" si="8"/>
        <v>171.81749860751586</v>
      </c>
      <c r="S132" s="69">
        <f t="shared" si="6"/>
        <v>171.85669282516594</v>
      </c>
      <c r="T132" s="57">
        <v>168.78137801465999</v>
      </c>
      <c r="U132" s="69">
        <v>32.366387097759599</v>
      </c>
    </row>
    <row r="133" spans="2:21" x14ac:dyDescent="0.25">
      <c r="B133">
        <v>84</v>
      </c>
      <c r="C133" s="98" t="s">
        <v>178</v>
      </c>
      <c r="D133" s="58">
        <v>163.51270199999999</v>
      </c>
      <c r="E133" s="58">
        <v>41.389721000000002</v>
      </c>
      <c r="F133" s="58">
        <v>-3.0300310000000001</v>
      </c>
      <c r="G133" s="58">
        <v>14.204822999999999</v>
      </c>
      <c r="H133" s="58">
        <v>1.574225</v>
      </c>
      <c r="I133" s="69">
        <v>-14.204822999999999</v>
      </c>
      <c r="J133" s="102">
        <v>8</v>
      </c>
      <c r="K133" s="57">
        <v>161.209035</v>
      </c>
      <c r="L133" s="58">
        <v>40.806596999999996</v>
      </c>
      <c r="M133" s="69">
        <v>-89.497383999999997</v>
      </c>
      <c r="N133" s="73">
        <v>155.714855</v>
      </c>
      <c r="O133" s="74">
        <v>39.415863999999999</v>
      </c>
      <c r="P133" s="74">
        <v>-295.71952099999999</v>
      </c>
      <c r="Q133" s="57">
        <f t="shared" si="7"/>
        <v>14.2048233097952</v>
      </c>
      <c r="R133" s="58">
        <f t="shared" si="8"/>
        <v>168.66983346111019</v>
      </c>
      <c r="S133" s="69">
        <f t="shared" si="6"/>
        <v>168.70679647348331</v>
      </c>
      <c r="T133" s="57">
        <v>163.548572762026</v>
      </c>
      <c r="U133" s="69">
        <v>41.398800911310602</v>
      </c>
    </row>
    <row r="134" spans="2:21" x14ac:dyDescent="0.25">
      <c r="B134">
        <v>85</v>
      </c>
      <c r="C134" s="98" t="s">
        <v>178</v>
      </c>
      <c r="D134" s="58">
        <v>158.265131</v>
      </c>
      <c r="E134" s="58">
        <v>50.453724000000001</v>
      </c>
      <c r="F134" s="58">
        <v>-2.93546</v>
      </c>
      <c r="G134" s="58">
        <v>17.681887</v>
      </c>
      <c r="H134" s="58">
        <v>1.5472600000000001</v>
      </c>
      <c r="I134" s="69">
        <v>-17.681887</v>
      </c>
      <c r="J134" s="102">
        <v>8</v>
      </c>
      <c r="K134" s="57">
        <v>156.03984199999999</v>
      </c>
      <c r="L134" s="58">
        <v>49.744318999999997</v>
      </c>
      <c r="M134" s="69">
        <v>-89.403921999999994</v>
      </c>
      <c r="N134" s="73">
        <v>150.73259200000001</v>
      </c>
      <c r="O134" s="74">
        <v>48.052408</v>
      </c>
      <c r="P134" s="74">
        <v>-295.62870299999997</v>
      </c>
      <c r="Q134" s="57">
        <f t="shared" si="7"/>
        <v>17.681887234464892</v>
      </c>
      <c r="R134" s="58">
        <f t="shared" si="8"/>
        <v>166.11270257242623</v>
      </c>
      <c r="S134" s="69">
        <f t="shared" si="6"/>
        <v>166.14791824849124</v>
      </c>
      <c r="T134" s="57">
        <v>158.29871935848399</v>
      </c>
      <c r="U134" s="69">
        <v>50.464431714061</v>
      </c>
    </row>
    <row r="135" spans="2:21" x14ac:dyDescent="0.25">
      <c r="B135">
        <v>86</v>
      </c>
      <c r="C135" s="98" t="s">
        <v>178</v>
      </c>
      <c r="D135" s="58">
        <v>153.03325100000001</v>
      </c>
      <c r="E135" s="58">
        <v>59.588634999999996</v>
      </c>
      <c r="F135" s="58">
        <v>-2.8666680000000002</v>
      </c>
      <c r="G135" s="58">
        <v>21.275122</v>
      </c>
      <c r="H135" s="58">
        <v>1.5274639999999999</v>
      </c>
      <c r="I135" s="69">
        <v>-21.275122</v>
      </c>
      <c r="J135" s="102">
        <v>8</v>
      </c>
      <c r="K135" s="57">
        <v>150.884636</v>
      </c>
      <c r="L135" s="58">
        <v>58.752000000000002</v>
      </c>
      <c r="M135" s="69">
        <v>-89.335932</v>
      </c>
      <c r="N135" s="73">
        <v>145.76025300000001</v>
      </c>
      <c r="O135" s="74">
        <v>56.756649000000003</v>
      </c>
      <c r="P135" s="74">
        <v>-295.56262500000003</v>
      </c>
      <c r="Q135" s="57">
        <f t="shared" si="7"/>
        <v>21.275121624722281</v>
      </c>
      <c r="R135" s="58">
        <f t="shared" si="8"/>
        <v>164.22539795291175</v>
      </c>
      <c r="S135" s="69">
        <f t="shared" si="6"/>
        <v>164.25936093149542</v>
      </c>
      <c r="T135" s="57">
        <v>153.064934549497</v>
      </c>
      <c r="U135" s="69">
        <v>59.6009720539029</v>
      </c>
    </row>
    <row r="136" spans="2:21" x14ac:dyDescent="0.25">
      <c r="B136">
        <v>87</v>
      </c>
      <c r="C136" s="98" t="s">
        <v>178</v>
      </c>
      <c r="D136" s="58">
        <v>147.80924200000001</v>
      </c>
      <c r="E136" s="58">
        <v>68.640326000000002</v>
      </c>
      <c r="F136" s="58">
        <v>-2.8213659999999998</v>
      </c>
      <c r="G136" s="58">
        <v>24.909427000000001</v>
      </c>
      <c r="H136" s="58">
        <v>1.5143390000000001</v>
      </c>
      <c r="I136" s="69">
        <v>-24.909427000000001</v>
      </c>
      <c r="J136" s="102">
        <v>10</v>
      </c>
      <c r="K136" s="57">
        <v>145.73594600000001</v>
      </c>
      <c r="L136" s="58">
        <v>67.677520000000001</v>
      </c>
      <c r="M136" s="69">
        <v>-89.291155000000003</v>
      </c>
      <c r="N136" s="73">
        <v>140.79119499999999</v>
      </c>
      <c r="O136" s="74">
        <v>65.381253999999998</v>
      </c>
      <c r="P136" s="74">
        <v>-295.51910299999997</v>
      </c>
      <c r="Q136" s="57">
        <f t="shared" si="7"/>
        <v>24.909426534503719</v>
      </c>
      <c r="R136" s="58">
        <f t="shared" si="8"/>
        <v>162.96952590592156</v>
      </c>
      <c r="S136" s="69">
        <f t="shared" si="6"/>
        <v>163.0026724677401</v>
      </c>
      <c r="T136" s="57">
        <v>147.83933847509601</v>
      </c>
      <c r="U136" s="69">
        <v>68.654302337569206</v>
      </c>
    </row>
    <row r="137" spans="2:21" x14ac:dyDescent="0.25">
      <c r="B137">
        <v>88</v>
      </c>
      <c r="C137" s="98" t="s">
        <v>178</v>
      </c>
      <c r="D137" s="58">
        <v>142.60957099999999</v>
      </c>
      <c r="E137" s="58">
        <v>77.685413999999994</v>
      </c>
      <c r="F137" s="58">
        <v>-2.8008090000000001</v>
      </c>
      <c r="G137" s="58">
        <v>28.578983000000001</v>
      </c>
      <c r="H137" s="58">
        <v>1.5083599999999999</v>
      </c>
      <c r="I137" s="69">
        <v>-28.578983000000001</v>
      </c>
      <c r="J137" s="102">
        <v>10</v>
      </c>
      <c r="K137" s="57">
        <v>140.610072</v>
      </c>
      <c r="L137" s="58">
        <v>76.596203000000003</v>
      </c>
      <c r="M137" s="69">
        <v>-89.270836000000003</v>
      </c>
      <c r="N137" s="73">
        <v>135.84132399999999</v>
      </c>
      <c r="O137" s="74">
        <v>73.998465999999993</v>
      </c>
      <c r="P137" s="74">
        <v>-295.49935199999999</v>
      </c>
      <c r="Q137" s="57">
        <f t="shared" si="7"/>
        <v>28.578982969479682</v>
      </c>
      <c r="R137" s="58">
        <f t="shared" si="8"/>
        <v>162.39616155918043</v>
      </c>
      <c r="S137" s="69">
        <f t="shared" si="6"/>
        <v>162.42893991267442</v>
      </c>
      <c r="T137" s="57">
        <v>142.63838792117701</v>
      </c>
      <c r="U137" s="69">
        <v>77.701111785472406</v>
      </c>
    </row>
    <row r="138" spans="2:21" x14ac:dyDescent="0.25">
      <c r="B138">
        <v>89</v>
      </c>
      <c r="C138" s="98" t="s">
        <v>178</v>
      </c>
      <c r="D138" s="58">
        <v>137.40979400000001</v>
      </c>
      <c r="E138" s="58">
        <v>86.716471999999996</v>
      </c>
      <c r="F138" s="58">
        <v>-2.8039689999999999</v>
      </c>
      <c r="G138" s="58">
        <v>32.255173999999997</v>
      </c>
      <c r="H138" s="58">
        <v>1.50928</v>
      </c>
      <c r="I138" s="69">
        <v>-32.255173999999997</v>
      </c>
      <c r="J138" s="102">
        <v>10</v>
      </c>
      <c r="K138" s="57">
        <v>135.48307199999999</v>
      </c>
      <c r="L138" s="58">
        <v>85.500557999999998</v>
      </c>
      <c r="M138" s="69">
        <v>-89.273960000000002</v>
      </c>
      <c r="N138" s="73">
        <v>130.88789600000001</v>
      </c>
      <c r="O138" s="74">
        <v>82.600637000000006</v>
      </c>
      <c r="P138" s="74">
        <v>-295.50238899999999</v>
      </c>
      <c r="Q138" s="57">
        <f t="shared" si="7"/>
        <v>32.255173779553417</v>
      </c>
      <c r="R138" s="58">
        <f t="shared" si="8"/>
        <v>162.4844546510503</v>
      </c>
      <c r="S138" s="69">
        <f t="shared" si="6"/>
        <v>162.51728952137768</v>
      </c>
      <c r="T138" s="57">
        <v>137.43759294525799</v>
      </c>
      <c r="U138" s="69">
        <v>86.734015337981901</v>
      </c>
    </row>
    <row r="139" spans="2:21" x14ac:dyDescent="0.25">
      <c r="B139">
        <v>90</v>
      </c>
      <c r="C139" s="98" t="s">
        <v>178</v>
      </c>
      <c r="D139" s="58">
        <v>194.76876300000001</v>
      </c>
      <c r="E139" s="58">
        <v>5.2023970000000004</v>
      </c>
      <c r="F139" s="58">
        <v>-4.0877340000000002</v>
      </c>
      <c r="G139" s="58">
        <v>1.530043</v>
      </c>
      <c r="H139" s="58">
        <v>1.860603</v>
      </c>
      <c r="I139" s="69">
        <v>-1.530043</v>
      </c>
      <c r="J139" s="102">
        <v>8</v>
      </c>
      <c r="K139" s="57">
        <v>191.961288</v>
      </c>
      <c r="L139" s="58">
        <v>5.127408</v>
      </c>
      <c r="M139" s="69">
        <v>-90.542129000000003</v>
      </c>
      <c r="N139" s="73">
        <v>185.26554200000001</v>
      </c>
      <c r="O139" s="74">
        <v>4.9485599999999996</v>
      </c>
      <c r="P139" s="74">
        <v>-296.733363</v>
      </c>
      <c r="Q139" s="57">
        <f t="shared" si="7"/>
        <v>1.5300427497072442</v>
      </c>
      <c r="R139" s="58">
        <f t="shared" si="8"/>
        <v>194.83823027089878</v>
      </c>
      <c r="S139" s="69">
        <f t="shared" si="6"/>
        <v>194.89659310483097</v>
      </c>
      <c r="T139" s="57">
        <v>194.827153079586</v>
      </c>
      <c r="U139" s="69">
        <v>5.2039566360021396</v>
      </c>
    </row>
    <row r="140" spans="2:21" x14ac:dyDescent="0.25">
      <c r="B140">
        <v>91</v>
      </c>
      <c r="C140" s="98" t="s">
        <v>178</v>
      </c>
      <c r="D140" s="58">
        <v>189.56494799999999</v>
      </c>
      <c r="E140" s="58">
        <v>14.231336000000001</v>
      </c>
      <c r="F140" s="58">
        <v>-3.884058</v>
      </c>
      <c r="G140" s="58">
        <v>4.2933510000000004</v>
      </c>
      <c r="H140" s="58">
        <v>1.807212</v>
      </c>
      <c r="I140" s="69">
        <v>-4.2933510000000004</v>
      </c>
      <c r="J140" s="102">
        <v>8</v>
      </c>
      <c r="K140" s="57">
        <v>186.84468899999999</v>
      </c>
      <c r="L140" s="58">
        <v>14.027115999999999</v>
      </c>
      <c r="M140" s="69">
        <v>-90.341032999999996</v>
      </c>
      <c r="N140" s="73">
        <v>180.35695000000001</v>
      </c>
      <c r="O140" s="74">
        <v>13.540058</v>
      </c>
      <c r="P140" s="74">
        <v>-296.53841899999998</v>
      </c>
      <c r="Q140" s="57">
        <f t="shared" si="7"/>
        <v>4.2933505705112509</v>
      </c>
      <c r="R140" s="58">
        <f t="shared" si="8"/>
        <v>190.09839671756203</v>
      </c>
      <c r="S140" s="69">
        <f t="shared" si="6"/>
        <v>190.15238687052621</v>
      </c>
      <c r="T140" s="57">
        <v>189.61883288938901</v>
      </c>
      <c r="U140" s="69">
        <v>14.2353813363046</v>
      </c>
    </row>
    <row r="141" spans="2:21" x14ac:dyDescent="0.25">
      <c r="B141">
        <v>92</v>
      </c>
      <c r="C141" s="98" t="s">
        <v>178</v>
      </c>
      <c r="D141" s="58">
        <v>184.357651</v>
      </c>
      <c r="E141" s="58">
        <v>23.28041</v>
      </c>
      <c r="F141" s="58">
        <v>-3.70486</v>
      </c>
      <c r="G141" s="58">
        <v>7.1971309999999997</v>
      </c>
      <c r="H141" s="58">
        <v>1.759647</v>
      </c>
      <c r="I141" s="69">
        <v>-7.1971309999999997</v>
      </c>
      <c r="J141" s="102">
        <v>8</v>
      </c>
      <c r="K141" s="57">
        <v>181.72244000000001</v>
      </c>
      <c r="L141" s="58">
        <v>22.94764</v>
      </c>
      <c r="M141" s="69">
        <v>-90.164069999999995</v>
      </c>
      <c r="N141" s="73">
        <v>175.43753799999999</v>
      </c>
      <c r="O141" s="74">
        <v>22.153991999999999</v>
      </c>
      <c r="P141" s="74">
        <v>-296.36678599999999</v>
      </c>
      <c r="Q141" s="57">
        <f t="shared" si="7"/>
        <v>7.1971313780007229</v>
      </c>
      <c r="R141" s="58">
        <f t="shared" si="8"/>
        <v>185.82174515380567</v>
      </c>
      <c r="S141" s="69">
        <f t="shared" si="6"/>
        <v>185.87198399876232</v>
      </c>
      <c r="T141" s="57">
        <v>184.40753922656</v>
      </c>
      <c r="U141" s="69">
        <v>23.2867098110585</v>
      </c>
    </row>
    <row r="142" spans="2:21" x14ac:dyDescent="0.25">
      <c r="B142">
        <v>93</v>
      </c>
      <c r="C142" s="98" t="s">
        <v>178</v>
      </c>
      <c r="D142" s="58">
        <v>179.15462299999999</v>
      </c>
      <c r="E142" s="58">
        <v>32.342154999999998</v>
      </c>
      <c r="F142" s="58">
        <v>-3.5504530000000001</v>
      </c>
      <c r="G142" s="58">
        <v>10.23319</v>
      </c>
      <c r="H142" s="58">
        <v>1.7181630000000001</v>
      </c>
      <c r="I142" s="69">
        <v>-10.23319</v>
      </c>
      <c r="J142" s="102">
        <v>8</v>
      </c>
      <c r="K142" s="57">
        <v>176.602341</v>
      </c>
      <c r="L142" s="58">
        <v>31.881401</v>
      </c>
      <c r="M142" s="69">
        <v>-90.011562999999995</v>
      </c>
      <c r="N142" s="73">
        <v>170.515221</v>
      </c>
      <c r="O142" s="74">
        <v>30.782513999999999</v>
      </c>
      <c r="P142" s="74">
        <v>-296.21881200000001</v>
      </c>
      <c r="Q142" s="57">
        <f t="shared" si="7"/>
        <v>10.233189918208545</v>
      </c>
      <c r="R142" s="58">
        <f t="shared" si="8"/>
        <v>182.05052576775532</v>
      </c>
      <c r="S142" s="69">
        <f t="shared" si="6"/>
        <v>182.09760622706972</v>
      </c>
      <c r="T142" s="57">
        <v>179.200997855655</v>
      </c>
      <c r="U142" s="69">
        <v>32.3505268898491</v>
      </c>
    </row>
    <row r="143" spans="2:21" x14ac:dyDescent="0.25">
      <c r="B143">
        <v>94</v>
      </c>
      <c r="C143" s="98" t="s">
        <v>178</v>
      </c>
      <c r="D143" s="58">
        <v>173.92643200000001</v>
      </c>
      <c r="E143" s="58">
        <v>41.409408999999997</v>
      </c>
      <c r="F143" s="58">
        <v>-3.4196110000000002</v>
      </c>
      <c r="G143" s="58">
        <v>13.391985</v>
      </c>
      <c r="H143" s="58">
        <v>1.682609</v>
      </c>
      <c r="I143" s="69">
        <v>-13.391985</v>
      </c>
      <c r="J143" s="102">
        <v>8</v>
      </c>
      <c r="K143" s="57">
        <v>171.45560900000001</v>
      </c>
      <c r="L143" s="58">
        <v>40.821140999999997</v>
      </c>
      <c r="M143" s="69">
        <v>-89.882313999999994</v>
      </c>
      <c r="N143" s="73">
        <v>165.56276800000001</v>
      </c>
      <c r="O143" s="74">
        <v>39.418140000000001</v>
      </c>
      <c r="P143" s="74">
        <v>-296.09336100000002</v>
      </c>
      <c r="Q143" s="57">
        <f t="shared" si="7"/>
        <v>13.391984534083521</v>
      </c>
      <c r="R143" s="58">
        <f t="shared" si="8"/>
        <v>178.78798310283582</v>
      </c>
      <c r="S143" s="69">
        <f t="shared" si="6"/>
        <v>178.83244209925863</v>
      </c>
      <c r="T143" s="57">
        <v>173.96972369884799</v>
      </c>
      <c r="U143" s="69">
        <v>41.419716137582903</v>
      </c>
    </row>
    <row r="144" spans="2:21" x14ac:dyDescent="0.25">
      <c r="B144">
        <v>95</v>
      </c>
      <c r="C144" s="98" t="s">
        <v>178</v>
      </c>
      <c r="D144" s="58">
        <v>168.67920899999999</v>
      </c>
      <c r="E144" s="58">
        <v>50.459775999999998</v>
      </c>
      <c r="F144" s="58">
        <v>-3.312354</v>
      </c>
      <c r="G144" s="58">
        <v>16.654364000000001</v>
      </c>
      <c r="H144" s="58">
        <v>1.6531670000000001</v>
      </c>
      <c r="I144" s="69">
        <v>-16.654364000000001</v>
      </c>
      <c r="J144" s="102">
        <v>8</v>
      </c>
      <c r="K144" s="57">
        <v>166.28843499999999</v>
      </c>
      <c r="L144" s="58">
        <v>49.744585000000001</v>
      </c>
      <c r="M144" s="69">
        <v>-89.776351000000005</v>
      </c>
      <c r="N144" s="73">
        <v>160.58650800000001</v>
      </c>
      <c r="O144" s="74">
        <v>48.038874</v>
      </c>
      <c r="P144" s="74">
        <v>-295.99048299999998</v>
      </c>
      <c r="Q144" s="57">
        <f t="shared" si="7"/>
        <v>16.654363607258187</v>
      </c>
      <c r="R144" s="58">
        <f t="shared" si="8"/>
        <v>176.06494410539494</v>
      </c>
      <c r="S144" s="69">
        <f t="shared" si="6"/>
        <v>176.10729252869518</v>
      </c>
      <c r="T144" s="57">
        <v>168.71982042046801</v>
      </c>
      <c r="U144" s="69">
        <v>50.471924759719698</v>
      </c>
    </row>
    <row r="145" spans="2:21" x14ac:dyDescent="0.25">
      <c r="B145">
        <v>96</v>
      </c>
      <c r="C145" s="98" t="s">
        <v>178</v>
      </c>
      <c r="D145" s="58">
        <v>163.448048</v>
      </c>
      <c r="E145" s="58">
        <v>59.556355000000003</v>
      </c>
      <c r="F145" s="58">
        <v>-3.2306750000000002</v>
      </c>
      <c r="G145" s="58">
        <v>20.020467</v>
      </c>
      <c r="H145" s="58">
        <v>1.630552</v>
      </c>
      <c r="I145" s="69">
        <v>-20.020467</v>
      </c>
      <c r="J145" s="102">
        <v>8</v>
      </c>
      <c r="K145" s="57">
        <v>161.135457</v>
      </c>
      <c r="L145" s="58">
        <v>58.713704999999997</v>
      </c>
      <c r="M145" s="69">
        <v>-89.695650000000001</v>
      </c>
      <c r="N145" s="73">
        <v>155.61999399999999</v>
      </c>
      <c r="O145" s="74">
        <v>56.704008999999999</v>
      </c>
      <c r="P145" s="74">
        <v>-295.91211600000003</v>
      </c>
      <c r="Q145" s="57">
        <f t="shared" si="7"/>
        <v>20.02046732195026</v>
      </c>
      <c r="R145" s="58">
        <f t="shared" si="8"/>
        <v>173.96040875985642</v>
      </c>
      <c r="S145" s="69">
        <f t="shared" si="6"/>
        <v>174.00117351847655</v>
      </c>
      <c r="T145" s="57">
        <v>163.48638776503401</v>
      </c>
      <c r="U145" s="69">
        <v>59.570325045436</v>
      </c>
    </row>
    <row r="146" spans="2:21" x14ac:dyDescent="0.25">
      <c r="B146">
        <v>97</v>
      </c>
      <c r="C146" s="98" t="s">
        <v>178</v>
      </c>
      <c r="D146" s="58">
        <v>158.224107</v>
      </c>
      <c r="E146" s="58">
        <v>68.634311999999994</v>
      </c>
      <c r="F146" s="58">
        <v>-3.173432</v>
      </c>
      <c r="G146" s="58">
        <v>23.450192000000001</v>
      </c>
      <c r="H146" s="58">
        <v>1.614598</v>
      </c>
      <c r="I146" s="69">
        <v>-23.450192000000001</v>
      </c>
      <c r="J146" s="102">
        <v>8</v>
      </c>
      <c r="K146" s="57">
        <v>155.988157</v>
      </c>
      <c r="L146" s="58">
        <v>67.664402999999993</v>
      </c>
      <c r="M146" s="69">
        <v>-89.639088999999998</v>
      </c>
      <c r="N146" s="73">
        <v>150.65548000000001</v>
      </c>
      <c r="O146" s="74">
        <v>65.351198999999994</v>
      </c>
      <c r="P146" s="74">
        <v>-295.85718200000002</v>
      </c>
      <c r="Q146" s="57">
        <f t="shared" si="7"/>
        <v>23.450192498116166</v>
      </c>
      <c r="R146" s="58">
        <f t="shared" si="8"/>
        <v>172.46894450787593</v>
      </c>
      <c r="S146" s="69">
        <f t="shared" si="6"/>
        <v>172.5086117190707</v>
      </c>
      <c r="T146" s="57">
        <v>158.260534899551</v>
      </c>
      <c r="U146" s="69">
        <v>68.650113661773801</v>
      </c>
    </row>
    <row r="147" spans="2:21" x14ac:dyDescent="0.25">
      <c r="B147">
        <v>98</v>
      </c>
      <c r="C147" s="98" t="s">
        <v>178</v>
      </c>
      <c r="D147" s="58">
        <v>153.02481599999999</v>
      </c>
      <c r="E147" s="58">
        <v>77.664323999999993</v>
      </c>
      <c r="F147" s="58">
        <v>-3.1405249999999998</v>
      </c>
      <c r="G147" s="58">
        <v>26.909053</v>
      </c>
      <c r="H147" s="58">
        <v>1.605386</v>
      </c>
      <c r="I147" s="69">
        <v>-26.909053</v>
      </c>
      <c r="J147" s="102">
        <v>10</v>
      </c>
      <c r="K147" s="57">
        <v>150.86385200000001</v>
      </c>
      <c r="L147" s="58">
        <v>76.567575000000005</v>
      </c>
      <c r="M147" s="69">
        <v>-89.606572999999997</v>
      </c>
      <c r="N147" s="73">
        <v>145.710016</v>
      </c>
      <c r="O147" s="74">
        <v>73.951860999999994</v>
      </c>
      <c r="P147" s="74">
        <v>-295.82559700000002</v>
      </c>
      <c r="Q147" s="57">
        <f t="shared" si="7"/>
        <v>26.909052905834816</v>
      </c>
      <c r="R147" s="58">
        <f t="shared" si="8"/>
        <v>171.60519087198622</v>
      </c>
      <c r="S147" s="69">
        <f t="shared" si="6"/>
        <v>171.64423177622774</v>
      </c>
      <c r="T147" s="57">
        <v>153.05966548932199</v>
      </c>
      <c r="U147" s="69">
        <v>77.682011079133602</v>
      </c>
    </row>
    <row r="148" spans="2:21" x14ac:dyDescent="0.25">
      <c r="B148">
        <v>99</v>
      </c>
      <c r="C148" s="98" t="s">
        <v>178</v>
      </c>
      <c r="D148" s="58">
        <v>147.82521800000001</v>
      </c>
      <c r="E148" s="58">
        <v>86.706198000000001</v>
      </c>
      <c r="F148" s="58">
        <v>-3.1318820000000001</v>
      </c>
      <c r="G148" s="58">
        <v>30.393557999999999</v>
      </c>
      <c r="H148" s="58">
        <v>1.6029610000000001</v>
      </c>
      <c r="I148" s="69">
        <v>-30.393557999999999</v>
      </c>
      <c r="J148" s="102">
        <v>10</v>
      </c>
      <c r="K148" s="57">
        <v>145.73806400000001</v>
      </c>
      <c r="L148" s="58">
        <v>85.481988000000001</v>
      </c>
      <c r="M148" s="69">
        <v>-89.598032000000003</v>
      </c>
      <c r="N148" s="73">
        <v>140.76026300000001</v>
      </c>
      <c r="O148" s="74">
        <v>82.562281999999996</v>
      </c>
      <c r="P148" s="74">
        <v>-295.81730099999999</v>
      </c>
      <c r="Q148" s="57">
        <f t="shared" si="7"/>
        <v>30.393557386241223</v>
      </c>
      <c r="R148" s="58">
        <f t="shared" si="8"/>
        <v>171.37753600855257</v>
      </c>
      <c r="S148" s="69">
        <f t="shared" si="6"/>
        <v>171.41641297255453</v>
      </c>
      <c r="T148" s="57">
        <v>147.85878670212099</v>
      </c>
      <c r="U148" s="69">
        <v>86.725887566990906</v>
      </c>
    </row>
    <row r="149" spans="2:21" x14ac:dyDescent="0.25">
      <c r="B149">
        <v>100</v>
      </c>
      <c r="C149" s="98" t="s">
        <v>178</v>
      </c>
      <c r="D149" s="58">
        <v>142.61672200000001</v>
      </c>
      <c r="E149" s="58">
        <v>95.751245999999995</v>
      </c>
      <c r="F149" s="58">
        <v>-3.1471110000000002</v>
      </c>
      <c r="G149" s="58">
        <v>33.876961999999999</v>
      </c>
      <c r="H149" s="58">
        <v>1.607232</v>
      </c>
      <c r="I149" s="69">
        <v>-33.876961999999999</v>
      </c>
      <c r="J149" s="102">
        <v>10</v>
      </c>
      <c r="K149" s="57">
        <v>140.60245599999999</v>
      </c>
      <c r="L149" s="58">
        <v>94.398889999999994</v>
      </c>
      <c r="M149" s="69">
        <v>-89.613079999999997</v>
      </c>
      <c r="N149" s="73">
        <v>135.79848899999999</v>
      </c>
      <c r="O149" s="74">
        <v>91.173562000000004</v>
      </c>
      <c r="P149" s="74">
        <v>-295.83191799999997</v>
      </c>
      <c r="Q149" s="57">
        <f t="shared" si="7"/>
        <v>33.876962516305895</v>
      </c>
      <c r="R149" s="58">
        <f t="shared" si="8"/>
        <v>171.7784343408037</v>
      </c>
      <c r="S149" s="69">
        <f t="shared" si="6"/>
        <v>171.81760031822401</v>
      </c>
      <c r="T149" s="57">
        <v>142.649272168312</v>
      </c>
      <c r="U149" s="69">
        <v>95.773099813000798</v>
      </c>
    </row>
    <row r="150" spans="2:21" x14ac:dyDescent="0.25">
      <c r="B150">
        <v>101</v>
      </c>
      <c r="C150" s="98" t="s">
        <v>178</v>
      </c>
      <c r="D150" s="58">
        <v>205.18082899999999</v>
      </c>
      <c r="E150" s="58">
        <v>5.2025269999999999</v>
      </c>
      <c r="F150" s="58">
        <v>-4.553598</v>
      </c>
      <c r="G150" s="58">
        <v>1.4524699999999999</v>
      </c>
      <c r="H150" s="58">
        <v>1.9804790000000001</v>
      </c>
      <c r="I150" s="69">
        <v>-1.4524699999999999</v>
      </c>
      <c r="J150" s="102">
        <v>6</v>
      </c>
      <c r="K150" s="57">
        <v>202.19243599999999</v>
      </c>
      <c r="L150" s="58">
        <v>5.126754</v>
      </c>
      <c r="M150" s="69">
        <v>-91.001928000000007</v>
      </c>
      <c r="N150" s="73">
        <v>195.06520599999999</v>
      </c>
      <c r="O150" s="74">
        <v>4.9460369999999996</v>
      </c>
      <c r="P150" s="74">
        <v>-297.178697</v>
      </c>
      <c r="Q150" s="57">
        <f t="shared" si="7"/>
        <v>1.4524699267111636</v>
      </c>
      <c r="R150" s="58">
        <f t="shared" si="8"/>
        <v>205.24677555643345</v>
      </c>
      <c r="S150" s="69">
        <f t="shared" si="6"/>
        <v>205.31555808378874</v>
      </c>
      <c r="T150" s="57">
        <v>205.24964142048901</v>
      </c>
      <c r="U150" s="69">
        <v>5.2042717949561199</v>
      </c>
    </row>
    <row r="151" spans="2:21" x14ac:dyDescent="0.25">
      <c r="B151">
        <v>102</v>
      </c>
      <c r="C151" s="98" t="s">
        <v>178</v>
      </c>
      <c r="D151" s="58">
        <v>199.977654</v>
      </c>
      <c r="E151" s="58">
        <v>14.228149</v>
      </c>
      <c r="F151" s="58">
        <v>-4.3372289999999998</v>
      </c>
      <c r="G151" s="58">
        <v>4.0696620000000001</v>
      </c>
      <c r="H151" s="58">
        <v>1.9251529999999999</v>
      </c>
      <c r="I151" s="69">
        <v>-4.0696620000000001</v>
      </c>
      <c r="J151" s="102">
        <v>8</v>
      </c>
      <c r="K151" s="57">
        <v>197.079106</v>
      </c>
      <c r="L151" s="58">
        <v>14.021921000000001</v>
      </c>
      <c r="M151" s="69">
        <v>-90.788404999999997</v>
      </c>
      <c r="N151" s="73">
        <v>190.16615200000001</v>
      </c>
      <c r="O151" s="74">
        <v>13.530074000000001</v>
      </c>
      <c r="P151" s="74">
        <v>-296.97196200000002</v>
      </c>
      <c r="Q151" s="57">
        <f t="shared" si="7"/>
        <v>4.0696620928805887</v>
      </c>
      <c r="R151" s="58">
        <f t="shared" si="8"/>
        <v>200.48317216991035</v>
      </c>
      <c r="S151" s="69">
        <f t="shared" si="6"/>
        <v>200.54704447980691</v>
      </c>
      <c r="T151" s="57">
        <v>200.041415879607</v>
      </c>
      <c r="U151" s="69">
        <v>14.232685574489301</v>
      </c>
    </row>
    <row r="152" spans="2:21" x14ac:dyDescent="0.25">
      <c r="B152">
        <v>103</v>
      </c>
      <c r="C152" s="98" t="s">
        <v>178</v>
      </c>
      <c r="D152" s="58">
        <v>194.770456</v>
      </c>
      <c r="E152" s="58">
        <v>23.256961</v>
      </c>
      <c r="F152" s="58">
        <v>-4.145219</v>
      </c>
      <c r="G152" s="58">
        <v>6.8092790000000001</v>
      </c>
      <c r="H152" s="58">
        <v>1.8755539999999999</v>
      </c>
      <c r="I152" s="69">
        <v>-6.8092790000000001</v>
      </c>
      <c r="J152" s="102">
        <v>8</v>
      </c>
      <c r="K152" s="57">
        <v>191.95938899999999</v>
      </c>
      <c r="L152" s="58">
        <v>22.921299999999999</v>
      </c>
      <c r="M152" s="69">
        <v>-90.598878999999997</v>
      </c>
      <c r="N152" s="73">
        <v>185.25507500000001</v>
      </c>
      <c r="O152" s="74">
        <v>22.120757999999999</v>
      </c>
      <c r="P152" s="74">
        <v>-296.78835800000002</v>
      </c>
      <c r="Q152" s="57">
        <f t="shared" si="7"/>
        <v>6.8092784809152</v>
      </c>
      <c r="R152" s="58">
        <f t="shared" si="8"/>
        <v>196.15406385136009</v>
      </c>
      <c r="S152" s="69">
        <f t="shared" si="6"/>
        <v>196.21368134993668</v>
      </c>
      <c r="T152" s="57">
        <v>194.82970127287501</v>
      </c>
      <c r="U152" s="69">
        <v>23.264035301867899</v>
      </c>
    </row>
    <row r="153" spans="2:21" x14ac:dyDescent="0.25">
      <c r="B153">
        <v>104</v>
      </c>
      <c r="C153" s="98" t="s">
        <v>178</v>
      </c>
      <c r="D153" s="58">
        <v>189.566012</v>
      </c>
      <c r="E153" s="58">
        <v>32.307850000000002</v>
      </c>
      <c r="F153" s="58">
        <v>-3.9779770000000001</v>
      </c>
      <c r="G153" s="58">
        <v>9.6720220000000001</v>
      </c>
      <c r="H153" s="58">
        <v>1.831915</v>
      </c>
      <c r="I153" s="69">
        <v>-9.6720220000000001</v>
      </c>
      <c r="J153" s="102">
        <v>8</v>
      </c>
      <c r="K153" s="57">
        <v>186.84012799999999</v>
      </c>
      <c r="L153" s="58">
        <v>31.843274999999998</v>
      </c>
      <c r="M153" s="69">
        <v>-90.433768000000001</v>
      </c>
      <c r="N153" s="73">
        <v>180.33897300000001</v>
      </c>
      <c r="O153" s="74">
        <v>30.735279999999999</v>
      </c>
      <c r="P153" s="74">
        <v>-296.62832900000001</v>
      </c>
      <c r="Q153" s="57">
        <f t="shared" si="7"/>
        <v>9.6720224358121598</v>
      </c>
      <c r="R153" s="58">
        <f t="shared" si="8"/>
        <v>192.29942817701419</v>
      </c>
      <c r="S153" s="69">
        <f t="shared" si="6"/>
        <v>192.35542045382837</v>
      </c>
      <c r="T153" s="57">
        <v>189.621255295352</v>
      </c>
      <c r="U153" s="69">
        <v>32.317265148216201</v>
      </c>
    </row>
    <row r="154" spans="2:21" x14ac:dyDescent="0.25">
      <c r="B154">
        <v>105</v>
      </c>
      <c r="C154" s="98" t="s">
        <v>178</v>
      </c>
      <c r="D154" s="58">
        <v>184.34009399999999</v>
      </c>
      <c r="E154" s="58">
        <v>41.387352</v>
      </c>
      <c r="F154" s="58">
        <v>-3.8346290000000001</v>
      </c>
      <c r="G154" s="58">
        <v>12.654000999999999</v>
      </c>
      <c r="H154" s="58">
        <v>1.7941510000000001</v>
      </c>
      <c r="I154" s="69">
        <v>-12.654000999999999</v>
      </c>
      <c r="J154" s="102">
        <v>8</v>
      </c>
      <c r="K154" s="57">
        <v>181.69766999999999</v>
      </c>
      <c r="L154" s="58">
        <v>40.794085000000003</v>
      </c>
      <c r="M154" s="69">
        <v>-90.292223000000007</v>
      </c>
      <c r="N154" s="73">
        <v>175.395566</v>
      </c>
      <c r="O154" s="74">
        <v>39.379159999999999</v>
      </c>
      <c r="P154" s="74">
        <v>-296.49108699999999</v>
      </c>
      <c r="Q154" s="57">
        <f t="shared" si="7"/>
        <v>12.654001068459491</v>
      </c>
      <c r="R154" s="58">
        <f t="shared" si="8"/>
        <v>188.9290426628493</v>
      </c>
      <c r="S154" s="69">
        <f t="shared" si="6"/>
        <v>188.98198899106455</v>
      </c>
      <c r="T154" s="57">
        <v>184.391799940444</v>
      </c>
      <c r="U154" s="69">
        <v>41.398960825357698</v>
      </c>
    </row>
    <row r="155" spans="2:21" x14ac:dyDescent="0.25">
      <c r="B155">
        <v>106</v>
      </c>
      <c r="C155" s="98" t="s">
        <v>178</v>
      </c>
      <c r="D155" s="58">
        <v>179.093132</v>
      </c>
      <c r="E155" s="58">
        <v>50.462417000000002</v>
      </c>
      <c r="F155" s="58">
        <v>-3.7150050000000001</v>
      </c>
      <c r="G155" s="58">
        <v>15.736050000000001</v>
      </c>
      <c r="H155" s="58">
        <v>1.762356</v>
      </c>
      <c r="I155" s="69">
        <v>-15.736050000000001</v>
      </c>
      <c r="J155" s="102">
        <v>8</v>
      </c>
      <c r="K155" s="57">
        <v>176.53260700000001</v>
      </c>
      <c r="L155" s="58">
        <v>49.740948000000003</v>
      </c>
      <c r="M155" s="69">
        <v>-90.174088999999995</v>
      </c>
      <c r="N155" s="73">
        <v>170.42582999999999</v>
      </c>
      <c r="O155" s="74">
        <v>48.020263999999997</v>
      </c>
      <c r="P155" s="74">
        <v>-296.37650600000001</v>
      </c>
      <c r="Q155" s="57">
        <f t="shared" si="7"/>
        <v>15.736049833043323</v>
      </c>
      <c r="R155" s="58">
        <f t="shared" si="8"/>
        <v>186.06666939312723</v>
      </c>
      <c r="S155" s="69">
        <f t="shared" si="6"/>
        <v>186.11711817626352</v>
      </c>
      <c r="T155" s="57">
        <v>179.141733847117</v>
      </c>
      <c r="U155" s="69">
        <v>50.476111364763398</v>
      </c>
    </row>
    <row r="156" spans="2:21" x14ac:dyDescent="0.25">
      <c r="B156">
        <v>107</v>
      </c>
      <c r="C156" s="98" t="s">
        <v>178</v>
      </c>
      <c r="D156" s="58">
        <v>173.86265</v>
      </c>
      <c r="E156" s="58">
        <v>59.551524000000001</v>
      </c>
      <c r="F156" s="58">
        <v>-3.6207889999999998</v>
      </c>
      <c r="G156" s="58">
        <v>18.907384</v>
      </c>
      <c r="H156" s="58">
        <v>1.73712</v>
      </c>
      <c r="I156" s="69">
        <v>-18.907384</v>
      </c>
      <c r="J156" s="102">
        <v>8</v>
      </c>
      <c r="K156" s="57">
        <v>171.38198499999999</v>
      </c>
      <c r="L156" s="58">
        <v>58.701846000000003</v>
      </c>
      <c r="M156" s="69">
        <v>-90.081036999999995</v>
      </c>
      <c r="N156" s="73">
        <v>165.46567300000001</v>
      </c>
      <c r="O156" s="74">
        <v>56.675387000000001</v>
      </c>
      <c r="P156" s="74">
        <v>-296.286227</v>
      </c>
      <c r="Q156" s="57">
        <f t="shared" si="7"/>
        <v>18.907383920385257</v>
      </c>
      <c r="R156" s="58">
        <f t="shared" si="8"/>
        <v>183.77868504194134</v>
      </c>
      <c r="S156" s="69">
        <f t="shared" si="6"/>
        <v>183.82719561540591</v>
      </c>
      <c r="T156" s="57">
        <v>173.908585168206</v>
      </c>
      <c r="U156" s="69">
        <v>59.5672577373604</v>
      </c>
    </row>
    <row r="157" spans="2:21" x14ac:dyDescent="0.25">
      <c r="B157">
        <v>108</v>
      </c>
      <c r="C157" s="98" t="s">
        <v>178</v>
      </c>
      <c r="D157" s="58">
        <v>168.638734</v>
      </c>
      <c r="E157" s="58">
        <v>68.605303000000006</v>
      </c>
      <c r="F157" s="58">
        <v>-3.5508220000000001</v>
      </c>
      <c r="G157" s="58">
        <v>22.137384999999998</v>
      </c>
      <c r="H157" s="58">
        <v>1.718262</v>
      </c>
      <c r="I157" s="69">
        <v>-22.137384999999998</v>
      </c>
      <c r="J157" s="102">
        <v>8</v>
      </c>
      <c r="K157" s="57">
        <v>166.236245</v>
      </c>
      <c r="L157" s="58">
        <v>67.627927</v>
      </c>
      <c r="M157" s="69">
        <v>-90.011927999999997</v>
      </c>
      <c r="N157" s="73">
        <v>160.50637699999999</v>
      </c>
      <c r="O157" s="74">
        <v>65.296912000000006</v>
      </c>
      <c r="P157" s="74">
        <v>-296.21916599999997</v>
      </c>
      <c r="Q157" s="57">
        <f t="shared" si="7"/>
        <v>22.137385534119183</v>
      </c>
      <c r="R157" s="58">
        <f t="shared" si="8"/>
        <v>182.05963365019872</v>
      </c>
      <c r="S157" s="69">
        <f t="shared" si="6"/>
        <v>182.10672157077747</v>
      </c>
      <c r="T157" s="57">
        <v>168.68239152365899</v>
      </c>
      <c r="U157" s="69">
        <v>68.623063674358804</v>
      </c>
    </row>
    <row r="158" spans="2:21" x14ac:dyDescent="0.25">
      <c r="B158">
        <v>109</v>
      </c>
      <c r="C158" s="98" t="s">
        <v>178</v>
      </c>
      <c r="D158" s="58">
        <v>163.43984</v>
      </c>
      <c r="E158" s="58">
        <v>77.654625999999993</v>
      </c>
      <c r="F158" s="58">
        <v>-3.506024</v>
      </c>
      <c r="G158" s="58">
        <v>25.413639</v>
      </c>
      <c r="H158" s="58">
        <v>1.7061329999999999</v>
      </c>
      <c r="I158" s="69">
        <v>-25.413639</v>
      </c>
      <c r="J158" s="102">
        <v>8</v>
      </c>
      <c r="K158" s="57">
        <v>161.11366599999999</v>
      </c>
      <c r="L158" s="58">
        <v>76.549398999999994</v>
      </c>
      <c r="M158" s="69">
        <v>-89.967676999999995</v>
      </c>
      <c r="N158" s="73">
        <v>155.565811</v>
      </c>
      <c r="O158" s="74">
        <v>73.913465000000002</v>
      </c>
      <c r="P158" s="74">
        <v>-296.17622</v>
      </c>
      <c r="Q158" s="57">
        <f t="shared" si="7"/>
        <v>25.41363915006329</v>
      </c>
      <c r="R158" s="58">
        <f t="shared" si="8"/>
        <v>180.94977822154266</v>
      </c>
      <c r="S158" s="69">
        <f t="shared" si="6"/>
        <v>180.99596282575413</v>
      </c>
      <c r="T158" s="57">
        <v>163.48159504526899</v>
      </c>
      <c r="U158" s="69">
        <v>77.674464935378197</v>
      </c>
    </row>
    <row r="159" spans="2:21" x14ac:dyDescent="0.25">
      <c r="B159">
        <v>110</v>
      </c>
      <c r="C159" s="98" t="s">
        <v>178</v>
      </c>
      <c r="D159" s="58">
        <v>158.240184</v>
      </c>
      <c r="E159" s="58">
        <v>86.685466000000005</v>
      </c>
      <c r="F159" s="58">
        <v>-3.4850720000000002</v>
      </c>
      <c r="G159" s="58">
        <v>28.714344000000001</v>
      </c>
      <c r="H159" s="58">
        <v>1.700445</v>
      </c>
      <c r="I159" s="69">
        <v>-28.714344000000001</v>
      </c>
      <c r="J159" s="102">
        <v>9</v>
      </c>
      <c r="K159" s="57">
        <v>155.98903300000001</v>
      </c>
      <c r="L159" s="58">
        <v>85.452264</v>
      </c>
      <c r="M159" s="69">
        <v>-89.946979999999996</v>
      </c>
      <c r="N159" s="73">
        <v>150.620102</v>
      </c>
      <c r="O159" s="74">
        <v>82.511112999999995</v>
      </c>
      <c r="P159" s="74">
        <v>-296.15613200000001</v>
      </c>
      <c r="Q159" s="57">
        <f t="shared" si="7"/>
        <v>28.714343732161854</v>
      </c>
      <c r="R159" s="58">
        <f t="shared" si="8"/>
        <v>180.42817365364814</v>
      </c>
      <c r="S159" s="69">
        <f t="shared" si="6"/>
        <v>180.47393781090275</v>
      </c>
      <c r="T159" s="57">
        <v>158.280358653181</v>
      </c>
      <c r="U159" s="69">
        <v>86.707474054113803</v>
      </c>
    </row>
    <row r="160" spans="2:21" x14ac:dyDescent="0.25">
      <c r="B160">
        <v>111</v>
      </c>
      <c r="C160" s="98" t="s">
        <v>178</v>
      </c>
      <c r="D160" s="58">
        <v>153.031586</v>
      </c>
      <c r="E160" s="58">
        <v>95.726598999999993</v>
      </c>
      <c r="F160" s="58">
        <v>-3.488175</v>
      </c>
      <c r="G160" s="58">
        <v>32.027417</v>
      </c>
      <c r="H160" s="58">
        <v>1.7012879999999999</v>
      </c>
      <c r="I160" s="69">
        <v>-32.027417</v>
      </c>
      <c r="J160" s="102">
        <v>10</v>
      </c>
      <c r="K160" s="57">
        <v>150.854387</v>
      </c>
      <c r="L160" s="58">
        <v>94.364686000000006</v>
      </c>
      <c r="M160" s="69">
        <v>-89.950046</v>
      </c>
      <c r="N160" s="73">
        <v>145.66183100000001</v>
      </c>
      <c r="O160" s="74">
        <v>91.116561000000004</v>
      </c>
      <c r="P160" s="74">
        <v>-296.15910700000001</v>
      </c>
      <c r="Q160" s="57">
        <f t="shared" si="7"/>
        <v>32.027416881446577</v>
      </c>
      <c r="R160" s="58">
        <f t="shared" si="8"/>
        <v>180.50553473448451</v>
      </c>
      <c r="S160" s="69">
        <f t="shared" si="6"/>
        <v>180.55136108507475</v>
      </c>
      <c r="T160" s="57">
        <v>153.070474394531</v>
      </c>
      <c r="U160" s="69">
        <v>95.750925048277907</v>
      </c>
    </row>
    <row r="161" spans="2:21" x14ac:dyDescent="0.25">
      <c r="B161">
        <v>112</v>
      </c>
      <c r="C161" s="98" t="s">
        <v>178</v>
      </c>
      <c r="D161" s="58">
        <v>215.59274400000001</v>
      </c>
      <c r="E161" s="58">
        <v>5.2026669999999999</v>
      </c>
      <c r="F161" s="58">
        <v>-5.044797</v>
      </c>
      <c r="G161" s="58">
        <v>1.3823890000000001</v>
      </c>
      <c r="H161" s="58">
        <v>2.1042670000000001</v>
      </c>
      <c r="I161" s="69">
        <v>-1.3823890000000001</v>
      </c>
      <c r="J161" s="102">
        <v>6</v>
      </c>
      <c r="K161" s="57">
        <v>212.41755000000001</v>
      </c>
      <c r="L161" s="58">
        <v>5.1260440000000003</v>
      </c>
      <c r="M161" s="69">
        <v>-91.486465999999993</v>
      </c>
      <c r="N161" s="73">
        <v>204.84480600000001</v>
      </c>
      <c r="O161" s="74">
        <v>4.9432989999999997</v>
      </c>
      <c r="P161" s="74">
        <v>-297.64735000000002</v>
      </c>
      <c r="Q161" s="57">
        <f t="shared" si="7"/>
        <v>1.3823889043209594</v>
      </c>
      <c r="R161" s="58">
        <f t="shared" si="8"/>
        <v>215.65551003710161</v>
      </c>
      <c r="S161" s="69">
        <f t="shared" si="6"/>
        <v>215.73587621468479</v>
      </c>
      <c r="T161" s="57">
        <v>215.67314096121501</v>
      </c>
      <c r="U161" s="69">
        <v>5.2046071330919297</v>
      </c>
    </row>
    <row r="162" spans="2:21" x14ac:dyDescent="0.25">
      <c r="B162">
        <v>113</v>
      </c>
      <c r="C162" s="98" t="s">
        <v>178</v>
      </c>
      <c r="D162" s="58">
        <v>210.390253</v>
      </c>
      <c r="E162" s="58">
        <v>14.233781</v>
      </c>
      <c r="F162" s="58">
        <v>-4.8158940000000001</v>
      </c>
      <c r="G162" s="58">
        <v>3.8704010000000002</v>
      </c>
      <c r="H162" s="58">
        <v>2.046859</v>
      </c>
      <c r="I162" s="69">
        <v>-3.8704010000000002</v>
      </c>
      <c r="J162" s="102">
        <v>6</v>
      </c>
      <c r="K162" s="57">
        <v>207.307793</v>
      </c>
      <c r="L162" s="58">
        <v>14.025238999999999</v>
      </c>
      <c r="M162" s="69">
        <v>-91.260703000000007</v>
      </c>
      <c r="N162" s="73">
        <v>199.95621499999999</v>
      </c>
      <c r="O162" s="74">
        <v>13.527874000000001</v>
      </c>
      <c r="P162" s="74">
        <v>-297.42907300000002</v>
      </c>
      <c r="Q162" s="57">
        <f t="shared" si="7"/>
        <v>3.8704013734816987</v>
      </c>
      <c r="R162" s="58">
        <f t="shared" si="8"/>
        <v>210.87119072779944</v>
      </c>
      <c r="S162" s="69">
        <f t="shared" si="6"/>
        <v>210.94608500748765</v>
      </c>
      <c r="T162" s="57">
        <v>210.46502920771701</v>
      </c>
      <c r="U162" s="69">
        <v>14.2388399233554</v>
      </c>
    </row>
    <row r="163" spans="2:21" x14ac:dyDescent="0.25">
      <c r="B163">
        <v>114</v>
      </c>
      <c r="C163" s="98" t="s">
        <v>178</v>
      </c>
      <c r="D163" s="58">
        <v>205.18309300000001</v>
      </c>
      <c r="E163" s="58">
        <v>23.257197000000001</v>
      </c>
      <c r="F163" s="58">
        <v>-4.6112640000000003</v>
      </c>
      <c r="G163" s="58">
        <v>6.4667899999999996</v>
      </c>
      <c r="H163" s="58">
        <v>1.995133</v>
      </c>
      <c r="I163" s="69">
        <v>-6.4667899999999996</v>
      </c>
      <c r="J163" s="102">
        <v>8</v>
      </c>
      <c r="K163" s="57">
        <v>202.19078999999999</v>
      </c>
      <c r="L163" s="58">
        <v>22.918023999999999</v>
      </c>
      <c r="M163" s="69">
        <v>-91.058826999999994</v>
      </c>
      <c r="N163" s="73">
        <v>195.05423500000001</v>
      </c>
      <c r="O163" s="74">
        <v>22.109106000000001</v>
      </c>
      <c r="P163" s="74">
        <v>-297.23376500000001</v>
      </c>
      <c r="Q163" s="57">
        <f t="shared" si="7"/>
        <v>6.4667903895552747</v>
      </c>
      <c r="R163" s="58">
        <f t="shared" si="8"/>
        <v>206.49697059604401</v>
      </c>
      <c r="S163" s="69">
        <f t="shared" si="6"/>
        <v>206.56708200131106</v>
      </c>
      <c r="T163" s="57">
        <v>205.25281028805</v>
      </c>
      <c r="U163" s="69">
        <v>23.265099350426599</v>
      </c>
    </row>
    <row r="164" spans="2:21" x14ac:dyDescent="0.25">
      <c r="B164">
        <v>115</v>
      </c>
      <c r="C164" s="98" t="s">
        <v>178</v>
      </c>
      <c r="D164" s="58">
        <v>199.97724500000001</v>
      </c>
      <c r="E164" s="58">
        <v>32.285080000000001</v>
      </c>
      <c r="F164" s="58">
        <v>-4.4312060000000004</v>
      </c>
      <c r="G164" s="58">
        <v>9.1709160000000001</v>
      </c>
      <c r="H164" s="58">
        <v>1.949252</v>
      </c>
      <c r="I164" s="69">
        <v>-9.1709160000000001</v>
      </c>
      <c r="J164" s="102">
        <v>8</v>
      </c>
      <c r="K164" s="57">
        <v>197.07261800000001</v>
      </c>
      <c r="L164" s="58">
        <v>31.816146</v>
      </c>
      <c r="M164" s="69">
        <v>-90.881152999999998</v>
      </c>
      <c r="N164" s="73">
        <v>190.14516499999999</v>
      </c>
      <c r="O164" s="74">
        <v>30.697752000000001</v>
      </c>
      <c r="P164" s="74">
        <v>-297.06177600000001</v>
      </c>
      <c r="Q164" s="57">
        <f t="shared" si="7"/>
        <v>9.1709157134790118</v>
      </c>
      <c r="R164" s="58">
        <f t="shared" si="8"/>
        <v>202.56659376214142</v>
      </c>
      <c r="S164" s="69">
        <f t="shared" si="6"/>
        <v>202.63258391429</v>
      </c>
      <c r="T164" s="57">
        <v>200.04244168556201</v>
      </c>
      <c r="U164" s="69">
        <v>32.2956055985955</v>
      </c>
    </row>
    <row r="165" spans="2:21" x14ac:dyDescent="0.25">
      <c r="B165">
        <v>116</v>
      </c>
      <c r="C165" s="98" t="s">
        <v>178</v>
      </c>
      <c r="D165" s="58">
        <v>194.75363100000001</v>
      </c>
      <c r="E165" s="58">
        <v>41.348039</v>
      </c>
      <c r="F165" s="58">
        <v>-4.2751580000000002</v>
      </c>
      <c r="G165" s="58">
        <v>11.986454</v>
      </c>
      <c r="H165" s="58">
        <v>1.9091739999999999</v>
      </c>
      <c r="I165" s="69">
        <v>-11.986454</v>
      </c>
      <c r="J165" s="102">
        <v>8</v>
      </c>
      <c r="K165" s="57">
        <v>191.934698</v>
      </c>
      <c r="L165" s="58">
        <v>40.749552999999999</v>
      </c>
      <c r="M165" s="69">
        <v>-90.727141000000003</v>
      </c>
      <c r="N165" s="73">
        <v>185.211624</v>
      </c>
      <c r="O165" s="74">
        <v>39.322180000000003</v>
      </c>
      <c r="P165" s="74">
        <v>-296.912623</v>
      </c>
      <c r="Q165" s="57">
        <f t="shared" si="7"/>
        <v>11.986453659916103</v>
      </c>
      <c r="R165" s="58">
        <f t="shared" si="8"/>
        <v>199.09454316185986</v>
      </c>
      <c r="S165" s="69">
        <f t="shared" si="6"/>
        <v>199.15702933167921</v>
      </c>
      <c r="T165" s="57">
        <v>194.81480332438599</v>
      </c>
      <c r="U165" s="69">
        <v>41.361026463399099</v>
      </c>
    </row>
    <row r="166" spans="2:21" x14ac:dyDescent="0.25">
      <c r="B166">
        <v>117</v>
      </c>
      <c r="C166" s="98" t="s">
        <v>178</v>
      </c>
      <c r="D166" s="58">
        <v>189.506912</v>
      </c>
      <c r="E166" s="58">
        <v>50.462612</v>
      </c>
      <c r="F166" s="58">
        <v>-4.1433119999999999</v>
      </c>
      <c r="G166" s="58">
        <v>14.910933</v>
      </c>
      <c r="H166" s="58">
        <v>1.8750579999999999</v>
      </c>
      <c r="I166" s="69">
        <v>-14.910933</v>
      </c>
      <c r="J166" s="102">
        <v>8</v>
      </c>
      <c r="K166" s="57">
        <v>186.771928</v>
      </c>
      <c r="L166" s="58">
        <v>49.73433</v>
      </c>
      <c r="M166" s="69">
        <v>-90.596996000000004</v>
      </c>
      <c r="N166" s="73">
        <v>180.24906899999999</v>
      </c>
      <c r="O166" s="74">
        <v>47.997399000000001</v>
      </c>
      <c r="P166" s="74">
        <v>-296.78653300000002</v>
      </c>
      <c r="Q166" s="57">
        <f t="shared" si="7"/>
        <v>14.910932514136791</v>
      </c>
      <c r="R166" s="58">
        <f t="shared" si="8"/>
        <v>196.11054256627381</v>
      </c>
      <c r="S166" s="69">
        <f t="shared" si="6"/>
        <v>196.17011828091884</v>
      </c>
      <c r="T166" s="57">
        <v>189.564528565003</v>
      </c>
      <c r="U166" s="69">
        <v>50.477954355241103</v>
      </c>
    </row>
    <row r="167" spans="2:21" x14ac:dyDescent="0.25">
      <c r="B167">
        <v>118</v>
      </c>
      <c r="C167" s="98" t="s">
        <v>178</v>
      </c>
      <c r="D167" s="58">
        <v>184.277019</v>
      </c>
      <c r="E167" s="58">
        <v>59.546669999999999</v>
      </c>
      <c r="F167" s="58">
        <v>-4.0365659999999997</v>
      </c>
      <c r="G167" s="58">
        <v>17.907548999999999</v>
      </c>
      <c r="H167" s="58">
        <v>1.8472519999999999</v>
      </c>
      <c r="I167" s="69">
        <v>-17.907548999999999</v>
      </c>
      <c r="J167" s="102">
        <v>8</v>
      </c>
      <c r="K167" s="57">
        <v>181.623771</v>
      </c>
      <c r="L167" s="58">
        <v>58.689307999999997</v>
      </c>
      <c r="M167" s="69">
        <v>-90.491613000000001</v>
      </c>
      <c r="N167" s="73">
        <v>175.295851</v>
      </c>
      <c r="O167" s="74">
        <v>56.644525000000002</v>
      </c>
      <c r="P167" s="74">
        <v>-296.68440299999997</v>
      </c>
      <c r="Q167" s="57">
        <f t="shared" si="7"/>
        <v>17.907549329753017</v>
      </c>
      <c r="R167" s="58">
        <f t="shared" si="8"/>
        <v>193.65904481747103</v>
      </c>
      <c r="S167" s="69">
        <f t="shared" si="6"/>
        <v>193.71629841291565</v>
      </c>
      <c r="T167" s="57">
        <v>184.33154494892099</v>
      </c>
      <c r="U167" s="69">
        <v>59.564289335848201</v>
      </c>
    </row>
    <row r="168" spans="2:21" x14ac:dyDescent="0.25">
      <c r="B168">
        <v>119</v>
      </c>
      <c r="C168" s="98" t="s">
        <v>178</v>
      </c>
      <c r="D168" s="58">
        <v>179.05319700000001</v>
      </c>
      <c r="E168" s="58">
        <v>68.607517999999999</v>
      </c>
      <c r="F168" s="58">
        <v>-3.9543110000000001</v>
      </c>
      <c r="G168" s="58">
        <v>20.965250999999999</v>
      </c>
      <c r="H168" s="58">
        <v>1.8257049999999999</v>
      </c>
      <c r="I168" s="69">
        <v>-20.965250999999999</v>
      </c>
      <c r="J168" s="102">
        <v>8</v>
      </c>
      <c r="K168" s="57">
        <v>176.47982099999999</v>
      </c>
      <c r="L168" s="58">
        <v>67.621481000000003</v>
      </c>
      <c r="M168" s="69">
        <v>-90.410400999999993</v>
      </c>
      <c r="N168" s="73">
        <v>170.34239400000001</v>
      </c>
      <c r="O168" s="74">
        <v>65.269813999999997</v>
      </c>
      <c r="P168" s="74">
        <v>-296.60567600000002</v>
      </c>
      <c r="Q168" s="57">
        <f t="shared" si="7"/>
        <v>20.965251184228315</v>
      </c>
      <c r="R168" s="58">
        <f t="shared" si="8"/>
        <v>191.74733083420259</v>
      </c>
      <c r="S168" s="69">
        <f t="shared" si="6"/>
        <v>191.80281630006564</v>
      </c>
      <c r="T168" s="57">
        <v>179.105053206299</v>
      </c>
      <c r="U168" s="69">
        <v>68.627387656988503</v>
      </c>
    </row>
    <row r="169" spans="2:21" x14ac:dyDescent="0.25">
      <c r="B169">
        <v>120</v>
      </c>
      <c r="C169" s="98" t="s">
        <v>178</v>
      </c>
      <c r="D169" s="58">
        <v>173.85442599999999</v>
      </c>
      <c r="E169" s="58">
        <v>77.638307999999995</v>
      </c>
      <c r="F169" s="58">
        <v>-3.8969610000000001</v>
      </c>
      <c r="G169" s="58">
        <v>24.064143000000001</v>
      </c>
      <c r="H169" s="58">
        <v>1.8106150000000001</v>
      </c>
      <c r="I169" s="69">
        <v>-24.064143000000001</v>
      </c>
      <c r="J169" s="102">
        <v>8</v>
      </c>
      <c r="K169" s="57">
        <v>171.35890800000001</v>
      </c>
      <c r="L169" s="58">
        <v>76.523882999999998</v>
      </c>
      <c r="M169" s="69">
        <v>-90.353774000000001</v>
      </c>
      <c r="N169" s="73">
        <v>165.40717000000001</v>
      </c>
      <c r="O169" s="74">
        <v>73.866010000000003</v>
      </c>
      <c r="P169" s="74">
        <v>-296.55077299999999</v>
      </c>
      <c r="Q169" s="57">
        <f t="shared" si="7"/>
        <v>24.064143399004887</v>
      </c>
      <c r="R169" s="58">
        <f t="shared" si="8"/>
        <v>190.40238525000765</v>
      </c>
      <c r="S169" s="69">
        <f t="shared" si="6"/>
        <v>190.45664900803197</v>
      </c>
      <c r="T169" s="57">
        <v>173.90401630860899</v>
      </c>
      <c r="U169" s="69">
        <v>77.660453583188499</v>
      </c>
    </row>
    <row r="170" spans="2:21" x14ac:dyDescent="0.25">
      <c r="B170">
        <v>121</v>
      </c>
      <c r="C170" s="98" t="s">
        <v>178</v>
      </c>
      <c r="D170" s="58">
        <v>168.65509499999999</v>
      </c>
      <c r="E170" s="58">
        <v>86.670126999999994</v>
      </c>
      <c r="F170" s="58">
        <v>-3.8638530000000002</v>
      </c>
      <c r="G170" s="58">
        <v>27.198167999999999</v>
      </c>
      <c r="H170" s="58">
        <v>1.8018780000000001</v>
      </c>
      <c r="I170" s="69">
        <v>-27.198167999999999</v>
      </c>
      <c r="J170" s="102">
        <v>9</v>
      </c>
      <c r="K170" s="57">
        <v>166.235963</v>
      </c>
      <c r="L170" s="58">
        <v>85.426959999999994</v>
      </c>
      <c r="M170" s="69">
        <v>-90.321082000000004</v>
      </c>
      <c r="N170" s="73">
        <v>160.46640199999999</v>
      </c>
      <c r="O170" s="74">
        <v>82.462041999999997</v>
      </c>
      <c r="P170" s="74">
        <v>-296.51907199999999</v>
      </c>
      <c r="Q170" s="57">
        <f t="shared" si="7"/>
        <v>27.198167622669796</v>
      </c>
      <c r="R170" s="58">
        <f t="shared" si="8"/>
        <v>189.62133841858397</v>
      </c>
      <c r="S170" s="69">
        <f t="shared" si="6"/>
        <v>189.6749010684324</v>
      </c>
      <c r="T170" s="57">
        <v>168.70277681581899</v>
      </c>
      <c r="U170" s="69">
        <v>86.694630197087605</v>
      </c>
    </row>
    <row r="171" spans="2:21" x14ac:dyDescent="0.25">
      <c r="B171">
        <v>122</v>
      </c>
      <c r="C171" s="98" t="s">
        <v>178</v>
      </c>
      <c r="D171" s="58">
        <v>163.446281</v>
      </c>
      <c r="E171" s="58">
        <v>95.705959000000007</v>
      </c>
      <c r="F171" s="58">
        <v>-3.8547159999999998</v>
      </c>
      <c r="G171" s="58">
        <v>30.351103999999999</v>
      </c>
      <c r="H171" s="58">
        <v>1.799464</v>
      </c>
      <c r="I171" s="69">
        <v>-30.351103999999999</v>
      </c>
      <c r="J171" s="102">
        <v>9</v>
      </c>
      <c r="K171" s="57">
        <v>161.10233099999999</v>
      </c>
      <c r="L171" s="58">
        <v>94.333459000000005</v>
      </c>
      <c r="M171" s="69">
        <v>-90.312057999999993</v>
      </c>
      <c r="N171" s="73">
        <v>155.51207700000001</v>
      </c>
      <c r="O171" s="74">
        <v>91.060086999999996</v>
      </c>
      <c r="P171" s="74">
        <v>-296.51032300000003</v>
      </c>
      <c r="Q171" s="57">
        <f t="shared" si="7"/>
        <v>30.351103602112421</v>
      </c>
      <c r="R171" s="58">
        <f t="shared" si="8"/>
        <v>189.40516719678121</v>
      </c>
      <c r="S171" s="69">
        <f t="shared" si="6"/>
        <v>189.4585368828206</v>
      </c>
      <c r="T171" s="57">
        <v>163.492376531498</v>
      </c>
      <c r="U171" s="69">
        <v>95.732950235411707</v>
      </c>
    </row>
    <row r="172" spans="2:21" x14ac:dyDescent="0.25">
      <c r="B172">
        <v>123</v>
      </c>
      <c r="C172" s="98" t="s">
        <v>178</v>
      </c>
      <c r="D172" s="58">
        <v>158.24863400000001</v>
      </c>
      <c r="E172" s="58">
        <v>104.741309</v>
      </c>
      <c r="F172" s="58">
        <v>-3.8702239999999999</v>
      </c>
      <c r="G172" s="58">
        <v>33.499704000000001</v>
      </c>
      <c r="H172" s="58">
        <v>1.803561</v>
      </c>
      <c r="I172" s="69">
        <v>-33.499704000000001</v>
      </c>
      <c r="J172" s="102">
        <v>9</v>
      </c>
      <c r="K172" s="57">
        <v>155.978452</v>
      </c>
      <c r="L172" s="58">
        <v>103.238725</v>
      </c>
      <c r="M172" s="69">
        <v>-90.327371999999997</v>
      </c>
      <c r="N172" s="73">
        <v>150.564133</v>
      </c>
      <c r="O172" s="74">
        <v>99.655106000000004</v>
      </c>
      <c r="P172" s="74">
        <v>-296.525173</v>
      </c>
      <c r="Q172" s="57">
        <f t="shared" si="7"/>
        <v>33.499703690497775</v>
      </c>
      <c r="R172" s="58">
        <f t="shared" si="8"/>
        <v>189.77189458373292</v>
      </c>
      <c r="S172" s="69">
        <f t="shared" si="6"/>
        <v>189.82559190357171</v>
      </c>
      <c r="T172" s="57">
        <v>158.29345041151601</v>
      </c>
      <c r="U172" s="69">
        <v>104.770972002379</v>
      </c>
    </row>
    <row r="173" spans="2:21" x14ac:dyDescent="0.25">
      <c r="B173">
        <v>124</v>
      </c>
      <c r="C173" s="98" t="s">
        <v>178</v>
      </c>
      <c r="D173" s="58">
        <v>226.004616</v>
      </c>
      <c r="E173" s="58">
        <v>5.20282</v>
      </c>
      <c r="F173" s="58">
        <v>-5.561013</v>
      </c>
      <c r="G173" s="58">
        <v>1.318765</v>
      </c>
      <c r="H173" s="58">
        <v>2.2323520000000001</v>
      </c>
      <c r="I173" s="69">
        <v>-1.318765</v>
      </c>
      <c r="J173" s="102">
        <v>6</v>
      </c>
      <c r="K173" s="57">
        <v>222.63615799999999</v>
      </c>
      <c r="L173" s="58">
        <v>5.1252750000000002</v>
      </c>
      <c r="M173" s="69">
        <v>-91.995367000000002</v>
      </c>
      <c r="N173" s="73">
        <v>214.60248100000001</v>
      </c>
      <c r="O173" s="74">
        <v>4.9403329999999999</v>
      </c>
      <c r="P173" s="74">
        <v>-298.138802</v>
      </c>
      <c r="Q173" s="57">
        <f t="shared" si="7"/>
        <v>1.3187650292278341</v>
      </c>
      <c r="R173" s="58">
        <f t="shared" si="8"/>
        <v>226.06449475594317</v>
      </c>
      <c r="S173" s="69">
        <f t="shared" si="6"/>
        <v>226.15765444396072</v>
      </c>
      <c r="T173" s="57">
        <v>226.097806544028</v>
      </c>
      <c r="U173" s="69">
        <v>5.2049653262099698</v>
      </c>
    </row>
    <row r="174" spans="2:21" x14ac:dyDescent="0.25">
      <c r="B174">
        <v>125</v>
      </c>
      <c r="C174" s="98" t="s">
        <v>178</v>
      </c>
      <c r="D174" s="58">
        <v>220.802775</v>
      </c>
      <c r="E174" s="58">
        <v>14.229184999999999</v>
      </c>
      <c r="F174" s="58">
        <v>-5.3196950000000003</v>
      </c>
      <c r="G174" s="58">
        <v>3.687211</v>
      </c>
      <c r="H174" s="58">
        <v>2.1726809999999999</v>
      </c>
      <c r="I174" s="69">
        <v>-3.687211</v>
      </c>
      <c r="J174" s="102">
        <v>6</v>
      </c>
      <c r="K174" s="57">
        <v>217.53023099999999</v>
      </c>
      <c r="L174" s="58">
        <v>14.018292000000001</v>
      </c>
      <c r="M174" s="69">
        <v>-91.757510999999994</v>
      </c>
      <c r="N174" s="73">
        <v>209.72530800000001</v>
      </c>
      <c r="O174" s="74">
        <v>13.515319999999999</v>
      </c>
      <c r="P174" s="74">
        <v>-297.90920299999999</v>
      </c>
      <c r="Q174" s="57">
        <f t="shared" si="7"/>
        <v>3.6872112231749088</v>
      </c>
      <c r="R174" s="58">
        <f t="shared" si="8"/>
        <v>221.26078539466693</v>
      </c>
      <c r="S174" s="69">
        <f t="shared" si="6"/>
        <v>221.3478878571278</v>
      </c>
      <c r="T174" s="57">
        <v>220.889752089555</v>
      </c>
      <c r="U174" s="69">
        <v>14.234790061340499</v>
      </c>
    </row>
    <row r="175" spans="2:21" x14ac:dyDescent="0.25">
      <c r="B175">
        <v>126</v>
      </c>
      <c r="C175" s="98" t="s">
        <v>178</v>
      </c>
      <c r="D175" s="58">
        <v>215.59562199999999</v>
      </c>
      <c r="E175" s="58">
        <v>23.261744</v>
      </c>
      <c r="F175" s="58">
        <v>-5.1026210000000001</v>
      </c>
      <c r="G175" s="58">
        <v>6.1581200000000003</v>
      </c>
      <c r="H175" s="58">
        <v>2.1187019999999999</v>
      </c>
      <c r="I175" s="69">
        <v>-6.1581200000000003</v>
      </c>
      <c r="J175" s="102">
        <v>6</v>
      </c>
      <c r="K175" s="57">
        <v>212.416179</v>
      </c>
      <c r="L175" s="58">
        <v>22.918697000000002</v>
      </c>
      <c r="M175" s="69">
        <v>-91.543487999999996</v>
      </c>
      <c r="N175" s="73">
        <v>204.83329900000001</v>
      </c>
      <c r="O175" s="74">
        <v>22.100539999999999</v>
      </c>
      <c r="P175" s="74">
        <v>-297.70245699999998</v>
      </c>
      <c r="Q175" s="57">
        <f t="shared" si="7"/>
        <v>6.1581199629625978</v>
      </c>
      <c r="R175" s="58">
        <f t="shared" si="8"/>
        <v>216.84690673258038</v>
      </c>
      <c r="S175" s="69">
        <f t="shared" si="6"/>
        <v>216.92867511205876</v>
      </c>
      <c r="T175" s="57">
        <v>215.67697265715</v>
      </c>
      <c r="U175" s="69">
        <v>23.270521349666499</v>
      </c>
    </row>
    <row r="176" spans="2:21" x14ac:dyDescent="0.25">
      <c r="B176">
        <v>127</v>
      </c>
      <c r="C176" s="98" t="s">
        <v>178</v>
      </c>
      <c r="D176" s="58">
        <v>210.38831099999999</v>
      </c>
      <c r="E176" s="58">
        <v>32.317633999999998</v>
      </c>
      <c r="F176" s="58">
        <v>-4.9102119999999996</v>
      </c>
      <c r="G176" s="58">
        <v>8.7329139999999992</v>
      </c>
      <c r="H176" s="58">
        <v>2.070567</v>
      </c>
      <c r="I176" s="69">
        <v>-8.7329139999999992</v>
      </c>
      <c r="J176" s="102">
        <v>6</v>
      </c>
      <c r="K176" s="57">
        <v>207.29926699999999</v>
      </c>
      <c r="L176" s="58">
        <v>31.843128</v>
      </c>
      <c r="M176" s="69">
        <v>-91.353735</v>
      </c>
      <c r="N176" s="73">
        <v>199.93198699999999</v>
      </c>
      <c r="O176" s="74">
        <v>30.711444</v>
      </c>
      <c r="P176" s="74">
        <v>-297.51903900000002</v>
      </c>
      <c r="Q176" s="57">
        <f t="shared" si="7"/>
        <v>8.7329135708427028</v>
      </c>
      <c r="R176" s="58">
        <f t="shared" si="8"/>
        <v>212.85598622728625</v>
      </c>
      <c r="S176" s="69">
        <f t="shared" si="6"/>
        <v>212.93311979904882</v>
      </c>
      <c r="T176" s="57">
        <v>210.46460318485401</v>
      </c>
      <c r="U176" s="69">
        <v>32.329353201011997</v>
      </c>
    </row>
    <row r="177" spans="2:21" x14ac:dyDescent="0.25">
      <c r="B177">
        <v>128</v>
      </c>
      <c r="C177" s="98" t="s">
        <v>178</v>
      </c>
      <c r="D177" s="58">
        <v>205.16715500000001</v>
      </c>
      <c r="E177" s="58">
        <v>41.341782000000002</v>
      </c>
      <c r="F177" s="58">
        <v>-4.7414560000000003</v>
      </c>
      <c r="G177" s="58">
        <v>11.392708000000001</v>
      </c>
      <c r="H177" s="58">
        <v>2.0280900000000002</v>
      </c>
      <c r="I177" s="69">
        <v>-11.392708000000001</v>
      </c>
      <c r="J177" s="102">
        <v>8</v>
      </c>
      <c r="K177" s="57">
        <v>202.16628299999999</v>
      </c>
      <c r="L177" s="58">
        <v>40.737098000000003</v>
      </c>
      <c r="M177" s="69">
        <v>-91.187271999999993</v>
      </c>
      <c r="N177" s="73">
        <v>195.00928999999999</v>
      </c>
      <c r="O177" s="74">
        <v>39.294943000000004</v>
      </c>
      <c r="P177" s="74">
        <v>-297.358045</v>
      </c>
      <c r="Q177" s="57">
        <f t="shared" si="7"/>
        <v>11.392707821483672</v>
      </c>
      <c r="R177" s="58">
        <f t="shared" si="8"/>
        <v>209.29095639737889</v>
      </c>
      <c r="S177" s="69">
        <f t="shared" ref="S177:S240" si="9">polyS0 + polyS1 * R177 + polyS2 * R177^2 + polyS3 * R177^3 + polyS4 * R177^4 + polyS5 * R177^5 + polyS6 * R177^6 + polyS7 * R177^7 + polyS8 * R177^8 + polyS9 * R177^9</f>
        <v>209.36409875676046</v>
      </c>
      <c r="T177" s="57">
        <v>205.23890784423901</v>
      </c>
      <c r="U177" s="69">
        <v>41.356240408044997</v>
      </c>
    </row>
    <row r="178" spans="2:21" x14ac:dyDescent="0.25">
      <c r="B178">
        <v>129</v>
      </c>
      <c r="C178" s="98" t="s">
        <v>178</v>
      </c>
      <c r="D178" s="58">
        <v>199.92051599999999</v>
      </c>
      <c r="E178" s="58">
        <v>50.426527999999998</v>
      </c>
      <c r="F178" s="58">
        <v>-4.596705</v>
      </c>
      <c r="G178" s="58">
        <v>14.156589</v>
      </c>
      <c r="H178" s="58">
        <v>1.9914369999999999</v>
      </c>
      <c r="I178" s="69">
        <v>-14.156589</v>
      </c>
      <c r="J178" s="102">
        <v>8</v>
      </c>
      <c r="K178" s="57">
        <v>197.00591499999999</v>
      </c>
      <c r="L178" s="58">
        <v>49.691369999999999</v>
      </c>
      <c r="M178" s="69">
        <v>-91.044460999999998</v>
      </c>
      <c r="N178" s="73">
        <v>190.054677</v>
      </c>
      <c r="O178" s="74">
        <v>47.938039000000003</v>
      </c>
      <c r="P178" s="74">
        <v>-297.21986299999998</v>
      </c>
      <c r="Q178" s="57">
        <f t="shared" ref="Q178:Q241" si="10">DEGREES(ATAN(E178/D178))</f>
        <v>14.156589227544892</v>
      </c>
      <c r="R178" s="58">
        <f t="shared" ref="R178:R241" si="11">SQRT(D178^2+E178^2)</f>
        <v>206.18207352687341</v>
      </c>
      <c r="S178" s="69">
        <f t="shared" si="9"/>
        <v>206.25184862969724</v>
      </c>
      <c r="T178" s="57">
        <v>199.988222608504</v>
      </c>
      <c r="U178" s="69">
        <v>50.443605833020101</v>
      </c>
    </row>
    <row r="179" spans="2:21" s="89" customFormat="1" x14ac:dyDescent="0.25">
      <c r="B179" s="89">
        <v>130</v>
      </c>
      <c r="C179" s="98" t="s">
        <v>178</v>
      </c>
      <c r="D179" s="89">
        <v>194.691621</v>
      </c>
      <c r="E179" s="89">
        <v>59.521908000000003</v>
      </c>
      <c r="F179" s="89">
        <v>-4.4776069999999999</v>
      </c>
      <c r="G179" s="89">
        <v>16.999652000000001</v>
      </c>
      <c r="H179" s="89">
        <v>1.961111</v>
      </c>
      <c r="I179" s="95">
        <v>-16.999652000000001</v>
      </c>
      <c r="J179" s="111">
        <v>8</v>
      </c>
      <c r="K179" s="89">
        <v>191.860828</v>
      </c>
      <c r="L179" s="89">
        <v>58.656466000000002</v>
      </c>
      <c r="M179" s="95">
        <v>-90.926942999999994</v>
      </c>
      <c r="N179" s="89">
        <v>185.10946999999999</v>
      </c>
      <c r="O179" s="89">
        <v>56.592413999999998</v>
      </c>
      <c r="P179" s="89">
        <v>-297.10611</v>
      </c>
      <c r="Q179" s="93">
        <f t="shared" si="10"/>
        <v>16.999651750468626</v>
      </c>
      <c r="R179" s="94">
        <f t="shared" si="11"/>
        <v>203.58704482252327</v>
      </c>
      <c r="S179" s="69">
        <f t="shared" si="9"/>
        <v>203.65408909512996</v>
      </c>
      <c r="T179" s="57">
        <v>194.75578470886299</v>
      </c>
      <c r="U179" s="69">
        <v>59.541524387989803</v>
      </c>
    </row>
    <row r="180" spans="2:21" x14ac:dyDescent="0.25">
      <c r="B180">
        <v>131</v>
      </c>
      <c r="C180" s="98" t="s">
        <v>178</v>
      </c>
      <c r="D180" s="58">
        <v>189.467524</v>
      </c>
      <c r="E180" s="58">
        <v>68.577093000000005</v>
      </c>
      <c r="F180" s="58">
        <v>-4.3828009999999997</v>
      </c>
      <c r="G180" s="58">
        <v>19.897542000000001</v>
      </c>
      <c r="H180" s="58">
        <v>1.9368529999999999</v>
      </c>
      <c r="I180" s="69">
        <v>-19.897542000000001</v>
      </c>
      <c r="J180" s="102">
        <v>8</v>
      </c>
      <c r="K180" s="57">
        <v>186.71852200000001</v>
      </c>
      <c r="L180" s="58">
        <v>67.582100999999994</v>
      </c>
      <c r="M180" s="69">
        <v>-90.833382</v>
      </c>
      <c r="N180" s="73">
        <v>180.16223099999999</v>
      </c>
      <c r="O180" s="74">
        <v>65.209074999999999</v>
      </c>
      <c r="P180" s="74">
        <v>-297.01551999999998</v>
      </c>
      <c r="Q180" s="57">
        <f t="shared" si="10"/>
        <v>19.897541989763145</v>
      </c>
      <c r="R180" s="58">
        <f t="shared" si="11"/>
        <v>201.4963035269412</v>
      </c>
      <c r="S180" s="69">
        <f t="shared" si="9"/>
        <v>201.56119996780168</v>
      </c>
      <c r="T180" s="57">
        <v>189.52859404739499</v>
      </c>
      <c r="U180" s="69">
        <v>68.599197085340293</v>
      </c>
    </row>
    <row r="181" spans="2:21" x14ac:dyDescent="0.25">
      <c r="B181">
        <v>132</v>
      </c>
      <c r="C181" s="98" t="s">
        <v>178</v>
      </c>
      <c r="D181" s="58">
        <v>184.268924</v>
      </c>
      <c r="E181" s="58">
        <v>77.622911999999999</v>
      </c>
      <c r="F181" s="58">
        <v>-4.3133819999999998</v>
      </c>
      <c r="G181" s="58">
        <v>22.843160999999998</v>
      </c>
      <c r="H181" s="58">
        <v>1.9190199999999999</v>
      </c>
      <c r="I181" s="69">
        <v>-22.843160999999998</v>
      </c>
      <c r="J181" s="102">
        <v>8</v>
      </c>
      <c r="K181" s="57">
        <v>181.599481</v>
      </c>
      <c r="L181" s="58">
        <v>76.498414999999994</v>
      </c>
      <c r="M181" s="69">
        <v>-90.764869000000004</v>
      </c>
      <c r="N181" s="73">
        <v>175.23293899999999</v>
      </c>
      <c r="O181" s="74">
        <v>73.816522000000006</v>
      </c>
      <c r="P181" s="74">
        <v>-296.94916599999999</v>
      </c>
      <c r="Q181" s="57">
        <f t="shared" si="10"/>
        <v>22.843160670688189</v>
      </c>
      <c r="R181" s="58">
        <f t="shared" si="11"/>
        <v>199.95087601577924</v>
      </c>
      <c r="S181" s="69">
        <f t="shared" si="9"/>
        <v>200.01421458809617</v>
      </c>
      <c r="T181" s="57">
        <v>184.327341328545</v>
      </c>
      <c r="U181" s="69">
        <v>77.647520181642903</v>
      </c>
    </row>
    <row r="182" spans="2:21" x14ac:dyDescent="0.25">
      <c r="B182">
        <v>133</v>
      </c>
      <c r="C182" s="98" t="s">
        <v>178</v>
      </c>
      <c r="D182" s="58">
        <v>179.06950399999999</v>
      </c>
      <c r="E182" s="58">
        <v>86.655195000000006</v>
      </c>
      <c r="F182" s="58">
        <v>-4.2680420000000003</v>
      </c>
      <c r="G182" s="58">
        <v>25.823236999999999</v>
      </c>
      <c r="H182" s="58">
        <v>1.9073389999999999</v>
      </c>
      <c r="I182" s="69">
        <v>-25.823236999999999</v>
      </c>
      <c r="J182" s="102">
        <v>9</v>
      </c>
      <c r="K182" s="57">
        <v>176.47799800000001</v>
      </c>
      <c r="L182" s="58">
        <v>85.401115000000004</v>
      </c>
      <c r="M182" s="69">
        <v>-90.720117000000002</v>
      </c>
      <c r="N182" s="73">
        <v>170.29733200000001</v>
      </c>
      <c r="O182" s="74">
        <v>82.410171000000005</v>
      </c>
      <c r="P182" s="74">
        <v>-296.90581900000001</v>
      </c>
      <c r="Q182" s="57">
        <f t="shared" si="10"/>
        <v>25.823237353920536</v>
      </c>
      <c r="R182" s="58">
        <f t="shared" si="11"/>
        <v>198.93468798400653</v>
      </c>
      <c r="S182" s="69">
        <f t="shared" si="9"/>
        <v>198.99701588416744</v>
      </c>
      <c r="T182" s="57">
        <v>179.125652547523</v>
      </c>
      <c r="U182" s="69">
        <v>86.682366367686598</v>
      </c>
    </row>
    <row r="183" spans="2:21" x14ac:dyDescent="0.25">
      <c r="B183">
        <v>134</v>
      </c>
      <c r="C183" s="98" t="s">
        <v>178</v>
      </c>
      <c r="D183" s="58">
        <v>173.86083099999999</v>
      </c>
      <c r="E183" s="58">
        <v>95.690899000000002</v>
      </c>
      <c r="F183" s="58">
        <v>-4.2467180000000004</v>
      </c>
      <c r="G183" s="58">
        <v>28.827855</v>
      </c>
      <c r="H183" s="58">
        <v>1.9018349999999999</v>
      </c>
      <c r="I183" s="69">
        <v>-28.827855</v>
      </c>
      <c r="J183" s="102">
        <v>9</v>
      </c>
      <c r="K183" s="57">
        <v>171.34589700000001</v>
      </c>
      <c r="L183" s="58">
        <v>94.306709999999995</v>
      </c>
      <c r="M183" s="69">
        <v>-90.699070000000006</v>
      </c>
      <c r="N183" s="73">
        <v>165.34785199999999</v>
      </c>
      <c r="O183" s="74">
        <v>91.005458000000004</v>
      </c>
      <c r="P183" s="74">
        <v>-296.88542999999999</v>
      </c>
      <c r="Q183" s="57">
        <f t="shared" si="10"/>
        <v>28.827854650297891</v>
      </c>
      <c r="R183" s="58">
        <f t="shared" si="11"/>
        <v>198.45487322673324</v>
      </c>
      <c r="S183" s="69">
        <f t="shared" si="9"/>
        <v>198.51672767719904</v>
      </c>
      <c r="T183" s="57">
        <v>173.91506344324301</v>
      </c>
      <c r="U183" s="69">
        <v>95.720747880964396</v>
      </c>
    </row>
    <row r="184" spans="2:21" x14ac:dyDescent="0.25">
      <c r="B184">
        <v>135</v>
      </c>
      <c r="C184" s="98" t="s">
        <v>178</v>
      </c>
      <c r="D184" s="58">
        <v>168.663659</v>
      </c>
      <c r="E184" s="58">
        <v>104.721625</v>
      </c>
      <c r="F184" s="58">
        <v>-4.2500400000000003</v>
      </c>
      <c r="G184" s="58">
        <v>31.835743999999998</v>
      </c>
      <c r="H184" s="58">
        <v>1.902693</v>
      </c>
      <c r="I184" s="69">
        <v>-31.835743999999998</v>
      </c>
      <c r="J184" s="102">
        <v>9</v>
      </c>
      <c r="K184" s="57">
        <v>166.22372300000001</v>
      </c>
      <c r="L184" s="58">
        <v>103.206692</v>
      </c>
      <c r="M184" s="69">
        <v>-90.702348999999998</v>
      </c>
      <c r="N184" s="73">
        <v>160.40454700000001</v>
      </c>
      <c r="O184" s="74">
        <v>99.593621999999996</v>
      </c>
      <c r="P184" s="74">
        <v>-296.88860699999998</v>
      </c>
      <c r="Q184" s="57">
        <f t="shared" si="10"/>
        <v>31.835743547646548</v>
      </c>
      <c r="R184" s="58">
        <f t="shared" si="11"/>
        <v>198.52971719596263</v>
      </c>
      <c r="S184" s="69">
        <f t="shared" si="9"/>
        <v>198.59164533906986</v>
      </c>
      <c r="T184" s="57">
        <v>168.71631306310201</v>
      </c>
      <c r="U184" s="69">
        <v>104.754317395526</v>
      </c>
    </row>
    <row r="185" spans="2:21" x14ac:dyDescent="0.25">
      <c r="B185">
        <v>136</v>
      </c>
      <c r="C185" s="98" t="s">
        <v>178</v>
      </c>
      <c r="D185" s="58">
        <v>236.41641799999999</v>
      </c>
      <c r="E185" s="58">
        <v>5.2029839999999998</v>
      </c>
      <c r="F185" s="58">
        <v>-6.101909</v>
      </c>
      <c r="G185" s="58">
        <v>1.260745</v>
      </c>
      <c r="H185" s="58">
        <v>2.3651610000000001</v>
      </c>
      <c r="I185" s="69">
        <v>-1.260745</v>
      </c>
      <c r="J185" s="102">
        <v>6</v>
      </c>
      <c r="K185" s="57">
        <v>232.847589</v>
      </c>
      <c r="L185" s="58">
        <v>5.1244430000000003</v>
      </c>
      <c r="M185" s="69">
        <v>-92.528220000000005</v>
      </c>
      <c r="N185" s="73">
        <v>224.33603600000001</v>
      </c>
      <c r="O185" s="74">
        <v>4.9371229999999997</v>
      </c>
      <c r="P185" s="74">
        <v>-298.65247499999998</v>
      </c>
      <c r="Q185" s="57">
        <f t="shared" si="10"/>
        <v>1.260745391279759</v>
      </c>
      <c r="R185" s="58">
        <f t="shared" si="11"/>
        <v>236.4736639510941</v>
      </c>
      <c r="S185" s="69">
        <f t="shared" si="9"/>
        <v>236.58086933369421</v>
      </c>
      <c r="T185" s="57">
        <v>236.52365424145901</v>
      </c>
      <c r="U185" s="69">
        <v>5.2053440241186699</v>
      </c>
    </row>
    <row r="186" spans="2:21" x14ac:dyDescent="0.25">
      <c r="B186">
        <v>137</v>
      </c>
      <c r="C186" s="98" t="s">
        <v>178</v>
      </c>
      <c r="D186" s="58">
        <v>231.21514300000001</v>
      </c>
      <c r="E186" s="58">
        <v>14.228888</v>
      </c>
      <c r="F186" s="58">
        <v>-5.8483419999999997</v>
      </c>
      <c r="G186" s="58">
        <v>3.5215179999999999</v>
      </c>
      <c r="H186" s="58">
        <v>2.3030330000000001</v>
      </c>
      <c r="I186" s="69">
        <v>-3.5215179999999999</v>
      </c>
      <c r="J186" s="102">
        <v>6</v>
      </c>
      <c r="K186" s="57">
        <v>227.74573000000001</v>
      </c>
      <c r="L186" s="58">
        <v>14.015382000000001</v>
      </c>
      <c r="M186" s="69">
        <v>-92.278473000000005</v>
      </c>
      <c r="N186" s="73">
        <v>219.471281</v>
      </c>
      <c r="O186" s="74">
        <v>13.506175000000001</v>
      </c>
      <c r="P186" s="74">
        <v>-298.41183799999999</v>
      </c>
      <c r="Q186" s="57">
        <f t="shared" si="10"/>
        <v>3.5215185044941464</v>
      </c>
      <c r="R186" s="58">
        <f t="shared" si="11"/>
        <v>231.65254931950781</v>
      </c>
      <c r="S186" s="69">
        <f t="shared" si="9"/>
        <v>231.75309105250062</v>
      </c>
      <c r="T186" s="57">
        <v>231.31555130480101</v>
      </c>
      <c r="U186" s="69">
        <v>14.235067087168501</v>
      </c>
    </row>
    <row r="187" spans="2:21" x14ac:dyDescent="0.25">
      <c r="B187">
        <v>138</v>
      </c>
      <c r="C187" s="98" t="s">
        <v>178</v>
      </c>
      <c r="D187" s="58">
        <v>226.00809100000001</v>
      </c>
      <c r="E187" s="58">
        <v>23.252493999999999</v>
      </c>
      <c r="F187" s="58">
        <v>-5.618881</v>
      </c>
      <c r="G187" s="58">
        <v>5.8741199999999996</v>
      </c>
      <c r="H187" s="58">
        <v>2.2466159999999999</v>
      </c>
      <c r="I187" s="69">
        <v>-5.8741199999999996</v>
      </c>
      <c r="J187" s="102">
        <v>6</v>
      </c>
      <c r="K187" s="57">
        <v>222.63502700000001</v>
      </c>
      <c r="L187" s="58">
        <v>22.905462</v>
      </c>
      <c r="M187" s="69">
        <v>-92.052392999999995</v>
      </c>
      <c r="N187" s="73">
        <v>214.59036599999999</v>
      </c>
      <c r="O187" s="74">
        <v>22.077798999999999</v>
      </c>
      <c r="P187" s="74">
        <v>-298.19382100000001</v>
      </c>
      <c r="Q187" s="57">
        <f t="shared" si="10"/>
        <v>5.874120254879986</v>
      </c>
      <c r="R187" s="58">
        <f t="shared" si="11"/>
        <v>227.20109083075354</v>
      </c>
      <c r="S187" s="69">
        <f t="shared" si="9"/>
        <v>227.29572256886658</v>
      </c>
      <c r="T187" s="57">
        <v>226.10228157420599</v>
      </c>
      <c r="U187" s="69">
        <v>23.2621846520112</v>
      </c>
    </row>
    <row r="188" spans="2:21" x14ac:dyDescent="0.25">
      <c r="B188">
        <v>139</v>
      </c>
      <c r="C188" s="98" t="s">
        <v>178</v>
      </c>
      <c r="D188" s="58">
        <v>220.79935699999999</v>
      </c>
      <c r="E188" s="58">
        <v>32.296346</v>
      </c>
      <c r="F188" s="58">
        <v>-5.4139150000000003</v>
      </c>
      <c r="G188" s="58">
        <v>8.3216479999999997</v>
      </c>
      <c r="H188" s="58">
        <v>2.1960169999999999</v>
      </c>
      <c r="I188" s="69">
        <v>-8.3216479999999997</v>
      </c>
      <c r="J188" s="102">
        <v>6</v>
      </c>
      <c r="K188" s="57">
        <v>217.51971700000001</v>
      </c>
      <c r="L188" s="58">
        <v>31.816632999999999</v>
      </c>
      <c r="M188" s="69">
        <v>-91.850387999999995</v>
      </c>
      <c r="N188" s="73">
        <v>209.69787299999999</v>
      </c>
      <c r="O188" s="74">
        <v>30.672530999999999</v>
      </c>
      <c r="P188" s="74">
        <v>-297.99887699999999</v>
      </c>
      <c r="Q188" s="57">
        <f t="shared" si="10"/>
        <v>8.321647697484341</v>
      </c>
      <c r="R188" s="58">
        <f t="shared" si="11"/>
        <v>223.14885170344292</v>
      </c>
      <c r="S188" s="69">
        <f t="shared" si="9"/>
        <v>223.23830336885916</v>
      </c>
      <c r="T188" s="57">
        <v>220.887921495218</v>
      </c>
      <c r="U188" s="69">
        <v>32.309300338362902</v>
      </c>
    </row>
    <row r="189" spans="2:21" x14ac:dyDescent="0.25">
      <c r="B189">
        <v>140</v>
      </c>
      <c r="C189" s="98" t="s">
        <v>178</v>
      </c>
      <c r="D189" s="58">
        <v>215.58056500000001</v>
      </c>
      <c r="E189" s="58">
        <v>41.367331</v>
      </c>
      <c r="F189" s="58">
        <v>-5.2332349999999996</v>
      </c>
      <c r="G189" s="58">
        <v>10.862337999999999</v>
      </c>
      <c r="H189" s="58">
        <v>2.1512190000000002</v>
      </c>
      <c r="I189" s="69">
        <v>-10.862337999999999</v>
      </c>
      <c r="J189" s="102">
        <v>6</v>
      </c>
      <c r="K189" s="57">
        <v>212.39178799999999</v>
      </c>
      <c r="L189" s="58">
        <v>40.755443</v>
      </c>
      <c r="M189" s="69">
        <v>-91.672273000000004</v>
      </c>
      <c r="N189" s="73">
        <v>204.78664599999999</v>
      </c>
      <c r="O189" s="74">
        <v>39.296106999999999</v>
      </c>
      <c r="P189" s="74">
        <v>-297.82688100000001</v>
      </c>
      <c r="Q189" s="57">
        <f t="shared" si="10"/>
        <v>10.862338168584257</v>
      </c>
      <c r="R189" s="58">
        <f t="shared" si="11"/>
        <v>219.51363529353429</v>
      </c>
      <c r="S189" s="69">
        <f t="shared" si="9"/>
        <v>219.59860002990433</v>
      </c>
      <c r="T189" s="57">
        <v>215.66406117093601</v>
      </c>
      <c r="U189" s="69">
        <v>41.383352916170303</v>
      </c>
    </row>
    <row r="190" spans="2:21" x14ac:dyDescent="0.25">
      <c r="B190">
        <v>141</v>
      </c>
      <c r="C190" s="98" t="s">
        <v>178</v>
      </c>
      <c r="D190" s="58">
        <v>210.33401799999999</v>
      </c>
      <c r="E190" s="58">
        <v>50.389099999999999</v>
      </c>
      <c r="F190" s="58">
        <v>-5.0753370000000002</v>
      </c>
      <c r="G190" s="58">
        <v>13.472276000000001</v>
      </c>
      <c r="H190" s="58">
        <v>2.1118939999999999</v>
      </c>
      <c r="I190" s="69">
        <v>-13.472276000000001</v>
      </c>
      <c r="J190" s="102">
        <v>7</v>
      </c>
      <c r="K190" s="57">
        <v>207.23410799999999</v>
      </c>
      <c r="L190" s="58">
        <v>49.646464000000002</v>
      </c>
      <c r="M190" s="69">
        <v>-91.516582999999997</v>
      </c>
      <c r="N190" s="73">
        <v>199.84091100000001</v>
      </c>
      <c r="O190" s="74">
        <v>47.875298000000001</v>
      </c>
      <c r="P190" s="74">
        <v>-297.67645700000003</v>
      </c>
      <c r="Q190" s="57">
        <f t="shared" si="10"/>
        <v>13.472275735269529</v>
      </c>
      <c r="R190" s="58">
        <f t="shared" si="11"/>
        <v>216.28559944396281</v>
      </c>
      <c r="S190" s="69">
        <f t="shared" si="9"/>
        <v>216.36670521983439</v>
      </c>
      <c r="T190" s="57">
        <v>210.41294485055701</v>
      </c>
      <c r="U190" s="69">
        <v>50.408008272676199</v>
      </c>
    </row>
    <row r="191" spans="2:21" x14ac:dyDescent="0.25">
      <c r="B191">
        <v>142</v>
      </c>
      <c r="C191" s="98" t="s">
        <v>178</v>
      </c>
      <c r="D191" s="58">
        <v>205.105538</v>
      </c>
      <c r="E191" s="58">
        <v>59.491819999999997</v>
      </c>
      <c r="F191" s="58">
        <v>-4.9438510000000004</v>
      </c>
      <c r="G191" s="58">
        <v>16.175049000000001</v>
      </c>
      <c r="H191" s="58">
        <v>2.0790039999999999</v>
      </c>
      <c r="I191" s="69">
        <v>-16.175049000000001</v>
      </c>
      <c r="J191" s="102">
        <v>8</v>
      </c>
      <c r="K191" s="57">
        <v>202.09175099999999</v>
      </c>
      <c r="L191" s="58">
        <v>58.617657000000001</v>
      </c>
      <c r="M191" s="69">
        <v>-91.386913000000007</v>
      </c>
      <c r="N191" s="73">
        <v>194.90395699999999</v>
      </c>
      <c r="O191" s="74">
        <v>56.532803999999999</v>
      </c>
      <c r="P191" s="74">
        <v>-297.55111699999998</v>
      </c>
      <c r="Q191" s="57">
        <f t="shared" si="10"/>
        <v>16.175048559877716</v>
      </c>
      <c r="R191" s="58">
        <f t="shared" si="11"/>
        <v>213.55926195129501</v>
      </c>
      <c r="S191" s="69">
        <f t="shared" si="9"/>
        <v>213.63719941019534</v>
      </c>
      <c r="T191" s="57">
        <v>205.18044214876801</v>
      </c>
      <c r="U191" s="69">
        <v>59.513546298466899</v>
      </c>
    </row>
    <row r="192" spans="2:21" x14ac:dyDescent="0.25">
      <c r="B192">
        <v>143</v>
      </c>
      <c r="C192" s="98" t="s">
        <v>178</v>
      </c>
      <c r="D192" s="58">
        <v>199.882451</v>
      </c>
      <c r="E192" s="58">
        <v>68.552723999999998</v>
      </c>
      <c r="F192" s="58">
        <v>-4.8367300000000002</v>
      </c>
      <c r="G192" s="58">
        <v>18.930184000000001</v>
      </c>
      <c r="H192" s="58">
        <v>2.0521029999999998</v>
      </c>
      <c r="I192" s="69">
        <v>-18.930184000000001</v>
      </c>
      <c r="J192" s="102">
        <v>8</v>
      </c>
      <c r="K192" s="57">
        <v>196.95255800000001</v>
      </c>
      <c r="L192" s="58">
        <v>67.547872999999996</v>
      </c>
      <c r="M192" s="69">
        <v>-91.281255999999999</v>
      </c>
      <c r="N192" s="73">
        <v>189.96484799999999</v>
      </c>
      <c r="O192" s="74">
        <v>65.151330999999999</v>
      </c>
      <c r="P192" s="74">
        <v>-297.44895100000002</v>
      </c>
      <c r="Q192" s="57">
        <f t="shared" si="10"/>
        <v>18.930184018474684</v>
      </c>
      <c r="R192" s="58">
        <f t="shared" si="11"/>
        <v>211.31131106873474</v>
      </c>
      <c r="S192" s="69">
        <f t="shared" si="9"/>
        <v>211.38669815980501</v>
      </c>
      <c r="T192" s="57">
        <v>199.95381109484501</v>
      </c>
      <c r="U192" s="69">
        <v>68.577198028920805</v>
      </c>
    </row>
    <row r="193" spans="2:21" x14ac:dyDescent="0.25">
      <c r="B193">
        <v>144</v>
      </c>
      <c r="C193" s="98" t="s">
        <v>178</v>
      </c>
      <c r="D193" s="58">
        <v>194.68293</v>
      </c>
      <c r="E193" s="58">
        <v>77.592933000000002</v>
      </c>
      <c r="F193" s="58">
        <v>-4.7548409999999999</v>
      </c>
      <c r="G193" s="58">
        <v>21.730274999999999</v>
      </c>
      <c r="H193" s="58">
        <v>2.031469</v>
      </c>
      <c r="I193" s="69">
        <v>-21.730274999999999</v>
      </c>
      <c r="J193" s="102">
        <v>8</v>
      </c>
      <c r="K193" s="57">
        <v>191.834543</v>
      </c>
      <c r="L193" s="58">
        <v>76.457678999999999</v>
      </c>
      <c r="M193" s="69">
        <v>-91.200475999999995</v>
      </c>
      <c r="N193" s="73">
        <v>185.041222</v>
      </c>
      <c r="O193" s="74">
        <v>73.750129000000001</v>
      </c>
      <c r="P193" s="74">
        <v>-297.37081799999999</v>
      </c>
      <c r="Q193" s="57">
        <f t="shared" si="10"/>
        <v>21.730274910930824</v>
      </c>
      <c r="R193" s="58">
        <f t="shared" si="11"/>
        <v>209.57601600595279</v>
      </c>
      <c r="S193" s="69">
        <f t="shared" si="9"/>
        <v>209.64947237620402</v>
      </c>
      <c r="T193" s="57">
        <v>194.75121552692099</v>
      </c>
      <c r="U193" s="69">
        <v>77.620148916234896</v>
      </c>
    </row>
    <row r="194" spans="2:21" x14ac:dyDescent="0.25">
      <c r="B194">
        <v>145</v>
      </c>
      <c r="C194" s="98" t="s">
        <v>178</v>
      </c>
      <c r="D194" s="58">
        <v>189.483958</v>
      </c>
      <c r="E194" s="58">
        <v>86.638469000000001</v>
      </c>
      <c r="F194" s="58">
        <v>-4.6974819999999999</v>
      </c>
      <c r="G194" s="58">
        <v>24.571480999999999</v>
      </c>
      <c r="H194" s="58">
        <v>2.0169779999999999</v>
      </c>
      <c r="I194" s="69">
        <v>-24.571480999999999</v>
      </c>
      <c r="J194" s="102">
        <v>8</v>
      </c>
      <c r="K194" s="57">
        <v>186.715228</v>
      </c>
      <c r="L194" s="58">
        <v>85.372512</v>
      </c>
      <c r="M194" s="69">
        <v>-91.143889999999999</v>
      </c>
      <c r="N194" s="73">
        <v>180.11188899999999</v>
      </c>
      <c r="O194" s="74">
        <v>82.353241999999995</v>
      </c>
      <c r="P194" s="74">
        <v>-297.31607500000001</v>
      </c>
      <c r="Q194" s="57">
        <f t="shared" si="10"/>
        <v>24.571480833684692</v>
      </c>
      <c r="R194" s="58">
        <f t="shared" si="11"/>
        <v>208.35161302473691</v>
      </c>
      <c r="S194" s="69">
        <f t="shared" si="9"/>
        <v>208.4237269098158</v>
      </c>
      <c r="T194" s="57">
        <v>189.549589475137</v>
      </c>
      <c r="U194" s="69">
        <v>86.668477928376404</v>
      </c>
    </row>
    <row r="195" spans="2:21" x14ac:dyDescent="0.25">
      <c r="B195">
        <v>146</v>
      </c>
      <c r="C195" s="98" t="s">
        <v>178</v>
      </c>
      <c r="D195" s="58">
        <v>184.27526399999999</v>
      </c>
      <c r="E195" s="58">
        <v>95.675816999999995</v>
      </c>
      <c r="F195" s="58">
        <v>-4.6639549999999996</v>
      </c>
      <c r="G195" s="58">
        <v>27.438364</v>
      </c>
      <c r="H195" s="58">
        <v>2.0084919999999999</v>
      </c>
      <c r="I195" s="69">
        <v>-27.438364</v>
      </c>
      <c r="J195" s="102">
        <v>9</v>
      </c>
      <c r="K195" s="57">
        <v>181.58467999999999</v>
      </c>
      <c r="L195" s="58">
        <v>94.278863999999999</v>
      </c>
      <c r="M195" s="69">
        <v>-91.110812999999993</v>
      </c>
      <c r="N195" s="73">
        <v>175.16771499999999</v>
      </c>
      <c r="O195" s="74">
        <v>90.947173000000006</v>
      </c>
      <c r="P195" s="74">
        <v>-297.28407099999998</v>
      </c>
      <c r="Q195" s="57">
        <f t="shared" si="10"/>
        <v>27.438363820474436</v>
      </c>
      <c r="R195" s="58">
        <f t="shared" si="11"/>
        <v>207.63245141568595</v>
      </c>
      <c r="S195" s="69">
        <f t="shared" si="9"/>
        <v>207.70378438764794</v>
      </c>
      <c r="T195" s="57">
        <v>184.33861933560701</v>
      </c>
      <c r="U195" s="69">
        <v>95.708711124604406</v>
      </c>
    </row>
    <row r="196" spans="2:21" x14ac:dyDescent="0.25">
      <c r="B196">
        <v>147</v>
      </c>
      <c r="C196" s="98" t="s">
        <v>178</v>
      </c>
      <c r="D196" s="58">
        <v>179.07845599999999</v>
      </c>
      <c r="E196" s="58">
        <v>104.70710699999999</v>
      </c>
      <c r="F196" s="58">
        <v>-4.655151</v>
      </c>
      <c r="G196" s="58">
        <v>30.314810999999999</v>
      </c>
      <c r="H196" s="58">
        <v>2.006262</v>
      </c>
      <c r="I196" s="69">
        <v>-30.314810999999999</v>
      </c>
      <c r="J196" s="102">
        <v>9</v>
      </c>
      <c r="K196" s="57">
        <v>176.464269</v>
      </c>
      <c r="L196" s="58">
        <v>103.17859300000001</v>
      </c>
      <c r="M196" s="69">
        <v>-91.102126999999996</v>
      </c>
      <c r="N196" s="73">
        <v>170.22950900000001</v>
      </c>
      <c r="O196" s="74">
        <v>99.533130999999997</v>
      </c>
      <c r="P196" s="74">
        <v>-297.275666</v>
      </c>
      <c r="Q196" s="57">
        <f t="shared" si="10"/>
        <v>30.314810505462511</v>
      </c>
      <c r="R196" s="58">
        <f t="shared" si="11"/>
        <v>207.44317694167088</v>
      </c>
      <c r="S196" s="69">
        <f t="shared" si="9"/>
        <v>207.51430531992278</v>
      </c>
      <c r="T196" s="57">
        <v>179.13990412466299</v>
      </c>
      <c r="U196" s="69">
        <v>104.74303569576701</v>
      </c>
    </row>
    <row r="197" spans="2:21" x14ac:dyDescent="0.25">
      <c r="B197">
        <v>148</v>
      </c>
      <c r="C197" s="98" t="s">
        <v>178</v>
      </c>
      <c r="D197" s="58">
        <v>173.885775</v>
      </c>
      <c r="E197" s="58">
        <v>113.739788</v>
      </c>
      <c r="F197" s="58">
        <v>-4.6708759999999998</v>
      </c>
      <c r="G197" s="58">
        <v>33.188952999999998</v>
      </c>
      <c r="H197" s="58">
        <v>2.0102449999999998</v>
      </c>
      <c r="I197" s="69">
        <v>-33.188952999999998</v>
      </c>
      <c r="J197" s="102">
        <v>9</v>
      </c>
      <c r="K197" s="57">
        <v>171.34649099999999</v>
      </c>
      <c r="L197" s="58">
        <v>112.07882600000001</v>
      </c>
      <c r="M197" s="69">
        <v>-91.117642000000004</v>
      </c>
      <c r="N197" s="73">
        <v>165.29037099999999</v>
      </c>
      <c r="O197" s="74">
        <v>108.117479</v>
      </c>
      <c r="P197" s="74">
        <v>-297.29067900000001</v>
      </c>
      <c r="Q197" s="57">
        <f t="shared" si="10"/>
        <v>33.18895346851928</v>
      </c>
      <c r="R197" s="58">
        <f t="shared" si="11"/>
        <v>207.78113995653109</v>
      </c>
      <c r="S197" s="69">
        <f t="shared" si="9"/>
        <v>207.85263392385667</v>
      </c>
      <c r="T197" s="57">
        <v>173.94565025846501</v>
      </c>
      <c r="U197" s="69">
        <v>113.778952786218</v>
      </c>
    </row>
    <row r="198" spans="2:21" x14ac:dyDescent="0.25">
      <c r="B198">
        <v>149</v>
      </c>
      <c r="C198" s="98" t="s">
        <v>178</v>
      </c>
      <c r="D198" s="58">
        <v>246.83813900000001</v>
      </c>
      <c r="E198" s="58">
        <v>5.203163</v>
      </c>
      <c r="F198" s="58">
        <v>-6.6677119999999999</v>
      </c>
      <c r="G198" s="58">
        <v>1.207573</v>
      </c>
      <c r="H198" s="58">
        <v>2.5032990000000002</v>
      </c>
      <c r="I198" s="69">
        <v>-1.207573</v>
      </c>
      <c r="J198" s="102">
        <v>6</v>
      </c>
      <c r="K198" s="57">
        <v>243.060925</v>
      </c>
      <c r="L198" s="58">
        <v>5.1235419999999996</v>
      </c>
      <c r="M198" s="69">
        <v>-93.085166000000001</v>
      </c>
      <c r="N198" s="73">
        <v>234.052378</v>
      </c>
      <c r="O198" s="74">
        <v>4.9336479999999998</v>
      </c>
      <c r="P198" s="74">
        <v>-299.18829599999998</v>
      </c>
      <c r="Q198" s="57">
        <f t="shared" si="10"/>
        <v>1.2075732626647389</v>
      </c>
      <c r="R198" s="58">
        <f t="shared" si="11"/>
        <v>246.89297229809497</v>
      </c>
      <c r="S198" s="69">
        <f t="shared" si="9"/>
        <v>247.01553126308329</v>
      </c>
      <c r="T198" s="57">
        <v>246.96072731484401</v>
      </c>
      <c r="U198" s="69">
        <v>5.2057470698144002</v>
      </c>
    </row>
    <row r="199" spans="2:21" x14ac:dyDescent="0.25">
      <c r="B199">
        <v>150</v>
      </c>
      <c r="C199" s="98" t="s">
        <v>180</v>
      </c>
      <c r="D199" s="58">
        <v>241.62731700000001</v>
      </c>
      <c r="E199" s="58">
        <v>14.223609</v>
      </c>
      <c r="F199" s="58">
        <v>-6.4014689999999996</v>
      </c>
      <c r="G199" s="58">
        <v>3.3688799999999999</v>
      </c>
      <c r="H199" s="58">
        <v>2.4383539999999999</v>
      </c>
      <c r="I199" s="69">
        <v>-3.3688799999999999</v>
      </c>
      <c r="J199" s="102" t="s">
        <v>404</v>
      </c>
      <c r="K199" s="57">
        <v>237.95358100000001</v>
      </c>
      <c r="L199" s="58">
        <v>14.007351999999999</v>
      </c>
      <c r="M199" s="69">
        <v>-92.823149000000001</v>
      </c>
      <c r="N199" s="73">
        <v>229.19182499999999</v>
      </c>
      <c r="O199" s="74">
        <v>13.491583</v>
      </c>
      <c r="P199" s="74">
        <v>-298.93635999999998</v>
      </c>
      <c r="Q199" s="57">
        <f t="shared" si="10"/>
        <v>3.3688798286963615</v>
      </c>
      <c r="R199" s="58">
        <f t="shared" si="11"/>
        <v>242.04559771580927</v>
      </c>
      <c r="S199" s="69">
        <f t="shared" si="9"/>
        <v>242.16085011543933</v>
      </c>
      <c r="T199" s="57">
        <v>241.74242621064801</v>
      </c>
      <c r="U199" s="69">
        <v>14.230385007054499</v>
      </c>
    </row>
    <row r="200" spans="2:21" x14ac:dyDescent="0.25">
      <c r="B200">
        <v>151</v>
      </c>
      <c r="C200" s="98" t="s">
        <v>178</v>
      </c>
      <c r="D200" s="58">
        <v>236.420299</v>
      </c>
      <c r="E200" s="58">
        <v>23.253682000000001</v>
      </c>
      <c r="F200" s="58">
        <v>-6.1598269999999999</v>
      </c>
      <c r="G200" s="58">
        <v>5.6173950000000001</v>
      </c>
      <c r="H200" s="58">
        <v>2.379327</v>
      </c>
      <c r="I200" s="69">
        <v>-5.6173950000000001</v>
      </c>
      <c r="J200" s="102">
        <v>6</v>
      </c>
      <c r="K200" s="57">
        <v>232.84648300000001</v>
      </c>
      <c r="L200" s="58">
        <v>22.902170999999999</v>
      </c>
      <c r="M200" s="69">
        <v>-92.585252999999994</v>
      </c>
      <c r="N200" s="73">
        <v>224.323036</v>
      </c>
      <c r="O200" s="74">
        <v>22.063827</v>
      </c>
      <c r="P200" s="74">
        <v>-298.70739700000001</v>
      </c>
      <c r="Q200" s="57">
        <f t="shared" si="10"/>
        <v>5.6173948973410006</v>
      </c>
      <c r="R200" s="58">
        <f t="shared" si="11"/>
        <v>237.561132144563</v>
      </c>
      <c r="S200" s="69">
        <f t="shared" si="9"/>
        <v>237.66987878117703</v>
      </c>
      <c r="T200" s="57">
        <v>236.52857984456799</v>
      </c>
      <c r="U200" s="69">
        <v>23.264332220547601</v>
      </c>
    </row>
    <row r="201" spans="2:21" x14ac:dyDescent="0.25">
      <c r="B201">
        <v>152</v>
      </c>
      <c r="C201" s="98" t="s">
        <v>178</v>
      </c>
      <c r="D201" s="58">
        <v>231.210442</v>
      </c>
      <c r="E201" s="58">
        <v>32.278714000000001</v>
      </c>
      <c r="F201" s="58">
        <v>-5.9424099999999997</v>
      </c>
      <c r="G201" s="58">
        <v>7.9475540000000002</v>
      </c>
      <c r="H201" s="58">
        <v>2.3261050000000001</v>
      </c>
      <c r="I201" s="69">
        <v>-7.9475540000000002</v>
      </c>
      <c r="J201" s="102">
        <v>6</v>
      </c>
      <c r="K201" s="57">
        <v>227.733384</v>
      </c>
      <c r="L201" s="58">
        <v>31.793291</v>
      </c>
      <c r="M201" s="69">
        <v>-92.371134999999995</v>
      </c>
      <c r="N201" s="73">
        <v>219.44070300000001</v>
      </c>
      <c r="O201" s="74">
        <v>30.635570000000001</v>
      </c>
      <c r="P201" s="74">
        <v>-298.50114500000001</v>
      </c>
      <c r="Q201" s="57">
        <f t="shared" si="10"/>
        <v>7.947553455728805</v>
      </c>
      <c r="R201" s="58">
        <f t="shared" si="11"/>
        <v>233.45274439879509</v>
      </c>
      <c r="S201" s="69">
        <f t="shared" si="9"/>
        <v>233.55574214574</v>
      </c>
      <c r="T201" s="57">
        <v>231.312506027491</v>
      </c>
      <c r="U201" s="69">
        <v>32.292962904697298</v>
      </c>
    </row>
    <row r="202" spans="2:21" x14ac:dyDescent="0.25">
      <c r="B202">
        <v>153</v>
      </c>
      <c r="C202" s="98" t="s">
        <v>178</v>
      </c>
      <c r="D202" s="58">
        <v>225.99494799999999</v>
      </c>
      <c r="E202" s="58">
        <v>41.335118999999999</v>
      </c>
      <c r="F202" s="58">
        <v>-5.7494120000000004</v>
      </c>
      <c r="G202" s="58">
        <v>10.364993</v>
      </c>
      <c r="H202" s="58">
        <v>2.2787359999999999</v>
      </c>
      <c r="I202" s="69">
        <v>-10.364993</v>
      </c>
      <c r="J202" s="102">
        <v>6</v>
      </c>
      <c r="K202" s="57">
        <v>222.611749</v>
      </c>
      <c r="L202" s="58">
        <v>40.716321999999998</v>
      </c>
      <c r="M202" s="69">
        <v>-92.181009000000003</v>
      </c>
      <c r="N202" s="73">
        <v>214.54291900000001</v>
      </c>
      <c r="O202" s="74">
        <v>39.24051</v>
      </c>
      <c r="P202" s="74">
        <v>-298.31787100000003</v>
      </c>
      <c r="Q202" s="57">
        <f t="shared" si="10"/>
        <v>10.364992908798333</v>
      </c>
      <c r="R202" s="58">
        <f t="shared" si="11"/>
        <v>229.74400663405098</v>
      </c>
      <c r="S202" s="69">
        <f t="shared" si="9"/>
        <v>229.84198613776715</v>
      </c>
      <c r="T202" s="57">
        <v>226.09138419790801</v>
      </c>
      <c r="U202" s="69">
        <v>41.352757454981997</v>
      </c>
    </row>
    <row r="203" spans="2:21" x14ac:dyDescent="0.25">
      <c r="B203">
        <v>154</v>
      </c>
      <c r="C203" s="98" t="s">
        <v>178</v>
      </c>
      <c r="D203" s="58">
        <v>220.747479</v>
      </c>
      <c r="E203" s="58">
        <v>50.412014999999997</v>
      </c>
      <c r="F203" s="58">
        <v>-5.5796210000000004</v>
      </c>
      <c r="G203" s="58">
        <v>12.864012000000001</v>
      </c>
      <c r="H203" s="58">
        <v>2.2369409999999998</v>
      </c>
      <c r="I203" s="69">
        <v>-12.864012000000001</v>
      </c>
      <c r="J203" s="102">
        <v>7</v>
      </c>
      <c r="K203" s="57">
        <v>217.45594600000001</v>
      </c>
      <c r="L203" s="58">
        <v>49.660328999999997</v>
      </c>
      <c r="M203" s="69">
        <v>-92.013705000000002</v>
      </c>
      <c r="N203" s="73">
        <v>209.60573500000001</v>
      </c>
      <c r="O203" s="74">
        <v>47.867578999999999</v>
      </c>
      <c r="P203" s="74">
        <v>-298.156496</v>
      </c>
      <c r="Q203" s="57">
        <f t="shared" si="10"/>
        <v>12.864011686704172</v>
      </c>
      <c r="R203" s="58">
        <f t="shared" si="11"/>
        <v>226.43060910843229</v>
      </c>
      <c r="S203" s="69">
        <f t="shared" si="9"/>
        <v>226.52424133299499</v>
      </c>
      <c r="T203" s="57">
        <v>220.838815707311</v>
      </c>
      <c r="U203" s="69">
        <v>50.432873527942697</v>
      </c>
    </row>
    <row r="204" spans="2:21" x14ac:dyDescent="0.25">
      <c r="B204">
        <v>155</v>
      </c>
      <c r="C204" s="98" t="s">
        <v>178</v>
      </c>
      <c r="D204" s="58">
        <v>215.51929000000001</v>
      </c>
      <c r="E204" s="58">
        <v>59.455303000000001</v>
      </c>
      <c r="F204" s="58">
        <v>-5.4350370000000003</v>
      </c>
      <c r="G204" s="58">
        <v>15.422582999999999</v>
      </c>
      <c r="H204" s="58">
        <v>2.2012420000000001</v>
      </c>
      <c r="I204" s="69">
        <v>-15.422582999999999</v>
      </c>
      <c r="J204" s="102">
        <v>7</v>
      </c>
      <c r="K204" s="57">
        <v>212.316509</v>
      </c>
      <c r="L204" s="58">
        <v>58.571751999999996</v>
      </c>
      <c r="M204" s="69">
        <v>-91.871207999999996</v>
      </c>
      <c r="N204" s="73">
        <v>204.67796899999999</v>
      </c>
      <c r="O204" s="74">
        <v>56.464508000000002</v>
      </c>
      <c r="P204" s="74">
        <v>-298.01897600000001</v>
      </c>
      <c r="Q204" s="57">
        <f t="shared" si="10"/>
        <v>15.422582724622412</v>
      </c>
      <c r="R204" s="58">
        <f t="shared" si="11"/>
        <v>223.56989380711775</v>
      </c>
      <c r="S204" s="69">
        <f t="shared" si="9"/>
        <v>223.65987490607708</v>
      </c>
      <c r="T204" s="57">
        <v>215.606084300801</v>
      </c>
      <c r="U204" s="69">
        <v>59.4792469423395</v>
      </c>
    </row>
    <row r="205" spans="2:21" x14ac:dyDescent="0.25">
      <c r="B205">
        <v>156</v>
      </c>
      <c r="C205" s="98" t="s">
        <v>178</v>
      </c>
      <c r="D205" s="58">
        <v>210.296516</v>
      </c>
      <c r="E205" s="58">
        <v>68.523290000000003</v>
      </c>
      <c r="F205" s="58">
        <v>-5.3156230000000004</v>
      </c>
      <c r="G205" s="58">
        <v>18.047749</v>
      </c>
      <c r="H205" s="58">
        <v>2.1716709999999999</v>
      </c>
      <c r="I205" s="69">
        <v>-18.047749</v>
      </c>
      <c r="J205" s="102">
        <v>7</v>
      </c>
      <c r="K205" s="57">
        <v>207.179979</v>
      </c>
      <c r="L205" s="58">
        <v>67.507794000000004</v>
      </c>
      <c r="M205" s="69">
        <v>-91.753495999999998</v>
      </c>
      <c r="N205" s="73">
        <v>199.747131</v>
      </c>
      <c r="O205" s="74">
        <v>65.085864999999998</v>
      </c>
      <c r="P205" s="74">
        <v>-297.905326</v>
      </c>
      <c r="Q205" s="57">
        <f t="shared" si="10"/>
        <v>18.047748689265735</v>
      </c>
      <c r="R205" s="58">
        <f t="shared" si="11"/>
        <v>221.17880982174208</v>
      </c>
      <c r="S205" s="69">
        <f t="shared" si="9"/>
        <v>221.26581120782262</v>
      </c>
      <c r="T205" s="57">
        <v>210.37928910362299</v>
      </c>
      <c r="U205" s="69">
        <v>68.550260895627005</v>
      </c>
    </row>
    <row r="206" spans="2:21" x14ac:dyDescent="0.25">
      <c r="B206">
        <v>157</v>
      </c>
      <c r="C206" s="98" t="s">
        <v>178</v>
      </c>
      <c r="D206" s="58">
        <v>205.09694500000001</v>
      </c>
      <c r="E206" s="58">
        <v>77.569991999999999</v>
      </c>
      <c r="F206" s="58">
        <v>-5.2215179999999997</v>
      </c>
      <c r="G206" s="58">
        <v>20.717186999999999</v>
      </c>
      <c r="H206" s="58">
        <v>2.148307</v>
      </c>
      <c r="I206" s="69">
        <v>-20.717186999999999</v>
      </c>
      <c r="J206" s="102">
        <v>8</v>
      </c>
      <c r="K206" s="57">
        <v>202.064055</v>
      </c>
      <c r="L206" s="58">
        <v>76.422918999999993</v>
      </c>
      <c r="M206" s="69">
        <v>-91.660720999999995</v>
      </c>
      <c r="N206" s="73">
        <v>194.830701</v>
      </c>
      <c r="O206" s="74">
        <v>73.687182000000007</v>
      </c>
      <c r="P206" s="74">
        <v>-297.81572199999999</v>
      </c>
      <c r="Q206" s="57">
        <f t="shared" si="10"/>
        <v>20.717186817602766</v>
      </c>
      <c r="R206" s="58">
        <f t="shared" si="11"/>
        <v>219.27576361105915</v>
      </c>
      <c r="S206" s="69">
        <f t="shared" si="9"/>
        <v>219.36043997512797</v>
      </c>
      <c r="T206" s="57">
        <v>205.176197058658</v>
      </c>
      <c r="U206" s="69">
        <v>77.599966027921994</v>
      </c>
    </row>
    <row r="207" spans="2:21" x14ac:dyDescent="0.25">
      <c r="B207">
        <v>158</v>
      </c>
      <c r="C207" s="98" t="s">
        <v>178</v>
      </c>
      <c r="D207" s="58">
        <v>199.89787799999999</v>
      </c>
      <c r="E207" s="58">
        <v>86.608919999999998</v>
      </c>
      <c r="F207" s="58">
        <v>-5.1517439999999999</v>
      </c>
      <c r="G207" s="58">
        <v>23.425436999999999</v>
      </c>
      <c r="H207" s="58">
        <v>2.1309450000000001</v>
      </c>
      <c r="I207" s="69">
        <v>-23.425436999999999</v>
      </c>
      <c r="J207" s="102">
        <v>8</v>
      </c>
      <c r="K207" s="57">
        <v>196.946609</v>
      </c>
      <c r="L207" s="58">
        <v>85.330235999999999</v>
      </c>
      <c r="M207" s="69">
        <v>-91.591926000000001</v>
      </c>
      <c r="N207" s="73">
        <v>189.907918</v>
      </c>
      <c r="O207" s="74">
        <v>82.280612000000005</v>
      </c>
      <c r="P207" s="74">
        <v>-297.74925999999999</v>
      </c>
      <c r="Q207" s="57">
        <f t="shared" si="10"/>
        <v>23.425436510188877</v>
      </c>
      <c r="R207" s="58">
        <f t="shared" si="11"/>
        <v>217.85377355572541</v>
      </c>
      <c r="S207" s="69">
        <f t="shared" si="9"/>
        <v>217.93673936293669</v>
      </c>
      <c r="T207" s="57">
        <v>199.97405564252799</v>
      </c>
      <c r="U207" s="69">
        <v>86.641925169507303</v>
      </c>
    </row>
    <row r="208" spans="2:21" x14ac:dyDescent="0.25">
      <c r="B208">
        <v>159</v>
      </c>
      <c r="C208" s="98" t="s">
        <v>178</v>
      </c>
      <c r="D208" s="58">
        <v>194.689627</v>
      </c>
      <c r="E208" s="58">
        <v>95.659188</v>
      </c>
      <c r="F208" s="58">
        <v>-5.1062289999999999</v>
      </c>
      <c r="G208" s="58">
        <v>26.166823999999998</v>
      </c>
      <c r="H208" s="58">
        <v>2.119602</v>
      </c>
      <c r="I208" s="69">
        <v>-26.166823999999998</v>
      </c>
      <c r="J208" s="102">
        <v>9</v>
      </c>
      <c r="K208" s="57">
        <v>191.818253</v>
      </c>
      <c r="L208" s="58">
        <v>94.248362</v>
      </c>
      <c r="M208" s="69">
        <v>-91.547045999999995</v>
      </c>
      <c r="N208" s="73">
        <v>184.97010700000001</v>
      </c>
      <c r="O208" s="74">
        <v>90.883579999999995</v>
      </c>
      <c r="P208" s="74">
        <v>-297.705895</v>
      </c>
      <c r="Q208" s="57">
        <f t="shared" si="10"/>
        <v>26.166824300813456</v>
      </c>
      <c r="R208" s="58">
        <f t="shared" si="11"/>
        <v>216.92102505340156</v>
      </c>
      <c r="S208" s="69">
        <f t="shared" si="9"/>
        <v>217.00288119085937</v>
      </c>
      <c r="T208" s="57">
        <v>194.76314280875701</v>
      </c>
      <c r="U208" s="69">
        <v>95.695309403483506</v>
      </c>
    </row>
    <row r="209" spans="2:21" x14ac:dyDescent="0.25">
      <c r="B209">
        <v>160</v>
      </c>
      <c r="C209" s="98" t="s">
        <v>178</v>
      </c>
      <c r="D209" s="58">
        <v>189.49299999999999</v>
      </c>
      <c r="E209" s="58">
        <v>104.691658</v>
      </c>
      <c r="F209" s="58">
        <v>-5.0852659999999998</v>
      </c>
      <c r="G209" s="58">
        <v>28.919903000000001</v>
      </c>
      <c r="H209" s="58">
        <v>2.1143719999999999</v>
      </c>
      <c r="I209" s="69">
        <v>-28.919903000000001</v>
      </c>
      <c r="J209" s="102">
        <v>9</v>
      </c>
      <c r="K209" s="57">
        <v>186.69961000000001</v>
      </c>
      <c r="L209" s="58">
        <v>103.148358</v>
      </c>
      <c r="M209" s="69">
        <v>-91.526375000000002</v>
      </c>
      <c r="N209" s="73">
        <v>180.03745599999999</v>
      </c>
      <c r="O209" s="74">
        <v>99.467630999999997</v>
      </c>
      <c r="P209" s="74">
        <v>-297.68592000000001</v>
      </c>
      <c r="Q209" s="57">
        <f t="shared" si="10"/>
        <v>28.919903378981459</v>
      </c>
      <c r="R209" s="58">
        <f t="shared" si="11"/>
        <v>216.49004666217095</v>
      </c>
      <c r="S209" s="69">
        <f t="shared" si="9"/>
        <v>216.57139337221895</v>
      </c>
      <c r="T209" s="57">
        <v>189.564250183686</v>
      </c>
      <c r="U209" s="69">
        <v>104.73102251406</v>
      </c>
    </row>
    <row r="210" spans="2:21" x14ac:dyDescent="0.25">
      <c r="B210">
        <v>161</v>
      </c>
      <c r="C210" s="98" t="s">
        <v>178</v>
      </c>
      <c r="D210" s="58">
        <v>184.300546</v>
      </c>
      <c r="E210" s="58">
        <v>113.724981</v>
      </c>
      <c r="F210" s="58">
        <v>-5.0888710000000001</v>
      </c>
      <c r="G210" s="58">
        <v>31.677185000000001</v>
      </c>
      <c r="H210" s="58">
        <v>2.115272</v>
      </c>
      <c r="I210" s="69">
        <v>-31.677185000000001</v>
      </c>
      <c r="J210" s="102">
        <v>9</v>
      </c>
      <c r="K210" s="57">
        <v>181.58347599999999</v>
      </c>
      <c r="L210" s="58">
        <v>112.048378</v>
      </c>
      <c r="M210" s="69">
        <v>-91.529928999999996</v>
      </c>
      <c r="N210" s="73">
        <v>175.103341</v>
      </c>
      <c r="O210" s="74">
        <v>108.04973</v>
      </c>
      <c r="P210" s="74">
        <v>-297.68935499999998</v>
      </c>
      <c r="Q210" s="57">
        <f t="shared" si="10"/>
        <v>31.677185065297152</v>
      </c>
      <c r="R210" s="58">
        <f t="shared" si="11"/>
        <v>216.56422271314455</v>
      </c>
      <c r="S210" s="69">
        <f t="shared" si="9"/>
        <v>216.64565695288533</v>
      </c>
      <c r="T210" s="57">
        <v>184.369894568452</v>
      </c>
      <c r="U210" s="69">
        <v>113.767773410553</v>
      </c>
    </row>
    <row r="211" spans="2:21" x14ac:dyDescent="0.25">
      <c r="B211">
        <v>162</v>
      </c>
      <c r="C211" s="98" t="s">
        <v>178</v>
      </c>
      <c r="D211" s="58">
        <v>179.106358</v>
      </c>
      <c r="E211" s="58">
        <v>122.756412</v>
      </c>
      <c r="F211" s="58">
        <v>-5.1167220000000002</v>
      </c>
      <c r="G211" s="58">
        <v>34.426068000000001</v>
      </c>
      <c r="H211" s="58">
        <v>2.1222180000000002</v>
      </c>
      <c r="I211" s="69">
        <v>-34.426068000000001</v>
      </c>
      <c r="J211" s="102">
        <v>9</v>
      </c>
      <c r="K211" s="57">
        <v>176.46417700000001</v>
      </c>
      <c r="L211" s="58">
        <v>120.94550700000001</v>
      </c>
      <c r="M211" s="69">
        <v>-91.557391999999993</v>
      </c>
      <c r="N211" s="73">
        <v>170.16265200000001</v>
      </c>
      <c r="O211" s="74">
        <v>116.62655100000001</v>
      </c>
      <c r="P211" s="74">
        <v>-297.71589299999999</v>
      </c>
      <c r="Q211" s="57">
        <f t="shared" si="10"/>
        <v>34.426067759204649</v>
      </c>
      <c r="R211" s="58">
        <f t="shared" si="11"/>
        <v>217.13641832529592</v>
      </c>
      <c r="S211" s="69">
        <f t="shared" si="9"/>
        <v>217.21852984362749</v>
      </c>
      <c r="T211" s="57">
        <v>179.17413313542801</v>
      </c>
      <c r="U211" s="69">
        <v>122.802863910144</v>
      </c>
    </row>
    <row r="212" spans="2:21" x14ac:dyDescent="0.25">
      <c r="B212">
        <v>163</v>
      </c>
      <c r="C212" s="98" t="s">
        <v>178</v>
      </c>
      <c r="D212" s="58">
        <v>257.25258100000002</v>
      </c>
      <c r="E212" s="58">
        <v>5.2033550000000002</v>
      </c>
      <c r="F212" s="58">
        <v>-7.2572190000000001</v>
      </c>
      <c r="G212" s="58">
        <v>1.1587430000000001</v>
      </c>
      <c r="H212" s="58">
        <v>2.647062</v>
      </c>
      <c r="I212" s="69">
        <v>-1.1587430000000001</v>
      </c>
      <c r="J212" s="102">
        <v>4</v>
      </c>
      <c r="K212" s="57">
        <v>253.25852399999999</v>
      </c>
      <c r="L212" s="58">
        <v>5.1225690000000004</v>
      </c>
      <c r="M212" s="69">
        <v>-93.664921000000007</v>
      </c>
      <c r="N212" s="73">
        <v>243.73281499999999</v>
      </c>
      <c r="O212" s="74">
        <v>4.9298960000000003</v>
      </c>
      <c r="P212" s="74">
        <v>-299.74479300000002</v>
      </c>
      <c r="Q212" s="57">
        <f t="shared" si="10"/>
        <v>1.1587430256808873</v>
      </c>
      <c r="R212" s="58">
        <f t="shared" si="11"/>
        <v>257.30519880954137</v>
      </c>
      <c r="S212" s="69">
        <f t="shared" si="9"/>
        <v>257.44443488984712</v>
      </c>
      <c r="T212" s="57">
        <v>257.39184478551198</v>
      </c>
      <c r="U212" s="69">
        <v>5.2061718382678404</v>
      </c>
    </row>
    <row r="213" spans="2:21" x14ac:dyDescent="0.25">
      <c r="B213">
        <v>164</v>
      </c>
      <c r="C213" s="98" t="s">
        <v>178</v>
      </c>
      <c r="D213" s="58">
        <v>252.044444</v>
      </c>
      <c r="E213" s="58">
        <v>14.225930999999999</v>
      </c>
      <c r="F213" s="58">
        <v>-6.9791020000000001</v>
      </c>
      <c r="G213" s="58">
        <v>3.23047</v>
      </c>
      <c r="H213" s="58">
        <v>2.579218</v>
      </c>
      <c r="I213" s="69">
        <v>-3.23047</v>
      </c>
      <c r="J213" s="102">
        <v>6</v>
      </c>
      <c r="K213" s="57">
        <v>248.158074</v>
      </c>
      <c r="L213" s="58">
        <v>14.006576000000001</v>
      </c>
      <c r="M213" s="69">
        <v>-93.391474000000002</v>
      </c>
      <c r="N213" s="73">
        <v>238.88919200000001</v>
      </c>
      <c r="O213" s="74">
        <v>13.483420000000001</v>
      </c>
      <c r="P213" s="74">
        <v>-299.482483</v>
      </c>
      <c r="Q213" s="57">
        <f t="shared" si="10"/>
        <v>3.2304695932417631</v>
      </c>
      <c r="R213" s="58">
        <f t="shared" si="11"/>
        <v>252.44559585004825</v>
      </c>
      <c r="S213" s="69">
        <f t="shared" si="9"/>
        <v>252.57687977545339</v>
      </c>
      <c r="T213" s="57">
        <v>252.175575659168</v>
      </c>
      <c r="U213" s="69">
        <v>14.2333323531329</v>
      </c>
    </row>
    <row r="214" spans="2:21" x14ac:dyDescent="0.25">
      <c r="B214">
        <v>165</v>
      </c>
      <c r="C214" s="98" t="s">
        <v>178</v>
      </c>
      <c r="D214" s="58">
        <v>246.832142</v>
      </c>
      <c r="E214" s="58">
        <v>23.247567</v>
      </c>
      <c r="F214" s="58">
        <v>-6.7250430000000003</v>
      </c>
      <c r="G214" s="58">
        <v>5.3804569999999998</v>
      </c>
      <c r="H214" s="58">
        <v>2.5172780000000001</v>
      </c>
      <c r="I214" s="69">
        <v>-5.3804569999999998</v>
      </c>
      <c r="J214" s="102">
        <v>6</v>
      </c>
      <c r="K214" s="57">
        <v>243.049745</v>
      </c>
      <c r="L214" s="58">
        <v>22.891327</v>
      </c>
      <c r="M214" s="69">
        <v>-93.141572999999994</v>
      </c>
      <c r="N214" s="73">
        <v>234.02883700000001</v>
      </c>
      <c r="O214" s="74">
        <v>22.041703999999999</v>
      </c>
      <c r="P214" s="74">
        <v>-299.24249800000001</v>
      </c>
      <c r="Q214" s="57">
        <f t="shared" si="10"/>
        <v>5.3804573252971801</v>
      </c>
      <c r="R214" s="58">
        <f t="shared" si="11"/>
        <v>247.92449595739356</v>
      </c>
      <c r="S214" s="69">
        <f t="shared" si="9"/>
        <v>248.04864691330073</v>
      </c>
      <c r="T214" s="57">
        <v>246.955801812061</v>
      </c>
      <c r="U214" s="69">
        <v>23.259213739937501</v>
      </c>
    </row>
    <row r="215" spans="2:21" x14ac:dyDescent="0.25">
      <c r="B215">
        <v>166</v>
      </c>
      <c r="C215" s="98" t="s">
        <v>178</v>
      </c>
      <c r="D215" s="58">
        <v>241.62164100000001</v>
      </c>
      <c r="E215" s="58">
        <v>32.280090999999999</v>
      </c>
      <c r="F215" s="58">
        <v>-6.4954929999999997</v>
      </c>
      <c r="G215" s="58">
        <v>7.6095240000000004</v>
      </c>
      <c r="H215" s="58">
        <v>2.4612980000000002</v>
      </c>
      <c r="I215" s="69">
        <v>-7.6095240000000004</v>
      </c>
      <c r="J215" s="102">
        <v>6</v>
      </c>
      <c r="K215" s="57">
        <v>237.939652</v>
      </c>
      <c r="L215" s="58">
        <v>31.788184999999999</v>
      </c>
      <c r="M215" s="69">
        <v>-92.915694000000002</v>
      </c>
      <c r="N215" s="73">
        <v>229.15821500000001</v>
      </c>
      <c r="O215" s="74">
        <v>30.615006000000001</v>
      </c>
      <c r="P215" s="74">
        <v>-299.025373</v>
      </c>
      <c r="Q215" s="57">
        <f t="shared" si="10"/>
        <v>7.609524318827023</v>
      </c>
      <c r="R215" s="58">
        <f t="shared" si="11"/>
        <v>243.76837710109399</v>
      </c>
      <c r="S215" s="69">
        <f t="shared" si="9"/>
        <v>243.88619344532077</v>
      </c>
      <c r="T215" s="57">
        <v>241.73847578243601</v>
      </c>
      <c r="U215" s="69">
        <v>32.2956998560337</v>
      </c>
    </row>
    <row r="216" spans="2:21" x14ac:dyDescent="0.25">
      <c r="B216">
        <v>167</v>
      </c>
      <c r="C216" s="98" t="s">
        <v>178</v>
      </c>
      <c r="D216" s="58">
        <v>236.409626</v>
      </c>
      <c r="E216" s="58">
        <v>41.304861000000002</v>
      </c>
      <c r="F216" s="58">
        <v>-6.2901910000000001</v>
      </c>
      <c r="G216" s="58">
        <v>9.9105310000000006</v>
      </c>
      <c r="H216" s="58">
        <v>2.4111850000000001</v>
      </c>
      <c r="I216" s="69">
        <v>-9.9105310000000006</v>
      </c>
      <c r="J216" s="102">
        <v>6</v>
      </c>
      <c r="K216" s="57">
        <v>232.824815</v>
      </c>
      <c r="L216" s="58">
        <v>40.678533000000002</v>
      </c>
      <c r="M216" s="69">
        <v>-92.713606999999996</v>
      </c>
      <c r="N216" s="73">
        <v>224.27514400000001</v>
      </c>
      <c r="O216" s="74">
        <v>39.184756999999998</v>
      </c>
      <c r="P216" s="74">
        <v>-298.83095700000001</v>
      </c>
      <c r="Q216" s="57">
        <f t="shared" si="10"/>
        <v>9.9105307673350893</v>
      </c>
      <c r="R216" s="58">
        <f t="shared" si="11"/>
        <v>239.99083900784461</v>
      </c>
      <c r="S216" s="69">
        <f t="shared" si="9"/>
        <v>240.10308042916913</v>
      </c>
      <c r="T216" s="57">
        <v>236.520247963321</v>
      </c>
      <c r="U216" s="69">
        <v>41.324188575174702</v>
      </c>
    </row>
    <row r="217" spans="2:21" x14ac:dyDescent="0.25">
      <c r="B217">
        <v>168</v>
      </c>
      <c r="C217" s="98" t="s">
        <v>178</v>
      </c>
      <c r="D217" s="58">
        <v>231.161858</v>
      </c>
      <c r="E217" s="58">
        <v>50.379779999999997</v>
      </c>
      <c r="F217" s="58">
        <v>-6.1079910000000002</v>
      </c>
      <c r="G217" s="58">
        <v>12.294876</v>
      </c>
      <c r="H217" s="58">
        <v>2.3666489999999998</v>
      </c>
      <c r="I217" s="69">
        <v>-12.294876</v>
      </c>
      <c r="J217" s="102">
        <v>7</v>
      </c>
      <c r="K217" s="57">
        <v>227.67184399999999</v>
      </c>
      <c r="L217" s="58">
        <v>49.619160999999998</v>
      </c>
      <c r="M217" s="69">
        <v>-92.534210000000002</v>
      </c>
      <c r="N217" s="73">
        <v>219.348263</v>
      </c>
      <c r="O217" s="74">
        <v>47.805106000000002</v>
      </c>
      <c r="P217" s="74">
        <v>-298.65824300000003</v>
      </c>
      <c r="Q217" s="57">
        <f t="shared" si="10"/>
        <v>12.29487585960949</v>
      </c>
      <c r="R217" s="58">
        <f t="shared" si="11"/>
        <v>236.58809527713046</v>
      </c>
      <c r="S217" s="69">
        <f t="shared" si="9"/>
        <v>236.69546217690555</v>
      </c>
      <c r="T217" s="57">
        <v>231.26681789388499</v>
      </c>
      <c r="U217" s="69">
        <v>50.402655124851897</v>
      </c>
    </row>
    <row r="218" spans="2:21" x14ac:dyDescent="0.25">
      <c r="B218">
        <v>169</v>
      </c>
      <c r="C218" s="98" t="s">
        <v>178</v>
      </c>
      <c r="D218" s="58">
        <v>225.93290999999999</v>
      </c>
      <c r="E218" s="58">
        <v>59.445971999999998</v>
      </c>
      <c r="F218" s="58">
        <v>-5.9513220000000002</v>
      </c>
      <c r="G218" s="58">
        <v>14.741178</v>
      </c>
      <c r="H218" s="58">
        <v>2.3282889999999998</v>
      </c>
      <c r="I218" s="69">
        <v>-14.741178</v>
      </c>
      <c r="J218" s="102">
        <v>7</v>
      </c>
      <c r="K218" s="57">
        <v>222.534502</v>
      </c>
      <c r="L218" s="58">
        <v>58.551805000000002</v>
      </c>
      <c r="M218" s="69">
        <v>-92.379913000000002</v>
      </c>
      <c r="N218" s="73">
        <v>214.42939799999999</v>
      </c>
      <c r="O218" s="74">
        <v>56.419243999999999</v>
      </c>
      <c r="P218" s="74">
        <v>-298.50960400000002</v>
      </c>
      <c r="Q218" s="57">
        <f t="shared" si="10"/>
        <v>14.741177586119303</v>
      </c>
      <c r="R218" s="58">
        <f t="shared" si="11"/>
        <v>233.62256613626363</v>
      </c>
      <c r="S218" s="69">
        <f t="shared" si="9"/>
        <v>233.72579754579351</v>
      </c>
      <c r="T218" s="57">
        <v>226.03279790356299</v>
      </c>
      <c r="U218" s="69">
        <v>59.472253844103101</v>
      </c>
    </row>
    <row r="219" spans="2:21" x14ac:dyDescent="0.25">
      <c r="B219">
        <v>170</v>
      </c>
      <c r="C219" s="98" t="s">
        <v>178</v>
      </c>
      <c r="D219" s="58">
        <v>220.710026</v>
      </c>
      <c r="E219" s="58">
        <v>68.489859999999993</v>
      </c>
      <c r="F219" s="58">
        <v>-5.8192300000000001</v>
      </c>
      <c r="G219" s="58">
        <v>17.239954999999998</v>
      </c>
      <c r="H219" s="58">
        <v>2.295887</v>
      </c>
      <c r="I219" s="69">
        <v>-17.239954999999998</v>
      </c>
      <c r="J219" s="102">
        <v>7</v>
      </c>
      <c r="K219" s="57">
        <v>217.40051500000001</v>
      </c>
      <c r="L219" s="58">
        <v>67.462864999999994</v>
      </c>
      <c r="M219" s="69">
        <v>-92.249793999999994</v>
      </c>
      <c r="N219" s="73">
        <v>209.50742600000001</v>
      </c>
      <c r="O219" s="74">
        <v>65.013513000000003</v>
      </c>
      <c r="P219" s="74">
        <v>-298.38419099999999</v>
      </c>
      <c r="Q219" s="57">
        <f t="shared" si="10"/>
        <v>17.239954586463334</v>
      </c>
      <c r="R219" s="58">
        <f t="shared" si="11"/>
        <v>231.09257127770309</v>
      </c>
      <c r="S219" s="69">
        <f t="shared" si="9"/>
        <v>231.19235680896372</v>
      </c>
      <c r="T219" s="57">
        <v>220.80538212284</v>
      </c>
      <c r="U219" s="69">
        <v>68.519450533886598</v>
      </c>
    </row>
    <row r="220" spans="2:21" x14ac:dyDescent="0.25">
      <c r="B220">
        <v>171</v>
      </c>
      <c r="C220" s="98" t="s">
        <v>178</v>
      </c>
      <c r="D220" s="58">
        <v>215.51081099999999</v>
      </c>
      <c r="E220" s="58">
        <v>77.540649999999999</v>
      </c>
      <c r="F220" s="58">
        <v>-5.7129180000000002</v>
      </c>
      <c r="G220" s="58">
        <v>19.788698</v>
      </c>
      <c r="H220" s="58">
        <v>2.2697630000000002</v>
      </c>
      <c r="I220" s="69">
        <v>-19.788698</v>
      </c>
      <c r="J220" s="102">
        <v>7</v>
      </c>
      <c r="K220" s="57">
        <v>212.28732500000001</v>
      </c>
      <c r="L220" s="58">
        <v>76.380841000000004</v>
      </c>
      <c r="M220" s="69">
        <v>-92.145053000000004</v>
      </c>
      <c r="N220" s="73">
        <v>204.599403</v>
      </c>
      <c r="O220" s="74">
        <v>73.614732000000004</v>
      </c>
      <c r="P220" s="74">
        <v>-298.28319800000003</v>
      </c>
      <c r="Q220" s="57">
        <f t="shared" si="10"/>
        <v>19.788698364381734</v>
      </c>
      <c r="R220" s="58">
        <f t="shared" si="11"/>
        <v>229.03594054274586</v>
      </c>
      <c r="S220" s="69">
        <f t="shared" si="9"/>
        <v>229.13298030498063</v>
      </c>
      <c r="T220" s="57">
        <v>215.60217290297601</v>
      </c>
      <c r="U220" s="69">
        <v>77.573521953426095</v>
      </c>
    </row>
    <row r="221" spans="2:21" x14ac:dyDescent="0.25">
      <c r="B221">
        <v>172</v>
      </c>
      <c r="C221" s="98" t="s">
        <v>178</v>
      </c>
      <c r="D221" s="58">
        <v>210.31205499999999</v>
      </c>
      <c r="E221" s="58">
        <v>86.586048000000005</v>
      </c>
      <c r="F221" s="58">
        <v>-5.6310089999999997</v>
      </c>
      <c r="G221" s="58">
        <v>22.377099000000001</v>
      </c>
      <c r="H221" s="58">
        <v>2.2496040000000002</v>
      </c>
      <c r="I221" s="69">
        <v>-22.377099000000001</v>
      </c>
      <c r="J221" s="102">
        <v>7</v>
      </c>
      <c r="K221" s="57">
        <v>207.17235700000001</v>
      </c>
      <c r="L221" s="58">
        <v>85.293424999999999</v>
      </c>
      <c r="M221" s="69">
        <v>-92.064344000000006</v>
      </c>
      <c r="N221" s="73">
        <v>199.68426700000001</v>
      </c>
      <c r="O221" s="74">
        <v>82.210558000000006</v>
      </c>
      <c r="P221" s="74">
        <v>-298.20535000000001</v>
      </c>
      <c r="Q221" s="57">
        <f t="shared" si="10"/>
        <v>22.377099000282165</v>
      </c>
      <c r="R221" s="58">
        <f t="shared" si="11"/>
        <v>227.43857233675499</v>
      </c>
      <c r="S221" s="69">
        <f t="shared" si="9"/>
        <v>227.53351353693319</v>
      </c>
      <c r="T221" s="57">
        <v>210.39989883724101</v>
      </c>
      <c r="U221" s="69">
        <v>86.622213547942195</v>
      </c>
    </row>
    <row r="222" spans="2:21" x14ac:dyDescent="0.25">
      <c r="B222">
        <v>173</v>
      </c>
      <c r="C222" s="98" t="s">
        <v>178</v>
      </c>
      <c r="D222" s="58">
        <v>205.104645</v>
      </c>
      <c r="E222" s="58">
        <v>95.629603000000003</v>
      </c>
      <c r="F222" s="58">
        <v>-5.5731190000000002</v>
      </c>
      <c r="G222" s="58">
        <v>24.997185999999999</v>
      </c>
      <c r="H222" s="58">
        <v>2.235338</v>
      </c>
      <c r="I222" s="69">
        <v>-24.997185999999999</v>
      </c>
      <c r="J222" s="102">
        <v>9</v>
      </c>
      <c r="K222" s="57">
        <v>202.04682399999999</v>
      </c>
      <c r="L222" s="58">
        <v>94.203901000000002</v>
      </c>
      <c r="M222" s="69">
        <v>-92.007296999999994</v>
      </c>
      <c r="N222" s="73">
        <v>194.754009</v>
      </c>
      <c r="O222" s="74">
        <v>90.803640999999999</v>
      </c>
      <c r="P222" s="74">
        <v>-298.15031299999998</v>
      </c>
      <c r="Q222" s="57">
        <f t="shared" si="10"/>
        <v>24.997185964634923</v>
      </c>
      <c r="R222" s="58">
        <f t="shared" si="11"/>
        <v>226.30275378464495</v>
      </c>
      <c r="S222" s="69">
        <f t="shared" si="9"/>
        <v>226.39622081274283</v>
      </c>
      <c r="T222" s="57">
        <v>205.18940744117501</v>
      </c>
      <c r="U222" s="69">
        <v>95.6691233072995</v>
      </c>
    </row>
    <row r="223" spans="2:21" x14ac:dyDescent="0.25">
      <c r="B223">
        <v>174</v>
      </c>
      <c r="C223" s="98" t="s">
        <v>178</v>
      </c>
      <c r="D223" s="58">
        <v>199.90726900000001</v>
      </c>
      <c r="E223" s="58">
        <v>104.67273900000001</v>
      </c>
      <c r="F223" s="58">
        <v>-5.5401379999999998</v>
      </c>
      <c r="G223" s="58">
        <v>27.636845000000001</v>
      </c>
      <c r="H223" s="58">
        <v>2.2272029999999998</v>
      </c>
      <c r="I223" s="69">
        <v>-27.636845000000001</v>
      </c>
      <c r="J223" s="102">
        <v>9</v>
      </c>
      <c r="K223" s="57">
        <v>196.929224</v>
      </c>
      <c r="L223" s="58">
        <v>103.113416</v>
      </c>
      <c r="M223" s="69">
        <v>-91.974794000000003</v>
      </c>
      <c r="N223" s="73">
        <v>189.826674</v>
      </c>
      <c r="O223" s="74">
        <v>99.394475</v>
      </c>
      <c r="P223" s="74">
        <v>-298.11894999999998</v>
      </c>
      <c r="Q223" s="57">
        <f t="shared" si="10"/>
        <v>27.636845231012657</v>
      </c>
      <c r="R223" s="58">
        <f t="shared" si="11"/>
        <v>225.65304892422901</v>
      </c>
      <c r="S223" s="69">
        <f t="shared" si="9"/>
        <v>225.74567941574932</v>
      </c>
      <c r="T223" s="57">
        <v>199.989380270483</v>
      </c>
      <c r="U223" s="69">
        <v>104.715732992301</v>
      </c>
    </row>
    <row r="224" spans="2:21" x14ac:dyDescent="0.25">
      <c r="B224">
        <v>175</v>
      </c>
      <c r="C224" s="98" t="s">
        <v>178</v>
      </c>
      <c r="D224" s="58">
        <v>194.71518699999999</v>
      </c>
      <c r="E224" s="58">
        <v>113.707386</v>
      </c>
      <c r="F224" s="58">
        <v>-5.5316099999999997</v>
      </c>
      <c r="G224" s="58">
        <v>30.283550000000002</v>
      </c>
      <c r="H224" s="58">
        <v>2.225098</v>
      </c>
      <c r="I224" s="69">
        <v>-30.283550000000002</v>
      </c>
      <c r="J224" s="102">
        <v>9</v>
      </c>
      <c r="K224" s="57">
        <v>191.815066</v>
      </c>
      <c r="L224" s="58">
        <v>112.01380899999999</v>
      </c>
      <c r="M224" s="69">
        <v>-91.966390000000004</v>
      </c>
      <c r="N224" s="73">
        <v>184.89836099999999</v>
      </c>
      <c r="O224" s="74">
        <v>107.974676</v>
      </c>
      <c r="P224" s="74">
        <v>-298.11084</v>
      </c>
      <c r="Q224" s="57">
        <f t="shared" si="10"/>
        <v>30.283549669538775</v>
      </c>
      <c r="R224" s="58">
        <f t="shared" si="11"/>
        <v>225.48475265391662</v>
      </c>
      <c r="S224" s="69">
        <f t="shared" si="9"/>
        <v>225.57716724805621</v>
      </c>
      <c r="T224" s="57">
        <v>194.79503892129199</v>
      </c>
      <c r="U224" s="69">
        <v>113.754016945316</v>
      </c>
    </row>
    <row r="225" spans="2:21" x14ac:dyDescent="0.25">
      <c r="B225">
        <v>176</v>
      </c>
      <c r="C225" s="98" t="s">
        <v>178</v>
      </c>
      <c r="D225" s="58">
        <v>189.52074500000001</v>
      </c>
      <c r="E225" s="58">
        <v>122.739141</v>
      </c>
      <c r="F225" s="58">
        <v>-5.5472939999999999</v>
      </c>
      <c r="G225" s="58">
        <v>32.928266000000001</v>
      </c>
      <c r="H225" s="58">
        <v>2.2289680000000001</v>
      </c>
      <c r="I225" s="69">
        <v>-32.928266000000001</v>
      </c>
      <c r="J225" s="102">
        <v>9</v>
      </c>
      <c r="K225" s="57">
        <v>186.69695899999999</v>
      </c>
      <c r="L225" s="58">
        <v>120.910375</v>
      </c>
      <c r="M225" s="69">
        <v>-91.981846000000004</v>
      </c>
      <c r="N225" s="73">
        <v>179.962311</v>
      </c>
      <c r="O225" s="74">
        <v>116.548821</v>
      </c>
      <c r="P225" s="74">
        <v>-298.12575600000002</v>
      </c>
      <c r="Q225" s="57">
        <f t="shared" si="10"/>
        <v>32.928266610974937</v>
      </c>
      <c r="R225" s="58">
        <f t="shared" si="11"/>
        <v>225.79417512144309</v>
      </c>
      <c r="S225" s="69">
        <f t="shared" si="9"/>
        <v>225.88698690744252</v>
      </c>
      <c r="T225" s="57">
        <v>189.598693479383</v>
      </c>
      <c r="U225" s="69">
        <v>122.789622700046</v>
      </c>
    </row>
    <row r="226" spans="2:21" x14ac:dyDescent="0.25">
      <c r="B226">
        <v>177</v>
      </c>
      <c r="C226" s="98" t="s">
        <v>178</v>
      </c>
      <c r="D226" s="58">
        <v>267.66776900000002</v>
      </c>
      <c r="E226" s="58">
        <v>5.2035640000000001</v>
      </c>
      <c r="F226" s="58">
        <v>-7.8706589999999998</v>
      </c>
      <c r="G226" s="58">
        <v>1.113712</v>
      </c>
      <c r="H226" s="58">
        <v>2.797126</v>
      </c>
      <c r="I226" s="69">
        <v>-1.113712</v>
      </c>
      <c r="J226" s="102">
        <v>4</v>
      </c>
      <c r="K226" s="57">
        <v>263.44739399999997</v>
      </c>
      <c r="L226" s="58">
        <v>5.121518</v>
      </c>
      <c r="M226" s="69">
        <v>-94.267600999999999</v>
      </c>
      <c r="N226" s="73">
        <v>253.381923</v>
      </c>
      <c r="O226" s="74">
        <v>4.9258410000000001</v>
      </c>
      <c r="P226" s="74">
        <v>-300.32181300000002</v>
      </c>
      <c r="Q226" s="57">
        <f t="shared" si="10"/>
        <v>1.1137116225684081</v>
      </c>
      <c r="R226" s="58">
        <f t="shared" si="11"/>
        <v>267.71834386111732</v>
      </c>
      <c r="S226" s="69">
        <f t="shared" si="9"/>
        <v>267.87563538479787</v>
      </c>
      <c r="T226" s="57">
        <v>267.82508682078901</v>
      </c>
      <c r="U226" s="69">
        <v>5.2066223187205303</v>
      </c>
    </row>
    <row r="227" spans="2:21" x14ac:dyDescent="0.25">
      <c r="B227">
        <v>178</v>
      </c>
      <c r="C227" s="98" t="s">
        <v>178</v>
      </c>
      <c r="D227" s="58">
        <v>262.45707599999997</v>
      </c>
      <c r="E227" s="58">
        <v>14.223228000000001</v>
      </c>
      <c r="F227" s="58">
        <v>-7.5804390000000001</v>
      </c>
      <c r="G227" s="58">
        <v>3.101972</v>
      </c>
      <c r="H227" s="58">
        <v>2.7260339999999998</v>
      </c>
      <c r="I227" s="69">
        <v>-3.101972</v>
      </c>
      <c r="J227" s="102">
        <v>4</v>
      </c>
      <c r="K227" s="57">
        <v>258.34913499999999</v>
      </c>
      <c r="L227" s="58">
        <v>14.000608</v>
      </c>
      <c r="M227" s="69">
        <v>-93.982552999999996</v>
      </c>
      <c r="N227" s="73">
        <v>248.551817</v>
      </c>
      <c r="O227" s="74">
        <v>13.469666</v>
      </c>
      <c r="P227" s="74">
        <v>-300.04909700000002</v>
      </c>
      <c r="Q227" s="57">
        <f t="shared" si="10"/>
        <v>3.1019722451330067</v>
      </c>
      <c r="R227" s="58">
        <f t="shared" si="11"/>
        <v>262.84219021536427</v>
      </c>
      <c r="S227" s="69">
        <f t="shared" si="9"/>
        <v>262.99085257196077</v>
      </c>
      <c r="T227" s="57">
        <v>262.60557675457801</v>
      </c>
      <c r="U227" s="69">
        <v>14.231275640104499</v>
      </c>
    </row>
    <row r="228" spans="2:21" x14ac:dyDescent="0.25">
      <c r="B228">
        <v>179</v>
      </c>
      <c r="C228" s="98" t="s">
        <v>178</v>
      </c>
      <c r="D228" s="58">
        <v>257.245228</v>
      </c>
      <c r="E228" s="58">
        <v>23.24821</v>
      </c>
      <c r="F228" s="58">
        <v>-7.3144220000000004</v>
      </c>
      <c r="G228" s="58">
        <v>5.1640050000000004</v>
      </c>
      <c r="H228" s="58">
        <v>2.6610260000000001</v>
      </c>
      <c r="I228" s="69">
        <v>-5.1640050000000004</v>
      </c>
      <c r="J228" s="102">
        <v>4</v>
      </c>
      <c r="K228" s="57">
        <v>253.24559500000001</v>
      </c>
      <c r="L228" s="58">
        <v>22.886748999999998</v>
      </c>
      <c r="M228" s="69">
        <v>-93.721147999999999</v>
      </c>
      <c r="N228" s="73">
        <v>243.70658599999999</v>
      </c>
      <c r="O228" s="74">
        <v>22.024673</v>
      </c>
      <c r="P228" s="74">
        <v>-299.79869200000002</v>
      </c>
      <c r="Q228" s="57">
        <f t="shared" si="10"/>
        <v>5.1640047748805413</v>
      </c>
      <c r="R228" s="58">
        <f t="shared" si="11"/>
        <v>258.29360541247644</v>
      </c>
      <c r="S228" s="69">
        <f t="shared" si="9"/>
        <v>258.43449544016914</v>
      </c>
      <c r="T228" s="57">
        <v>257.38560195945098</v>
      </c>
      <c r="U228" s="69">
        <v>23.260896117885299</v>
      </c>
    </row>
    <row r="229" spans="2:21" x14ac:dyDescent="0.25">
      <c r="B229">
        <v>180</v>
      </c>
      <c r="C229" s="98" t="s">
        <v>178</v>
      </c>
      <c r="D229" s="58">
        <v>252.03498099999999</v>
      </c>
      <c r="E229" s="58">
        <v>32.272537999999997</v>
      </c>
      <c r="F229" s="58">
        <v>-7.0727880000000001</v>
      </c>
      <c r="G229" s="58">
        <v>7.296894</v>
      </c>
      <c r="H229" s="58">
        <v>2.6020650000000001</v>
      </c>
      <c r="I229" s="69">
        <v>-7.296894</v>
      </c>
      <c r="J229" s="102">
        <v>6</v>
      </c>
      <c r="K229" s="57">
        <v>248.13977199999999</v>
      </c>
      <c r="L229" s="58">
        <v>31.773764</v>
      </c>
      <c r="M229" s="69">
        <v>-93.483600999999993</v>
      </c>
      <c r="N229" s="73">
        <v>238.84981199999999</v>
      </c>
      <c r="O229" s="74">
        <v>30.584205000000001</v>
      </c>
      <c r="P229" s="74">
        <v>-299.57089200000001</v>
      </c>
      <c r="Q229" s="57">
        <f t="shared" si="10"/>
        <v>7.2968938258305371</v>
      </c>
      <c r="R229" s="58">
        <f t="shared" si="11"/>
        <v>254.09279477512109</v>
      </c>
      <c r="S229" s="69">
        <f t="shared" si="9"/>
        <v>254.22674083911284</v>
      </c>
      <c r="T229" s="57">
        <v>252.16789774700001</v>
      </c>
      <c r="U229" s="69">
        <v>32.289557703976698</v>
      </c>
    </row>
    <row r="230" spans="2:21" x14ac:dyDescent="0.25">
      <c r="B230">
        <v>181</v>
      </c>
      <c r="C230" s="98" t="s">
        <v>178</v>
      </c>
      <c r="D230" s="58">
        <v>246.822518</v>
      </c>
      <c r="E230" s="58">
        <v>41.305016999999999</v>
      </c>
      <c r="F230" s="58">
        <v>-6.8554269999999997</v>
      </c>
      <c r="G230" s="58">
        <v>9.5002469999999999</v>
      </c>
      <c r="H230" s="58">
        <v>2.5490650000000001</v>
      </c>
      <c r="I230" s="69">
        <v>-9.5002469999999999</v>
      </c>
      <c r="J230" s="102">
        <v>6</v>
      </c>
      <c r="K230" s="57">
        <v>243.02820199999999</v>
      </c>
      <c r="L230" s="58">
        <v>40.670048999999999</v>
      </c>
      <c r="M230" s="69">
        <v>-93.269835</v>
      </c>
      <c r="N230" s="73">
        <v>233.97886800000001</v>
      </c>
      <c r="O230" s="74">
        <v>39.155670000000001</v>
      </c>
      <c r="P230" s="74">
        <v>-299.365702</v>
      </c>
      <c r="Q230" s="57">
        <f t="shared" si="10"/>
        <v>9.5002467780890409</v>
      </c>
      <c r="R230" s="58">
        <f t="shared" si="11"/>
        <v>250.25478980676996</v>
      </c>
      <c r="S230" s="69">
        <f t="shared" si="9"/>
        <v>250.38258557866769</v>
      </c>
      <c r="T230" s="57">
        <v>246.94861661453101</v>
      </c>
      <c r="U230" s="69">
        <v>41.326119229484902</v>
      </c>
    </row>
    <row r="231" spans="2:21" x14ac:dyDescent="0.25">
      <c r="B231">
        <v>182</v>
      </c>
      <c r="C231" s="98" t="s">
        <v>178</v>
      </c>
      <c r="D231" s="58">
        <v>241.57668699999999</v>
      </c>
      <c r="E231" s="58">
        <v>50.349590999999997</v>
      </c>
      <c r="F231" s="58">
        <v>-6.6607750000000001</v>
      </c>
      <c r="G231" s="58">
        <v>11.773088</v>
      </c>
      <c r="H231" s="58">
        <v>2.5016080000000001</v>
      </c>
      <c r="I231" s="69">
        <v>-11.773088</v>
      </c>
      <c r="J231" s="102">
        <v>6</v>
      </c>
      <c r="K231" s="57">
        <v>237.88060899999999</v>
      </c>
      <c r="L231" s="58">
        <v>49.579250999999999</v>
      </c>
      <c r="M231" s="69">
        <v>-93.078339999999997</v>
      </c>
      <c r="N231" s="73">
        <v>229.06557000000001</v>
      </c>
      <c r="O231" s="74">
        <v>47.742013999999998</v>
      </c>
      <c r="P231" s="74">
        <v>-299.181736</v>
      </c>
      <c r="Q231" s="57">
        <f t="shared" si="10"/>
        <v>11.77308836245763</v>
      </c>
      <c r="R231" s="58">
        <f t="shared" si="11"/>
        <v>246.76786058107982</v>
      </c>
      <c r="S231" s="69">
        <f t="shared" si="9"/>
        <v>246.89022734687359</v>
      </c>
      <c r="T231" s="57">
        <v>241.69653511394901</v>
      </c>
      <c r="U231" s="69">
        <v>50.374569832164603</v>
      </c>
    </row>
    <row r="232" spans="2:21" x14ac:dyDescent="0.25">
      <c r="B232">
        <v>183</v>
      </c>
      <c r="C232" s="98" t="s">
        <v>178</v>
      </c>
      <c r="D232" s="58">
        <v>236.347185</v>
      </c>
      <c r="E232" s="58">
        <v>59.413428000000003</v>
      </c>
      <c r="F232" s="58">
        <v>-6.491778</v>
      </c>
      <c r="G232" s="58">
        <v>14.110744</v>
      </c>
      <c r="H232" s="58">
        <v>2.460391</v>
      </c>
      <c r="I232" s="69">
        <v>-14.110744</v>
      </c>
      <c r="J232" s="102">
        <v>7</v>
      </c>
      <c r="K232" s="57">
        <v>232.74589499999999</v>
      </c>
      <c r="L232" s="58">
        <v>58.508127999999999</v>
      </c>
      <c r="M232" s="69">
        <v>-92.912036999999998</v>
      </c>
      <c r="N232" s="73">
        <v>224.15692200000001</v>
      </c>
      <c r="O232" s="74">
        <v>56.349015000000001</v>
      </c>
      <c r="P232" s="74">
        <v>-299.02185600000001</v>
      </c>
      <c r="Q232" s="57">
        <f t="shared" si="10"/>
        <v>14.110744143895664</v>
      </c>
      <c r="R232" s="58">
        <f t="shared" si="11"/>
        <v>243.70052787003848</v>
      </c>
      <c r="S232" s="69">
        <f t="shared" si="9"/>
        <v>243.81824255399735</v>
      </c>
      <c r="T232" s="57">
        <v>236.46140266976499</v>
      </c>
      <c r="U232" s="69">
        <v>59.442140266232002</v>
      </c>
    </row>
    <row r="233" spans="2:21" x14ac:dyDescent="0.25">
      <c r="B233">
        <v>184</v>
      </c>
      <c r="C233" s="98" t="s">
        <v>178</v>
      </c>
      <c r="D233" s="58">
        <v>231.12804299999999</v>
      </c>
      <c r="E233" s="58">
        <v>68.474232999999998</v>
      </c>
      <c r="F233" s="58">
        <v>-6.3478589999999997</v>
      </c>
      <c r="G233" s="58">
        <v>16.502503999999998</v>
      </c>
      <c r="H233" s="58">
        <v>2.4252669999999998</v>
      </c>
      <c r="I233" s="69">
        <v>-16.502503999999998</v>
      </c>
      <c r="J233" s="102">
        <v>7</v>
      </c>
      <c r="K233" s="57">
        <v>227.61846600000001</v>
      </c>
      <c r="L233" s="58">
        <v>67.434482000000003</v>
      </c>
      <c r="M233" s="69">
        <v>-92.770377999999994</v>
      </c>
      <c r="N233" s="73">
        <v>219.24822599999999</v>
      </c>
      <c r="O233" s="74">
        <v>64.954706000000002</v>
      </c>
      <c r="P233" s="74">
        <v>-298.88558799999998</v>
      </c>
      <c r="Q233" s="57">
        <f t="shared" si="10"/>
        <v>16.502504039102494</v>
      </c>
      <c r="R233" s="58">
        <f t="shared" si="11"/>
        <v>241.05786202890818</v>
      </c>
      <c r="S233" s="69">
        <f t="shared" si="9"/>
        <v>241.17166066192038</v>
      </c>
      <c r="T233" s="57">
        <v>231.23720788123001</v>
      </c>
      <c r="U233" s="69">
        <v>68.506574300587204</v>
      </c>
    </row>
    <row r="234" spans="2:21" x14ac:dyDescent="0.25">
      <c r="B234">
        <v>185</v>
      </c>
      <c r="C234" s="98" t="s">
        <v>178</v>
      </c>
      <c r="D234" s="58">
        <v>225.92455100000001</v>
      </c>
      <c r="E234" s="58">
        <v>77.507637000000003</v>
      </c>
      <c r="F234" s="58">
        <v>-6.2288170000000003</v>
      </c>
      <c r="G234" s="58">
        <v>18.935489</v>
      </c>
      <c r="H234" s="58">
        <v>2.396191</v>
      </c>
      <c r="I234" s="69">
        <v>-18.935489</v>
      </c>
      <c r="J234" s="102">
        <v>7</v>
      </c>
      <c r="K234" s="57">
        <v>222.503761</v>
      </c>
      <c r="L234" s="58">
        <v>76.334072000000006</v>
      </c>
      <c r="M234" s="69">
        <v>-92.653182999999999</v>
      </c>
      <c r="N234" s="73">
        <v>214.34527600000001</v>
      </c>
      <c r="O234" s="74">
        <v>73.535150999999999</v>
      </c>
      <c r="P234" s="74">
        <v>-298.77279600000003</v>
      </c>
      <c r="Q234" s="57">
        <f t="shared" si="10"/>
        <v>18.935488909105715</v>
      </c>
      <c r="R234" s="58">
        <f t="shared" si="11"/>
        <v>238.85002938638164</v>
      </c>
      <c r="S234" s="69">
        <f t="shared" si="9"/>
        <v>238.96062108769291</v>
      </c>
      <c r="T234" s="57">
        <v>226.029211403126</v>
      </c>
      <c r="U234" s="69">
        <v>77.543542706121301</v>
      </c>
    </row>
    <row r="235" spans="2:21" x14ac:dyDescent="0.25">
      <c r="B235">
        <v>186</v>
      </c>
      <c r="C235" s="98" t="s">
        <v>178</v>
      </c>
      <c r="D235" s="58">
        <v>220.72603000000001</v>
      </c>
      <c r="E235" s="58">
        <v>86.556805999999995</v>
      </c>
      <c r="F235" s="58">
        <v>-6.1347459999999998</v>
      </c>
      <c r="G235" s="58">
        <v>21.412424999999999</v>
      </c>
      <c r="H235" s="58">
        <v>2.3731939999999998</v>
      </c>
      <c r="I235" s="69">
        <v>-21.412424999999999</v>
      </c>
      <c r="J235" s="102">
        <v>7</v>
      </c>
      <c r="K235" s="57">
        <v>217.39144999999999</v>
      </c>
      <c r="L235" s="58">
        <v>85.249163999999993</v>
      </c>
      <c r="M235" s="69">
        <v>-92.560556000000005</v>
      </c>
      <c r="N235" s="73">
        <v>209.438571</v>
      </c>
      <c r="O235" s="74">
        <v>82.130475000000004</v>
      </c>
      <c r="P235" s="74">
        <v>-298.68361599999997</v>
      </c>
      <c r="Q235" s="57">
        <f t="shared" si="10"/>
        <v>21.412424695395185</v>
      </c>
      <c r="R235" s="58">
        <f t="shared" si="11"/>
        <v>237.0908285541272</v>
      </c>
      <c r="S235" s="69">
        <f t="shared" si="9"/>
        <v>237.19890690195024</v>
      </c>
      <c r="T235" s="57">
        <v>220.82670103355201</v>
      </c>
      <c r="U235" s="69">
        <v>86.596283732286494</v>
      </c>
    </row>
    <row r="236" spans="2:21" x14ac:dyDescent="0.25">
      <c r="B236">
        <v>187</v>
      </c>
      <c r="C236" s="98" t="s">
        <v>178</v>
      </c>
      <c r="D236" s="58">
        <v>215.51888199999999</v>
      </c>
      <c r="E236" s="58">
        <v>95.606560000000002</v>
      </c>
      <c r="F236" s="58">
        <v>-6.064743</v>
      </c>
      <c r="G236" s="58">
        <v>23.922602999999999</v>
      </c>
      <c r="H236" s="58">
        <v>2.3560669999999999</v>
      </c>
      <c r="I236" s="69">
        <v>-23.922602999999999</v>
      </c>
      <c r="J236" s="102">
        <v>7</v>
      </c>
      <c r="K236" s="57">
        <v>212.26838699999999</v>
      </c>
      <c r="L236" s="58">
        <v>94.164603999999997</v>
      </c>
      <c r="M236" s="69">
        <v>-92.491619999999998</v>
      </c>
      <c r="N236" s="73">
        <v>204.51605000000001</v>
      </c>
      <c r="O236" s="74">
        <v>90.725582000000003</v>
      </c>
      <c r="P236" s="74">
        <v>-298.61722300000002</v>
      </c>
      <c r="Q236" s="57">
        <f t="shared" si="10"/>
        <v>23.922603492680363</v>
      </c>
      <c r="R236" s="58">
        <f t="shared" si="11"/>
        <v>235.77320206835111</v>
      </c>
      <c r="S236" s="69">
        <f t="shared" si="9"/>
        <v>235.87942216720057</v>
      </c>
      <c r="T236" s="57">
        <v>215.61602889716801</v>
      </c>
      <c r="U236" s="69">
        <v>95.649655438166704</v>
      </c>
    </row>
    <row r="237" spans="2:21" x14ac:dyDescent="0.25">
      <c r="B237">
        <v>188</v>
      </c>
      <c r="C237" s="98" t="s">
        <v>178</v>
      </c>
      <c r="D237" s="58">
        <v>210.321473</v>
      </c>
      <c r="E237" s="58">
        <v>104.643918</v>
      </c>
      <c r="F237" s="58">
        <v>-6.0194049999999999</v>
      </c>
      <c r="G237" s="58">
        <v>26.452307000000001</v>
      </c>
      <c r="H237" s="58">
        <v>2.344967</v>
      </c>
      <c r="I237" s="69">
        <v>-26.452307000000001</v>
      </c>
      <c r="J237" s="102">
        <v>7</v>
      </c>
      <c r="K237" s="57">
        <v>207.15278000000001</v>
      </c>
      <c r="L237" s="58">
        <v>103.067357</v>
      </c>
      <c r="M237" s="69">
        <v>-92.446968999999996</v>
      </c>
      <c r="N237" s="73">
        <v>199.59553700000001</v>
      </c>
      <c r="O237" s="74">
        <v>99.307305999999997</v>
      </c>
      <c r="P237" s="74">
        <v>-298.57421099999999</v>
      </c>
      <c r="Q237" s="57">
        <f t="shared" si="10"/>
        <v>26.452307140878005</v>
      </c>
      <c r="R237" s="58">
        <f t="shared" si="11"/>
        <v>234.91588192219029</v>
      </c>
      <c r="S237" s="69">
        <f t="shared" si="9"/>
        <v>235.0209040439764</v>
      </c>
      <c r="T237" s="57">
        <v>210.41554992709999</v>
      </c>
      <c r="U237" s="69">
        <v>104.69072529031</v>
      </c>
    </row>
    <row r="238" spans="2:21" x14ac:dyDescent="0.25">
      <c r="B238">
        <v>189</v>
      </c>
      <c r="C238" s="98" t="s">
        <v>178</v>
      </c>
      <c r="D238" s="58">
        <v>205.12974500000001</v>
      </c>
      <c r="E238" s="58">
        <v>113.686869</v>
      </c>
      <c r="F238" s="58">
        <v>-5.9988939999999999</v>
      </c>
      <c r="G238" s="58">
        <v>28.996067</v>
      </c>
      <c r="H238" s="58">
        <v>2.339944</v>
      </c>
      <c r="I238" s="69">
        <v>-28.996067</v>
      </c>
      <c r="J238" s="102">
        <v>9</v>
      </c>
      <c r="K238" s="57">
        <v>202.040773</v>
      </c>
      <c r="L238" s="58">
        <v>111.974901</v>
      </c>
      <c r="M238" s="69">
        <v>-92.426767999999996</v>
      </c>
      <c r="N238" s="73">
        <v>194.673663</v>
      </c>
      <c r="O238" s="74">
        <v>107.891907</v>
      </c>
      <c r="P238" s="74">
        <v>-298.55475000000001</v>
      </c>
      <c r="Q238" s="57">
        <f t="shared" si="10"/>
        <v>28.996067273728883</v>
      </c>
      <c r="R238" s="58">
        <f t="shared" si="11"/>
        <v>234.52700583682935</v>
      </c>
      <c r="S238" s="69">
        <f t="shared" si="9"/>
        <v>234.63148744031429</v>
      </c>
      <c r="T238" s="57">
        <v>205.22117934340901</v>
      </c>
      <c r="U238" s="69">
        <v>113.73754368017001</v>
      </c>
    </row>
    <row r="239" spans="2:21" x14ac:dyDescent="0.25">
      <c r="B239">
        <v>190</v>
      </c>
      <c r="C239" s="98" t="s">
        <v>178</v>
      </c>
      <c r="D239" s="58">
        <v>199.93555799999999</v>
      </c>
      <c r="E239" s="58">
        <v>122.719129</v>
      </c>
      <c r="F239" s="58">
        <v>-6.0024100000000002</v>
      </c>
      <c r="G239" s="58">
        <v>31.541328</v>
      </c>
      <c r="H239" s="58">
        <v>2.340805</v>
      </c>
      <c r="I239" s="69">
        <v>-31.541328</v>
      </c>
      <c r="J239" s="102">
        <v>9</v>
      </c>
      <c r="K239" s="57">
        <v>196.92455200000001</v>
      </c>
      <c r="L239" s="58">
        <v>120.870993</v>
      </c>
      <c r="M239" s="69">
        <v>-92.430231000000006</v>
      </c>
      <c r="N239" s="73">
        <v>189.74339000000001</v>
      </c>
      <c r="O239" s="74">
        <v>116.46324300000001</v>
      </c>
      <c r="P239" s="74">
        <v>-298.558086</v>
      </c>
      <c r="Q239" s="57">
        <f t="shared" si="10"/>
        <v>31.541328372873938</v>
      </c>
      <c r="R239" s="58">
        <f t="shared" si="11"/>
        <v>234.59371682824329</v>
      </c>
      <c r="S239" s="69">
        <f t="shared" si="9"/>
        <v>234.69829102918089</v>
      </c>
      <c r="T239" s="57">
        <v>200.02473063210499</v>
      </c>
      <c r="U239" s="69">
        <v>122.773862574418</v>
      </c>
    </row>
    <row r="240" spans="2:21" x14ac:dyDescent="0.25">
      <c r="B240">
        <v>191</v>
      </c>
      <c r="C240" s="98" t="s">
        <v>178</v>
      </c>
      <c r="D240" s="58">
        <v>194.74433500000001</v>
      </c>
      <c r="E240" s="58">
        <v>131.75295800000001</v>
      </c>
      <c r="F240" s="58">
        <v>-6.0304970000000004</v>
      </c>
      <c r="G240" s="58">
        <v>34.08005</v>
      </c>
      <c r="H240" s="58">
        <v>2.347683</v>
      </c>
      <c r="I240" s="69">
        <v>-34.08005</v>
      </c>
      <c r="J240" s="102">
        <v>9</v>
      </c>
      <c r="K240" s="57">
        <v>191.80955299999999</v>
      </c>
      <c r="L240" s="58">
        <v>129.76745099999999</v>
      </c>
      <c r="M240" s="69">
        <v>-92.457892999999999</v>
      </c>
      <c r="N240" s="73">
        <v>184.81018399999999</v>
      </c>
      <c r="O240" s="74">
        <v>125.03207500000001</v>
      </c>
      <c r="P240" s="74">
        <v>-298.58473500000002</v>
      </c>
      <c r="Q240" s="57">
        <f t="shared" si="10"/>
        <v>34.080049892527512</v>
      </c>
      <c r="R240" s="58">
        <f t="shared" si="11"/>
        <v>235.12591936309786</v>
      </c>
      <c r="S240" s="69">
        <f t="shared" si="9"/>
        <v>235.23123417300633</v>
      </c>
      <c r="T240" s="57">
        <v>194.83160895606699</v>
      </c>
      <c r="U240" s="69">
        <v>131.812002602597</v>
      </c>
    </row>
    <row r="241" spans="2:21" x14ac:dyDescent="0.25">
      <c r="B241">
        <v>192</v>
      </c>
      <c r="C241" s="98" t="s">
        <v>178</v>
      </c>
      <c r="D241" s="58">
        <v>278.094967</v>
      </c>
      <c r="E241" s="58">
        <v>5.2037890000000004</v>
      </c>
      <c r="F241" s="58">
        <v>-8.5086549999999992</v>
      </c>
      <c r="G241" s="58">
        <v>1.072009</v>
      </c>
      <c r="H241" s="58">
        <v>2.9542959999999998</v>
      </c>
      <c r="I241" s="69">
        <v>-1.072009</v>
      </c>
      <c r="J241" s="102">
        <v>4</v>
      </c>
      <c r="K241" s="57">
        <v>273.63759299999998</v>
      </c>
      <c r="L241" s="58">
        <v>5.1203810000000001</v>
      </c>
      <c r="M241" s="69">
        <v>-94.893692999999999</v>
      </c>
      <c r="N241" s="73">
        <v>263.00688500000001</v>
      </c>
      <c r="O241" s="74">
        <v>4.9214560000000001</v>
      </c>
      <c r="P241" s="74">
        <v>-300.91951299999999</v>
      </c>
      <c r="Q241" s="57">
        <f t="shared" si="10"/>
        <v>1.072009170498607</v>
      </c>
      <c r="R241" s="58">
        <f t="shared" si="11"/>
        <v>278.14365009952616</v>
      </c>
      <c r="S241" s="69">
        <f t="shared" ref="S241:S304" si="12">polyS0 + polyS1 * R241 + polyS2 * R241^2 + polyS3 * R241^3 + polyS4 * R241^4 + polyS5 * R241^5 + polyS6 * R241^6 + polyS7 * R241^7 + polyS8 * R241^8 + polyS9 * R241^9</f>
        <v>278.32044666105134</v>
      </c>
      <c r="T241" s="57">
        <v>278.27178902873601</v>
      </c>
      <c r="U241" s="69">
        <v>5.2070977421107401</v>
      </c>
    </row>
    <row r="242" spans="2:21" x14ac:dyDescent="0.25">
      <c r="B242">
        <v>193</v>
      </c>
      <c r="C242" s="98" t="s">
        <v>178</v>
      </c>
      <c r="D242" s="58">
        <v>272.88083999999998</v>
      </c>
      <c r="E242" s="58">
        <v>14.222591</v>
      </c>
      <c r="F242" s="58">
        <v>-8.2062830000000009</v>
      </c>
      <c r="G242" s="58">
        <v>2.983565</v>
      </c>
      <c r="H242" s="58">
        <v>2.8796339999999998</v>
      </c>
      <c r="I242" s="69">
        <v>-2.983565</v>
      </c>
      <c r="J242" s="102">
        <v>4</v>
      </c>
      <c r="K242" s="57">
        <v>268.54114900000002</v>
      </c>
      <c r="L242" s="58">
        <v>13.996406</v>
      </c>
      <c r="M242" s="69">
        <v>-94.597058000000004</v>
      </c>
      <c r="N242" s="73">
        <v>258.19111299999997</v>
      </c>
      <c r="O242" s="74">
        <v>13.456961</v>
      </c>
      <c r="P242" s="74">
        <v>-300.63655799999998</v>
      </c>
      <c r="Q242" s="57">
        <f t="shared" ref="Q242:Q305" si="13">DEGREES(ATAN(E242/D242))</f>
        <v>2.9835650927048265</v>
      </c>
      <c r="R242" s="58">
        <f t="shared" ref="R242:R305" si="14">SQRT(D242^2+E242^2)</f>
        <v>273.25123043429988</v>
      </c>
      <c r="S242" s="69">
        <f t="shared" si="12"/>
        <v>273.41869215260607</v>
      </c>
      <c r="T242" s="57">
        <v>273.04813095120102</v>
      </c>
      <c r="U242" s="69">
        <v>14.231310229891401</v>
      </c>
    </row>
    <row r="243" spans="2:21" x14ac:dyDescent="0.25">
      <c r="B243">
        <v>194</v>
      </c>
      <c r="C243" s="98" t="s">
        <v>178</v>
      </c>
      <c r="D243" s="58">
        <v>267.66280399999999</v>
      </c>
      <c r="E243" s="58">
        <v>23.247126999999999</v>
      </c>
      <c r="F243" s="58">
        <v>-7.9279339999999996</v>
      </c>
      <c r="G243" s="58">
        <v>4.963813</v>
      </c>
      <c r="H243" s="58">
        <v>2.8111820000000001</v>
      </c>
      <c r="I243" s="69">
        <v>-4.963813</v>
      </c>
      <c r="J243" s="102">
        <v>4</v>
      </c>
      <c r="K243" s="57">
        <v>263.43634800000001</v>
      </c>
      <c r="L243" s="58">
        <v>22.880050000000001</v>
      </c>
      <c r="M243" s="69">
        <v>-94.323839000000007</v>
      </c>
      <c r="N243" s="73">
        <v>253.356371</v>
      </c>
      <c r="O243" s="74">
        <v>22.004581000000002</v>
      </c>
      <c r="P243" s="74">
        <v>-300.37557399999997</v>
      </c>
      <c r="Q243" s="57">
        <f t="shared" si="13"/>
        <v>4.9638133534065156</v>
      </c>
      <c r="R243" s="58">
        <f t="shared" si="14"/>
        <v>268.67044042636428</v>
      </c>
      <c r="S243" s="69">
        <f t="shared" si="12"/>
        <v>268.82945314430333</v>
      </c>
      <c r="T243" s="57">
        <v>267.82127606638801</v>
      </c>
      <c r="U243" s="69">
        <v>23.2608906615854</v>
      </c>
    </row>
    <row r="244" spans="2:21" x14ac:dyDescent="0.25">
      <c r="B244">
        <v>195</v>
      </c>
      <c r="C244" s="98" t="s">
        <v>178</v>
      </c>
      <c r="D244" s="58">
        <v>262.45043299999998</v>
      </c>
      <c r="E244" s="58">
        <v>32.272277000000003</v>
      </c>
      <c r="F244" s="58">
        <v>-7.6742020000000002</v>
      </c>
      <c r="G244" s="58">
        <v>7.0101969999999998</v>
      </c>
      <c r="H244" s="58">
        <v>2.74898</v>
      </c>
      <c r="I244" s="69">
        <v>-7.0101969999999998</v>
      </c>
      <c r="J244" s="102">
        <v>4</v>
      </c>
      <c r="K244" s="57">
        <v>258.332876</v>
      </c>
      <c r="L244" s="58">
        <v>31.765961000000001</v>
      </c>
      <c r="M244" s="69">
        <v>-94.074661000000006</v>
      </c>
      <c r="N244" s="73">
        <v>248.51262</v>
      </c>
      <c r="O244" s="74">
        <v>30.558411</v>
      </c>
      <c r="P244" s="74">
        <v>-300.13725899999997</v>
      </c>
      <c r="Q244" s="57">
        <f t="shared" si="13"/>
        <v>7.010197426350814</v>
      </c>
      <c r="R244" s="58">
        <f t="shared" si="14"/>
        <v>264.42717266697878</v>
      </c>
      <c r="S244" s="69">
        <f t="shared" si="12"/>
        <v>264.57860595727328</v>
      </c>
      <c r="T244" s="57">
        <v>262.60079008713399</v>
      </c>
      <c r="U244" s="69">
        <v>32.290765693310298</v>
      </c>
    </row>
    <row r="245" spans="2:21" x14ac:dyDescent="0.25">
      <c r="B245">
        <v>196</v>
      </c>
      <c r="C245" s="98" t="s">
        <v>178</v>
      </c>
      <c r="D245" s="58">
        <v>257.23850299999998</v>
      </c>
      <c r="E245" s="58">
        <v>41.294646</v>
      </c>
      <c r="F245" s="58">
        <v>-7.4447599999999996</v>
      </c>
      <c r="G245" s="58">
        <v>9.1199159999999999</v>
      </c>
      <c r="H245" s="58">
        <v>2.6928619999999999</v>
      </c>
      <c r="I245" s="69">
        <v>-9.1199159999999999</v>
      </c>
      <c r="J245" s="102">
        <v>6</v>
      </c>
      <c r="K245" s="57">
        <v>253.225933</v>
      </c>
      <c r="L245" s="58">
        <v>40.650506</v>
      </c>
      <c r="M245" s="69">
        <v>-93.849241000000006</v>
      </c>
      <c r="N245" s="73">
        <v>243.656069</v>
      </c>
      <c r="O245" s="74">
        <v>39.114249999999998</v>
      </c>
      <c r="P245" s="74">
        <v>-299.92143099999998</v>
      </c>
      <c r="Q245" s="57">
        <f t="shared" si="13"/>
        <v>9.119915626902964</v>
      </c>
      <c r="R245" s="58">
        <f t="shared" si="14"/>
        <v>260.53194662832874</v>
      </c>
      <c r="S245" s="69">
        <f t="shared" si="12"/>
        <v>260.67662822426854</v>
      </c>
      <c r="T245" s="57">
        <v>257.38141106016099</v>
      </c>
      <c r="U245" s="69">
        <v>41.317587113737197</v>
      </c>
    </row>
    <row r="246" spans="2:21" x14ac:dyDescent="0.25">
      <c r="B246">
        <v>197</v>
      </c>
      <c r="C246" s="98" t="s">
        <v>178</v>
      </c>
      <c r="D246" s="58">
        <v>251.99368999999999</v>
      </c>
      <c r="E246" s="58">
        <v>50.347746999999998</v>
      </c>
      <c r="F246" s="58">
        <v>-7.2381080000000004</v>
      </c>
      <c r="G246" s="58">
        <v>11.298783999999999</v>
      </c>
      <c r="H246" s="58">
        <v>2.6423969999999999</v>
      </c>
      <c r="I246" s="69">
        <v>-11.298783999999999</v>
      </c>
      <c r="J246" s="102">
        <v>6</v>
      </c>
      <c r="K246" s="57">
        <v>248.08313899999999</v>
      </c>
      <c r="L246" s="58">
        <v>49.566428000000002</v>
      </c>
      <c r="M246" s="69">
        <v>-93.646135000000001</v>
      </c>
      <c r="N246" s="73">
        <v>238.75658999999999</v>
      </c>
      <c r="O246" s="74">
        <v>47.703004999999997</v>
      </c>
      <c r="P246" s="74">
        <v>-299.72678200000001</v>
      </c>
      <c r="Q246" s="57">
        <f t="shared" si="13"/>
        <v>11.298784137981285</v>
      </c>
      <c r="R246" s="58">
        <f t="shared" si="14"/>
        <v>256.97415322905937</v>
      </c>
      <c r="S246" s="69">
        <f t="shared" si="12"/>
        <v>257.11283812941332</v>
      </c>
      <c r="T246" s="57">
        <v>252.12974204489501</v>
      </c>
      <c r="U246" s="69">
        <v>50.374929878806299</v>
      </c>
    </row>
    <row r="247" spans="2:21" x14ac:dyDescent="0.25">
      <c r="B247">
        <v>198</v>
      </c>
      <c r="C247" s="98" t="s">
        <v>178</v>
      </c>
      <c r="D247" s="58">
        <v>246.762246</v>
      </c>
      <c r="E247" s="58">
        <v>59.383505</v>
      </c>
      <c r="F247" s="58">
        <v>-7.0564920000000004</v>
      </c>
      <c r="G247" s="58">
        <v>13.53098</v>
      </c>
      <c r="H247" s="58">
        <v>2.59809</v>
      </c>
      <c r="I247" s="69">
        <v>-13.53098</v>
      </c>
      <c r="J247" s="102">
        <v>7</v>
      </c>
      <c r="K247" s="57">
        <v>242.95006100000001</v>
      </c>
      <c r="L247" s="58">
        <v>58.466101000000002</v>
      </c>
      <c r="M247" s="69">
        <v>-93.467577000000006</v>
      </c>
      <c r="N247" s="73">
        <v>233.85811000000001</v>
      </c>
      <c r="O247" s="74">
        <v>56.278115999999997</v>
      </c>
      <c r="P247" s="74">
        <v>-299.55551700000001</v>
      </c>
      <c r="Q247" s="57">
        <f t="shared" si="13"/>
        <v>13.530979438313425</v>
      </c>
      <c r="R247" s="58">
        <f t="shared" si="14"/>
        <v>253.80702653206737</v>
      </c>
      <c r="S247" s="69">
        <f t="shared" si="12"/>
        <v>253.94050830870634</v>
      </c>
      <c r="T247" s="57">
        <v>246.892077243356</v>
      </c>
      <c r="U247" s="69">
        <v>59.414748978420398</v>
      </c>
    </row>
    <row r="248" spans="2:21" x14ac:dyDescent="0.25">
      <c r="B248">
        <v>199</v>
      </c>
      <c r="C248" s="98" t="s">
        <v>178</v>
      </c>
      <c r="D248" s="58">
        <v>241.54203200000001</v>
      </c>
      <c r="E248" s="58">
        <v>68.441361999999998</v>
      </c>
      <c r="F248" s="58">
        <v>-6.900271</v>
      </c>
      <c r="G248" s="58">
        <v>15.820171999999999</v>
      </c>
      <c r="H248" s="58">
        <v>2.5599980000000002</v>
      </c>
      <c r="I248" s="69">
        <v>-15.820171999999999</v>
      </c>
      <c r="J248" s="102">
        <v>7</v>
      </c>
      <c r="K248" s="57">
        <v>237.82480799999999</v>
      </c>
      <c r="L248" s="58">
        <v>67.388080000000002</v>
      </c>
      <c r="M248" s="69">
        <v>-93.313942999999995</v>
      </c>
      <c r="N248" s="73">
        <v>228.95933600000001</v>
      </c>
      <c r="O248" s="74">
        <v>64.876033000000007</v>
      </c>
      <c r="P248" s="74">
        <v>-299.40805599999999</v>
      </c>
      <c r="Q248" s="57">
        <f t="shared" si="13"/>
        <v>15.82017172168697</v>
      </c>
      <c r="R248" s="58">
        <f t="shared" si="14"/>
        <v>251.05133589587621</v>
      </c>
      <c r="S248" s="69">
        <f t="shared" si="12"/>
        <v>251.18039299251041</v>
      </c>
      <c r="T248" s="57">
        <v>241.66625501975099</v>
      </c>
      <c r="U248" s="69">
        <v>68.476560812368803</v>
      </c>
    </row>
    <row r="249" spans="2:21" x14ac:dyDescent="0.25">
      <c r="B249">
        <v>200</v>
      </c>
      <c r="C249" s="98" t="s">
        <v>178</v>
      </c>
      <c r="D249" s="58">
        <v>236.33941200000001</v>
      </c>
      <c r="E249" s="58">
        <v>77.492987999999997</v>
      </c>
      <c r="F249" s="58">
        <v>-6.7694000000000001</v>
      </c>
      <c r="G249" s="58">
        <v>18.153725000000001</v>
      </c>
      <c r="H249" s="58">
        <v>2.528092</v>
      </c>
      <c r="I249" s="69">
        <v>-18.153725000000001</v>
      </c>
      <c r="J249" s="102">
        <v>7</v>
      </c>
      <c r="K249" s="57">
        <v>232.71388300000001</v>
      </c>
      <c r="L249" s="58">
        <v>76.304218000000006</v>
      </c>
      <c r="M249" s="69">
        <v>-93.185210999999995</v>
      </c>
      <c r="N249" s="73">
        <v>224.06710100000001</v>
      </c>
      <c r="O249" s="74">
        <v>73.469037</v>
      </c>
      <c r="P249" s="74">
        <v>-299.28442200000001</v>
      </c>
      <c r="Q249" s="57">
        <f t="shared" si="13"/>
        <v>18.153725116948412</v>
      </c>
      <c r="R249" s="58">
        <f t="shared" si="14"/>
        <v>248.71968328556929</v>
      </c>
      <c r="S249" s="69">
        <f t="shared" si="12"/>
        <v>248.8450704425743</v>
      </c>
      <c r="T249" s="57">
        <v>236.45861144697699</v>
      </c>
      <c r="U249" s="69">
        <v>77.532072134279701</v>
      </c>
    </row>
    <row r="250" spans="2:21" x14ac:dyDescent="0.25">
      <c r="B250">
        <v>201</v>
      </c>
      <c r="C250" s="98" t="s">
        <v>178</v>
      </c>
      <c r="D250" s="58">
        <v>231.13983899999999</v>
      </c>
      <c r="E250" s="58">
        <v>86.523335000000003</v>
      </c>
      <c r="F250" s="58">
        <v>-6.662744</v>
      </c>
      <c r="G250" s="58">
        <v>20.522546999999999</v>
      </c>
      <c r="H250" s="58">
        <v>2.5020880000000001</v>
      </c>
      <c r="I250" s="69">
        <v>-20.522546999999999</v>
      </c>
      <c r="J250" s="102">
        <v>7</v>
      </c>
      <c r="K250" s="57">
        <v>227.603273</v>
      </c>
      <c r="L250" s="58">
        <v>85.199481000000006</v>
      </c>
      <c r="M250" s="69">
        <v>-93.080278000000007</v>
      </c>
      <c r="N250" s="73">
        <v>219.168666</v>
      </c>
      <c r="O250" s="74">
        <v>82.042126999999994</v>
      </c>
      <c r="P250" s="74">
        <v>-299.18359800000002</v>
      </c>
      <c r="Q250" s="57">
        <f t="shared" si="13"/>
        <v>20.522547459430434</v>
      </c>
      <c r="R250" s="58">
        <f t="shared" si="14"/>
        <v>246.80338869729513</v>
      </c>
      <c r="S250" s="69">
        <f t="shared" si="12"/>
        <v>246.92581002254539</v>
      </c>
      <c r="T250" s="57">
        <v>231.25454384195999</v>
      </c>
      <c r="U250" s="69">
        <v>86.5662728401837</v>
      </c>
    </row>
    <row r="251" spans="2:21" x14ac:dyDescent="0.25">
      <c r="B251">
        <v>202</v>
      </c>
      <c r="C251" s="98" t="s">
        <v>178</v>
      </c>
      <c r="D251" s="58">
        <v>225.93095099999999</v>
      </c>
      <c r="E251" s="58">
        <v>95.573443999999995</v>
      </c>
      <c r="F251" s="58">
        <v>-6.5804260000000001</v>
      </c>
      <c r="G251" s="58">
        <v>22.929362999999999</v>
      </c>
      <c r="H251" s="58">
        <v>2.4820139999999999</v>
      </c>
      <c r="I251" s="69">
        <v>-22.929362999999999</v>
      </c>
      <c r="J251" s="102">
        <v>7</v>
      </c>
      <c r="K251" s="57">
        <v>222.48098400000001</v>
      </c>
      <c r="L251" s="58">
        <v>94.114036999999996</v>
      </c>
      <c r="M251" s="69">
        <v>-92.999277000000006</v>
      </c>
      <c r="N251" s="73">
        <v>214.252914</v>
      </c>
      <c r="O251" s="74">
        <v>90.633393999999996</v>
      </c>
      <c r="P251" s="74">
        <v>-299.10574000000003</v>
      </c>
      <c r="Q251" s="57">
        <f t="shared" si="13"/>
        <v>22.929362712814392</v>
      </c>
      <c r="R251" s="58">
        <f t="shared" si="14"/>
        <v>245.31424299821145</v>
      </c>
      <c r="S251" s="69">
        <f t="shared" si="12"/>
        <v>245.43439077450299</v>
      </c>
      <c r="T251" s="57">
        <v>226.041657742951</v>
      </c>
      <c r="U251" s="69">
        <v>95.620275231626593</v>
      </c>
    </row>
    <row r="252" spans="2:21" x14ac:dyDescent="0.25">
      <c r="B252">
        <v>203</v>
      </c>
      <c r="C252" s="98" t="s">
        <v>178</v>
      </c>
      <c r="D252" s="58">
        <v>220.735635</v>
      </c>
      <c r="E252" s="58">
        <v>104.618025</v>
      </c>
      <c r="F252" s="58">
        <v>-6.5231430000000001</v>
      </c>
      <c r="G252" s="58">
        <v>25.358691</v>
      </c>
      <c r="H252" s="58">
        <v>2.4680430000000002</v>
      </c>
      <c r="I252" s="69">
        <v>-25.358691</v>
      </c>
      <c r="J252" s="102">
        <v>7</v>
      </c>
      <c r="K252" s="57">
        <v>217.36967200000001</v>
      </c>
      <c r="L252" s="58">
        <v>103.022721</v>
      </c>
      <c r="M252" s="69">
        <v>-92.942904999999996</v>
      </c>
      <c r="N252" s="73">
        <v>209.341947</v>
      </c>
      <c r="O252" s="74">
        <v>99.217967000000002</v>
      </c>
      <c r="P252" s="74">
        <v>-299.05154099999999</v>
      </c>
      <c r="Q252" s="57">
        <f t="shared" si="13"/>
        <v>25.358691105199277</v>
      </c>
      <c r="R252" s="58">
        <f t="shared" si="14"/>
        <v>244.27269948513248</v>
      </c>
      <c r="S252" s="69">
        <f t="shared" si="12"/>
        <v>244.39127322758225</v>
      </c>
      <c r="T252" s="57">
        <v>220.842834543376</v>
      </c>
      <c r="U252" s="69">
        <v>104.668832403656</v>
      </c>
    </row>
    <row r="253" spans="2:21" x14ac:dyDescent="0.25">
      <c r="B253">
        <v>204</v>
      </c>
      <c r="C253" s="98" t="s">
        <v>178</v>
      </c>
      <c r="D253" s="58">
        <v>215.54426100000001</v>
      </c>
      <c r="E253" s="58">
        <v>113.65868500000001</v>
      </c>
      <c r="F253" s="58">
        <v>-6.4903940000000002</v>
      </c>
      <c r="G253" s="58">
        <v>27.803138000000001</v>
      </c>
      <c r="H253" s="58">
        <v>2.4600529999999998</v>
      </c>
      <c r="I253" s="69">
        <v>-27.803138000000001</v>
      </c>
      <c r="J253" s="102">
        <v>7</v>
      </c>
      <c r="K253" s="57">
        <v>212.26006100000001</v>
      </c>
      <c r="L253" s="58">
        <v>111.92689300000001</v>
      </c>
      <c r="M253" s="69">
        <v>-92.910674</v>
      </c>
      <c r="N253" s="73">
        <v>204.42733799999999</v>
      </c>
      <c r="O253" s="74">
        <v>107.79661900000001</v>
      </c>
      <c r="P253" s="74">
        <v>-299.02054600000002</v>
      </c>
      <c r="Q253" s="57">
        <f t="shared" si="13"/>
        <v>27.803138229384299</v>
      </c>
      <c r="R253" s="58">
        <f t="shared" si="14"/>
        <v>243.67524520550984</v>
      </c>
      <c r="S253" s="69">
        <f t="shared" si="12"/>
        <v>243.79292202213858</v>
      </c>
      <c r="T253" s="57">
        <v>215.648402745982</v>
      </c>
      <c r="U253" s="69">
        <v>113.713600003754</v>
      </c>
    </row>
    <row r="254" spans="2:21" x14ac:dyDescent="0.25">
      <c r="B254">
        <v>205</v>
      </c>
      <c r="C254" s="98" t="s">
        <v>178</v>
      </c>
      <c r="D254" s="58">
        <v>210.35032699999999</v>
      </c>
      <c r="E254" s="58">
        <v>122.70095600000001</v>
      </c>
      <c r="F254" s="58">
        <v>-6.481986</v>
      </c>
      <c r="G254" s="58">
        <v>30.255745999999998</v>
      </c>
      <c r="H254" s="58">
        <v>2.458002</v>
      </c>
      <c r="I254" s="69">
        <v>-30.255745999999998</v>
      </c>
      <c r="J254" s="102">
        <v>9</v>
      </c>
      <c r="K254" s="57">
        <v>207.145917</v>
      </c>
      <c r="L254" s="58">
        <v>120.831768</v>
      </c>
      <c r="M254" s="69">
        <v>-92.9024</v>
      </c>
      <c r="N254" s="73">
        <v>199.503489</v>
      </c>
      <c r="O254" s="74">
        <v>116.37381000000001</v>
      </c>
      <c r="P254" s="74">
        <v>-299.01258799999999</v>
      </c>
      <c r="Q254" s="57">
        <f t="shared" si="13"/>
        <v>30.255745893837638</v>
      </c>
      <c r="R254" s="58">
        <f t="shared" si="14"/>
        <v>243.52163080991565</v>
      </c>
      <c r="S254" s="69">
        <f t="shared" si="12"/>
        <v>243.63907771662068</v>
      </c>
      <c r="T254" s="57">
        <v>210.451824859938</v>
      </c>
      <c r="U254" s="69">
        <v>122.760161443718</v>
      </c>
    </row>
    <row r="255" spans="2:21" x14ac:dyDescent="0.25">
      <c r="B255">
        <v>206</v>
      </c>
      <c r="C255" s="98" t="s">
        <v>178</v>
      </c>
      <c r="D255" s="58">
        <v>205.159459</v>
      </c>
      <c r="E255" s="58">
        <v>131.73550499999999</v>
      </c>
      <c r="F255" s="58">
        <v>-6.4979230000000001</v>
      </c>
      <c r="G255" s="58">
        <v>32.705036999999997</v>
      </c>
      <c r="H255" s="58">
        <v>2.4618899999999999</v>
      </c>
      <c r="I255" s="69">
        <v>-32.705036999999997</v>
      </c>
      <c r="J255" s="102">
        <v>9</v>
      </c>
      <c r="K255" s="57">
        <v>202.03292099999999</v>
      </c>
      <c r="L255" s="58">
        <v>129.727915</v>
      </c>
      <c r="M255" s="69">
        <v>-92.918083999999993</v>
      </c>
      <c r="N255" s="73">
        <v>194.57621800000001</v>
      </c>
      <c r="O255" s="74">
        <v>124.939871</v>
      </c>
      <c r="P255" s="74">
        <v>-299.027672</v>
      </c>
      <c r="Q255" s="57">
        <f t="shared" si="13"/>
        <v>32.705037428063811</v>
      </c>
      <c r="R255" s="58">
        <f t="shared" si="14"/>
        <v>243.8127291483726</v>
      </c>
      <c r="S255" s="69">
        <f t="shared" si="12"/>
        <v>243.93061197674473</v>
      </c>
      <c r="T255" s="57">
        <v>205.258700574497</v>
      </c>
      <c r="U255" s="69">
        <v>131.799229280601</v>
      </c>
    </row>
    <row r="256" spans="2:21" x14ac:dyDescent="0.25">
      <c r="B256">
        <v>207</v>
      </c>
      <c r="C256" s="98" t="s">
        <v>178</v>
      </c>
      <c r="D256" s="58">
        <v>288.52049699999998</v>
      </c>
      <c r="E256" s="58">
        <v>5.2040319999999998</v>
      </c>
      <c r="F256" s="58">
        <v>-9.1704799999999995</v>
      </c>
      <c r="G256" s="58">
        <v>1.0333289999999999</v>
      </c>
      <c r="H256" s="58">
        <v>3.1190609999999999</v>
      </c>
      <c r="I256" s="69">
        <v>-1.0333289999999999</v>
      </c>
      <c r="J256" s="102">
        <v>4</v>
      </c>
      <c r="K256" s="57">
        <v>283.81471099999999</v>
      </c>
      <c r="L256" s="58">
        <v>5.119154</v>
      </c>
      <c r="M256" s="69">
        <v>-95.542340999999993</v>
      </c>
      <c r="N256" s="73">
        <v>272.59154799999999</v>
      </c>
      <c r="O256" s="74">
        <v>4.916722</v>
      </c>
      <c r="P256" s="74">
        <v>-301.53673300000003</v>
      </c>
      <c r="Q256" s="57">
        <f t="shared" si="13"/>
        <v>1.0333295028609828</v>
      </c>
      <c r="R256" s="58">
        <f t="shared" si="14"/>
        <v>288.56742563599244</v>
      </c>
      <c r="S256" s="69">
        <f t="shared" si="12"/>
        <v>288.76521218154818</v>
      </c>
      <c r="T256" s="57">
        <v>288.71830993444001</v>
      </c>
      <c r="U256" s="69">
        <v>5.2075999435310303</v>
      </c>
    </row>
    <row r="257" spans="2:21" x14ac:dyDescent="0.25">
      <c r="B257">
        <v>208</v>
      </c>
      <c r="C257" s="98" t="s">
        <v>178</v>
      </c>
      <c r="D257" s="58">
        <v>283.29984300000001</v>
      </c>
      <c r="E257" s="58">
        <v>14.229780999999999</v>
      </c>
      <c r="F257" s="58">
        <v>-8.855715</v>
      </c>
      <c r="G257" s="58">
        <v>2.8754759999999999</v>
      </c>
      <c r="H257" s="58">
        <v>3.0404490000000002</v>
      </c>
      <c r="I257" s="69">
        <v>-2.8754759999999999</v>
      </c>
      <c r="J257" s="102">
        <v>4</v>
      </c>
      <c r="K257" s="57">
        <v>278.717579</v>
      </c>
      <c r="L257" s="58">
        <v>13.99962</v>
      </c>
      <c r="M257" s="69">
        <v>-95.233952000000002</v>
      </c>
      <c r="N257" s="73">
        <v>267.78901000000002</v>
      </c>
      <c r="O257" s="74">
        <v>13.450692</v>
      </c>
      <c r="P257" s="74">
        <v>-301.24355200000002</v>
      </c>
      <c r="Q257" s="57">
        <f t="shared" si="13"/>
        <v>2.8754755764154485</v>
      </c>
      <c r="R257" s="58">
        <f t="shared" si="14"/>
        <v>283.65698953336693</v>
      </c>
      <c r="S257" s="69">
        <f t="shared" si="12"/>
        <v>283.84469854139439</v>
      </c>
      <c r="T257" s="57">
        <v>283.48737309656099</v>
      </c>
      <c r="U257" s="69">
        <v>14.239200391753601</v>
      </c>
    </row>
    <row r="258" spans="2:21" x14ac:dyDescent="0.25">
      <c r="B258">
        <v>209</v>
      </c>
      <c r="C258" s="98" t="s">
        <v>178</v>
      </c>
      <c r="D258" s="58">
        <v>278.07978000000003</v>
      </c>
      <c r="E258" s="58">
        <v>23.248035999999999</v>
      </c>
      <c r="F258" s="58">
        <v>-8.5652410000000003</v>
      </c>
      <c r="G258" s="58">
        <v>4.778931</v>
      </c>
      <c r="H258" s="58">
        <v>2.9683079999999999</v>
      </c>
      <c r="I258" s="69">
        <v>-4.778931</v>
      </c>
      <c r="J258" s="102">
        <v>4</v>
      </c>
      <c r="K258" s="57">
        <v>273.61607199999997</v>
      </c>
      <c r="L258" s="58">
        <v>22.874860999999999</v>
      </c>
      <c r="M258" s="69">
        <v>-94.949186999999995</v>
      </c>
      <c r="N258" s="73">
        <v>262.970259</v>
      </c>
      <c r="O258" s="74">
        <v>21.984849000000001</v>
      </c>
      <c r="P258" s="74">
        <v>-300.97240099999999</v>
      </c>
      <c r="Q258" s="57">
        <f t="shared" si="13"/>
        <v>4.7789307483932264</v>
      </c>
      <c r="R258" s="58">
        <f t="shared" si="14"/>
        <v>279.04987945294965</v>
      </c>
      <c r="S258" s="69">
        <f t="shared" si="12"/>
        <v>279.22844087369577</v>
      </c>
      <c r="T258" s="57">
        <v>278.257777525297</v>
      </c>
      <c r="U258" s="69">
        <v>23.262916955659598</v>
      </c>
    </row>
    <row r="259" spans="2:21" x14ac:dyDescent="0.25">
      <c r="B259">
        <v>210</v>
      </c>
      <c r="C259" s="98" t="s">
        <v>178</v>
      </c>
      <c r="D259" s="58">
        <v>272.86065300000001</v>
      </c>
      <c r="E259" s="58">
        <v>32.273705</v>
      </c>
      <c r="F259" s="58">
        <v>-8.2991349999999997</v>
      </c>
      <c r="G259" s="58">
        <v>6.745552</v>
      </c>
      <c r="H259" s="58">
        <v>2.9025249999999998</v>
      </c>
      <c r="I259" s="69">
        <v>-6.745552</v>
      </c>
      <c r="J259" s="102">
        <v>4</v>
      </c>
      <c r="K259" s="57">
        <v>268.51087799999999</v>
      </c>
      <c r="L259" s="58">
        <v>31.759217</v>
      </c>
      <c r="M259" s="69">
        <v>-94.688167000000007</v>
      </c>
      <c r="N259" s="73">
        <v>258.13678900000002</v>
      </c>
      <c r="O259" s="74">
        <v>30.53218</v>
      </c>
      <c r="P259" s="74">
        <v>-300.72350999999998</v>
      </c>
      <c r="Q259" s="57">
        <f t="shared" si="13"/>
        <v>6.7455515507629329</v>
      </c>
      <c r="R259" s="58">
        <f t="shared" si="14"/>
        <v>274.76267575857798</v>
      </c>
      <c r="S259" s="69">
        <f t="shared" si="12"/>
        <v>274.93298677908734</v>
      </c>
      <c r="T259" s="57">
        <v>273.02984161864998</v>
      </c>
      <c r="U259" s="69">
        <v>32.293716472917097</v>
      </c>
    </row>
    <row r="260" spans="2:21" x14ac:dyDescent="0.25">
      <c r="B260">
        <v>211</v>
      </c>
      <c r="C260" s="98" t="s">
        <v>178</v>
      </c>
      <c r="D260" s="58">
        <v>267.649767</v>
      </c>
      <c r="E260" s="58">
        <v>41.298301000000002</v>
      </c>
      <c r="F260" s="58">
        <v>-8.0578070000000004</v>
      </c>
      <c r="G260" s="58">
        <v>8.7715510000000005</v>
      </c>
      <c r="H260" s="58">
        <v>2.8430900000000001</v>
      </c>
      <c r="I260" s="69">
        <v>-8.7715510000000005</v>
      </c>
      <c r="J260" s="102">
        <v>4</v>
      </c>
      <c r="K260" s="57">
        <v>263.409468</v>
      </c>
      <c r="L260" s="58">
        <v>40.644024000000002</v>
      </c>
      <c r="M260" s="69">
        <v>-94.451335</v>
      </c>
      <c r="N260" s="73">
        <v>253.29647700000001</v>
      </c>
      <c r="O260" s="74">
        <v>39.083592000000003</v>
      </c>
      <c r="P260" s="74">
        <v>-300.49740400000002</v>
      </c>
      <c r="Q260" s="57">
        <f t="shared" si="13"/>
        <v>8.7715506238708105</v>
      </c>
      <c r="R260" s="58">
        <f t="shared" si="14"/>
        <v>270.81718453717241</v>
      </c>
      <c r="S260" s="69">
        <f t="shared" si="12"/>
        <v>270.98012205724086</v>
      </c>
      <c r="T260" s="57">
        <v>267.810854672841</v>
      </c>
      <c r="U260" s="69">
        <v>41.323156792982601</v>
      </c>
    </row>
    <row r="261" spans="2:21" x14ac:dyDescent="0.25">
      <c r="B261">
        <v>212</v>
      </c>
      <c r="C261" s="98" t="s">
        <v>178</v>
      </c>
      <c r="D261" s="58">
        <v>262.411205</v>
      </c>
      <c r="E261" s="58">
        <v>50.331000000000003</v>
      </c>
      <c r="F261" s="58">
        <v>-7.8392249999999999</v>
      </c>
      <c r="G261" s="58">
        <v>10.857585</v>
      </c>
      <c r="H261" s="58">
        <v>2.7894160000000001</v>
      </c>
      <c r="I261" s="69">
        <v>-10.857585</v>
      </c>
      <c r="J261" s="102">
        <v>4</v>
      </c>
      <c r="K261" s="57">
        <v>258.277017</v>
      </c>
      <c r="L261" s="58">
        <v>49.538054000000002</v>
      </c>
      <c r="M261" s="69">
        <v>-94.236734999999996</v>
      </c>
      <c r="N261" s="73">
        <v>248.41709800000001</v>
      </c>
      <c r="O261" s="74">
        <v>47.646901999999997</v>
      </c>
      <c r="P261" s="74">
        <v>-300.29229900000001</v>
      </c>
      <c r="Q261" s="57">
        <f t="shared" si="13"/>
        <v>10.857584988095583</v>
      </c>
      <c r="R261" s="58">
        <f t="shared" si="14"/>
        <v>267.19440501356314</v>
      </c>
      <c r="S261" s="69">
        <f t="shared" si="12"/>
        <v>267.35075444872552</v>
      </c>
      <c r="T261" s="57">
        <v>262.56481083858699</v>
      </c>
      <c r="U261" s="69">
        <v>50.360461910599199</v>
      </c>
    </row>
    <row r="262" spans="2:21" x14ac:dyDescent="0.25">
      <c r="B262">
        <v>213</v>
      </c>
      <c r="C262" s="98" t="s">
        <v>178</v>
      </c>
      <c r="D262" s="58">
        <v>257.18279899999999</v>
      </c>
      <c r="E262" s="58">
        <v>59.378796000000001</v>
      </c>
      <c r="F262" s="58">
        <v>-7.645829</v>
      </c>
      <c r="G262" s="58">
        <v>13.000734</v>
      </c>
      <c r="H262" s="58">
        <v>2.742035</v>
      </c>
      <c r="I262" s="69">
        <v>-13.000734</v>
      </c>
      <c r="J262" s="102">
        <v>5</v>
      </c>
      <c r="K262" s="57">
        <v>253.15077299999999</v>
      </c>
      <c r="L262" s="58">
        <v>58.447875000000003</v>
      </c>
      <c r="M262" s="69">
        <v>-94.046790999999999</v>
      </c>
      <c r="N262" s="73">
        <v>243.53450799999999</v>
      </c>
      <c r="O262" s="74">
        <v>56.227656000000003</v>
      </c>
      <c r="P262" s="74">
        <v>-300.11058700000001</v>
      </c>
      <c r="Q262" s="57">
        <f t="shared" si="13"/>
        <v>13.000733596511058</v>
      </c>
      <c r="R262" s="58">
        <f t="shared" si="14"/>
        <v>263.94854331078244</v>
      </c>
      <c r="S262" s="69">
        <f t="shared" si="12"/>
        <v>264.09913640866466</v>
      </c>
      <c r="T262" s="57">
        <v>257.32958633697098</v>
      </c>
      <c r="U262" s="69">
        <v>59.412686506563098</v>
      </c>
    </row>
    <row r="263" spans="2:21" x14ac:dyDescent="0.25">
      <c r="B263">
        <v>214</v>
      </c>
      <c r="C263" s="98" t="s">
        <v>178</v>
      </c>
      <c r="D263" s="58">
        <v>251.95703700000001</v>
      </c>
      <c r="E263" s="58">
        <v>68.411117000000004</v>
      </c>
      <c r="F263" s="58">
        <v>-7.4768030000000003</v>
      </c>
      <c r="G263" s="58">
        <v>15.190662</v>
      </c>
      <c r="H263" s="58">
        <v>2.7006929999999998</v>
      </c>
      <c r="I263" s="69">
        <v>-15.190662</v>
      </c>
      <c r="J263" s="102">
        <v>7</v>
      </c>
      <c r="K263" s="57">
        <v>248.02369400000001</v>
      </c>
      <c r="L263" s="58">
        <v>67.343140000000005</v>
      </c>
      <c r="M263" s="69">
        <v>-93.880728000000005</v>
      </c>
      <c r="N263" s="73">
        <v>238.64278400000001</v>
      </c>
      <c r="O263" s="74">
        <v>64.796045000000007</v>
      </c>
      <c r="P263" s="74">
        <v>-299.95159100000001</v>
      </c>
      <c r="Q263" s="57">
        <f t="shared" si="13"/>
        <v>15.190661591389855</v>
      </c>
      <c r="R263" s="58">
        <f t="shared" si="14"/>
        <v>261.07935464721652</v>
      </c>
      <c r="S263" s="69">
        <f t="shared" si="12"/>
        <v>261.22497326937025</v>
      </c>
      <c r="T263" s="57">
        <v>252.097621213775</v>
      </c>
      <c r="U263" s="69">
        <v>68.449288281943296</v>
      </c>
    </row>
    <row r="264" spans="2:21" x14ac:dyDescent="0.25">
      <c r="B264">
        <v>215</v>
      </c>
      <c r="C264" s="98" t="s">
        <v>178</v>
      </c>
      <c r="D264" s="58">
        <v>246.75323499999999</v>
      </c>
      <c r="E264" s="58">
        <v>77.459790999999996</v>
      </c>
      <c r="F264" s="58">
        <v>-7.3336819999999996</v>
      </c>
      <c r="G264" s="58">
        <v>17.427907999999999</v>
      </c>
      <c r="H264" s="58">
        <v>2.6657289999999998</v>
      </c>
      <c r="I264" s="69">
        <v>-17.427907999999999</v>
      </c>
      <c r="J264" s="102">
        <v>7</v>
      </c>
      <c r="K264" s="57">
        <v>242.91488799999999</v>
      </c>
      <c r="L264" s="58">
        <v>76.254873000000003</v>
      </c>
      <c r="M264" s="69">
        <v>-93.740077999999997</v>
      </c>
      <c r="N264" s="73">
        <v>233.76054300000001</v>
      </c>
      <c r="O264" s="74">
        <v>73.381176999999994</v>
      </c>
      <c r="P264" s="74">
        <v>-299.81683500000003</v>
      </c>
      <c r="Q264" s="57">
        <f t="shared" si="13"/>
        <v>17.427908114268828</v>
      </c>
      <c r="R264" s="58">
        <f t="shared" si="14"/>
        <v>258.62555597761195</v>
      </c>
      <c r="S264" s="69">
        <f t="shared" si="12"/>
        <v>258.7670042624307</v>
      </c>
      <c r="T264" s="57">
        <v>246.88824375131301</v>
      </c>
      <c r="U264" s="69">
        <v>77.502172408535202</v>
      </c>
    </row>
    <row r="265" spans="2:21" x14ac:dyDescent="0.25">
      <c r="B265">
        <v>216</v>
      </c>
      <c r="C265" s="98" t="s">
        <v>178</v>
      </c>
      <c r="D265" s="58">
        <v>241.55465599999999</v>
      </c>
      <c r="E265" s="58">
        <v>86.509371000000002</v>
      </c>
      <c r="F265" s="58">
        <v>-7.2152979999999998</v>
      </c>
      <c r="G265" s="58">
        <v>19.704263999999998</v>
      </c>
      <c r="H265" s="58">
        <v>2.6368309999999999</v>
      </c>
      <c r="I265" s="69">
        <v>-19.704263999999998</v>
      </c>
      <c r="J265" s="102">
        <v>7</v>
      </c>
      <c r="K265" s="57">
        <v>237.80822699999999</v>
      </c>
      <c r="L265" s="58">
        <v>85.167640000000006</v>
      </c>
      <c r="M265" s="69">
        <v>-93.623711999999998</v>
      </c>
      <c r="N265" s="73">
        <v>228.87309999999999</v>
      </c>
      <c r="O265" s="74">
        <v>81.967651000000004</v>
      </c>
      <c r="P265" s="74">
        <v>-299.70528200000001</v>
      </c>
      <c r="Q265" s="57">
        <f t="shared" si="13"/>
        <v>19.704264150132381</v>
      </c>
      <c r="R265" s="58">
        <f t="shared" si="14"/>
        <v>256.57849307004273</v>
      </c>
      <c r="S265" s="69">
        <f t="shared" si="12"/>
        <v>256.7165210321877</v>
      </c>
      <c r="T265" s="57">
        <v>241.68465481848801</v>
      </c>
      <c r="U265" s="69">
        <v>86.555928231412594</v>
      </c>
    </row>
    <row r="266" spans="2:21" x14ac:dyDescent="0.25">
      <c r="B266">
        <v>217</v>
      </c>
      <c r="C266" s="98" t="s">
        <v>178</v>
      </c>
      <c r="D266" s="58">
        <v>236.34685200000001</v>
      </c>
      <c r="E266" s="58">
        <v>95.544477999999998</v>
      </c>
      <c r="F266" s="58">
        <v>-7.1205540000000003</v>
      </c>
      <c r="G266" s="58">
        <v>22.011284</v>
      </c>
      <c r="H266" s="58">
        <v>2.613715</v>
      </c>
      <c r="I266" s="69">
        <v>-22.011284</v>
      </c>
      <c r="J266" s="102">
        <v>7</v>
      </c>
      <c r="K266" s="57">
        <v>232.68978999999999</v>
      </c>
      <c r="L266" s="58">
        <v>94.066091</v>
      </c>
      <c r="M266" s="69">
        <v>-93.530565999999993</v>
      </c>
      <c r="N266" s="73">
        <v>223.96780100000001</v>
      </c>
      <c r="O266" s="74">
        <v>90.540181000000004</v>
      </c>
      <c r="P266" s="74">
        <v>-299.615949</v>
      </c>
      <c r="Q266" s="57">
        <f t="shared" si="13"/>
        <v>22.011284430406331</v>
      </c>
      <c r="R266" s="58">
        <f t="shared" si="14"/>
        <v>254.92858161964185</v>
      </c>
      <c r="S266" s="69">
        <f t="shared" si="12"/>
        <v>255.06389147915792</v>
      </c>
      <c r="T266" s="57">
        <v>236.472351271853</v>
      </c>
      <c r="U266" s="69">
        <v>95.595211751336905</v>
      </c>
    </row>
    <row r="267" spans="2:21" x14ac:dyDescent="0.25">
      <c r="B267">
        <v>218</v>
      </c>
      <c r="C267" s="98" t="s">
        <v>178</v>
      </c>
      <c r="D267" s="58">
        <v>231.149812</v>
      </c>
      <c r="E267" s="58">
        <v>104.58675599999999</v>
      </c>
      <c r="F267" s="58">
        <v>-7.050948</v>
      </c>
      <c r="G267" s="58">
        <v>24.344995999999998</v>
      </c>
      <c r="H267" s="58">
        <v>2.5967380000000002</v>
      </c>
      <c r="I267" s="69">
        <v>-24.344995999999998</v>
      </c>
      <c r="J267" s="102">
        <v>7</v>
      </c>
      <c r="K267" s="57">
        <v>227.57930899999999</v>
      </c>
      <c r="L267" s="58">
        <v>102.971236</v>
      </c>
      <c r="M267" s="69">
        <v>-93.462125</v>
      </c>
      <c r="N267" s="73">
        <v>219.06376299999999</v>
      </c>
      <c r="O267" s="74">
        <v>99.118264999999994</v>
      </c>
      <c r="P267" s="74">
        <v>-299.55028600000003</v>
      </c>
      <c r="Q267" s="57">
        <f t="shared" si="13"/>
        <v>24.344996014463476</v>
      </c>
      <c r="R267" s="58">
        <f t="shared" si="14"/>
        <v>253.70972610098903</v>
      </c>
      <c r="S267" s="69">
        <f t="shared" si="12"/>
        <v>253.84305002777435</v>
      </c>
      <c r="T267" s="57">
        <v>231.27133184700301</v>
      </c>
      <c r="U267" s="69">
        <v>104.64173924431999</v>
      </c>
    </row>
    <row r="268" spans="2:21" x14ac:dyDescent="0.25">
      <c r="B268">
        <v>219</v>
      </c>
      <c r="C268" s="98" t="s">
        <v>178</v>
      </c>
      <c r="D268" s="58">
        <v>225.958811</v>
      </c>
      <c r="E268" s="58">
        <v>113.63163400000001</v>
      </c>
      <c r="F268" s="58">
        <v>-7.0061359999999997</v>
      </c>
      <c r="G268" s="58">
        <v>26.697205</v>
      </c>
      <c r="H268" s="58">
        <v>2.5858099999999999</v>
      </c>
      <c r="I268" s="69">
        <v>-26.697205</v>
      </c>
      <c r="J268" s="102">
        <v>7</v>
      </c>
      <c r="K268" s="57">
        <v>222.47234499999999</v>
      </c>
      <c r="L268" s="58">
        <v>111.878337</v>
      </c>
      <c r="M268" s="69">
        <v>-93.418059</v>
      </c>
      <c r="N268" s="73">
        <v>214.15722600000001</v>
      </c>
      <c r="O268" s="74">
        <v>107.696776</v>
      </c>
      <c r="P268" s="74">
        <v>-299.50799899999998</v>
      </c>
      <c r="Q268" s="57">
        <f t="shared" si="13"/>
        <v>26.697205445380753</v>
      </c>
      <c r="R268" s="58">
        <f t="shared" si="14"/>
        <v>252.92198898878618</v>
      </c>
      <c r="S268" s="69">
        <f t="shared" si="12"/>
        <v>253.05403934742355</v>
      </c>
      <c r="T268" s="57">
        <v>226.076833918516</v>
      </c>
      <c r="U268" s="69">
        <v>113.690986131572</v>
      </c>
    </row>
    <row r="269" spans="2:21" x14ac:dyDescent="0.25">
      <c r="B269">
        <v>220</v>
      </c>
      <c r="C269" s="98" t="s">
        <v>178</v>
      </c>
      <c r="D269" s="58">
        <v>220.76509200000001</v>
      </c>
      <c r="E269" s="58">
        <v>122.670975</v>
      </c>
      <c r="F269" s="58">
        <v>-6.9854599999999998</v>
      </c>
      <c r="G269" s="58">
        <v>29.059304000000001</v>
      </c>
      <c r="H269" s="58">
        <v>2.580768</v>
      </c>
      <c r="I269" s="69">
        <v>-29.059304000000001</v>
      </c>
      <c r="J269" s="102">
        <v>7</v>
      </c>
      <c r="K269" s="57">
        <v>217.36049700000001</v>
      </c>
      <c r="L269" s="58">
        <v>120.779168</v>
      </c>
      <c r="M269" s="69">
        <v>-93.397726000000006</v>
      </c>
      <c r="N269" s="73">
        <v>209.24063699999999</v>
      </c>
      <c r="O269" s="74">
        <v>116.267263</v>
      </c>
      <c r="P269" s="74">
        <v>-299.48848400000003</v>
      </c>
      <c r="Q269" s="57">
        <f t="shared" si="13"/>
        <v>29.059304452073434</v>
      </c>
      <c r="R269" s="58">
        <f t="shared" si="14"/>
        <v>252.55770420483927</v>
      </c>
      <c r="S269" s="69">
        <f t="shared" si="12"/>
        <v>252.68916823749149</v>
      </c>
      <c r="T269" s="57">
        <v>220.88005631619299</v>
      </c>
      <c r="U269" s="69">
        <v>122.73485640729101</v>
      </c>
    </row>
    <row r="270" spans="2:21" x14ac:dyDescent="0.25">
      <c r="B270">
        <v>221</v>
      </c>
      <c r="C270" s="98" t="s">
        <v>178</v>
      </c>
      <c r="D270" s="58">
        <v>215.574184</v>
      </c>
      <c r="E270" s="58">
        <v>131.71595099999999</v>
      </c>
      <c r="F270" s="58">
        <v>-6.9894939999999997</v>
      </c>
      <c r="G270" s="58">
        <v>31.424954</v>
      </c>
      <c r="H270" s="58">
        <v>2.5817519999999998</v>
      </c>
      <c r="I270" s="69">
        <v>-31.424954</v>
      </c>
      <c r="J270" s="102">
        <v>9</v>
      </c>
      <c r="K270" s="57">
        <v>212.249313</v>
      </c>
      <c r="L270" s="58">
        <v>129.68445199999999</v>
      </c>
      <c r="M270" s="69">
        <v>-93.401692999999995</v>
      </c>
      <c r="N270" s="73">
        <v>204.31958900000001</v>
      </c>
      <c r="O270" s="74">
        <v>124.839387</v>
      </c>
      <c r="P270" s="74">
        <v>-299.49229200000002</v>
      </c>
      <c r="Q270" s="57">
        <f t="shared" si="13"/>
        <v>31.424954330991515</v>
      </c>
      <c r="R270" s="58">
        <f t="shared" si="14"/>
        <v>252.62881972391878</v>
      </c>
      <c r="S270" s="69">
        <f t="shared" si="12"/>
        <v>252.76039808842563</v>
      </c>
      <c r="T270" s="57">
        <v>215.68651103803001</v>
      </c>
      <c r="U270" s="69">
        <v>131.78458288514801</v>
      </c>
    </row>
    <row r="271" spans="2:21" x14ac:dyDescent="0.25">
      <c r="B271">
        <v>222</v>
      </c>
      <c r="C271" s="98" t="s">
        <v>178</v>
      </c>
      <c r="D271" s="58">
        <v>210.38258099999999</v>
      </c>
      <c r="E271" s="58">
        <v>140.75085000000001</v>
      </c>
      <c r="F271" s="58">
        <v>-7.0175999999999998</v>
      </c>
      <c r="G271" s="58">
        <v>33.783445</v>
      </c>
      <c r="H271" s="58">
        <v>2.588606</v>
      </c>
      <c r="I271" s="69">
        <v>-33.783445</v>
      </c>
      <c r="J271" s="102">
        <v>9</v>
      </c>
      <c r="K271" s="57">
        <v>207.135535</v>
      </c>
      <c r="L271" s="58">
        <v>138.57849999999999</v>
      </c>
      <c r="M271" s="69">
        <v>-93.429333</v>
      </c>
      <c r="N271" s="73">
        <v>199.39142200000001</v>
      </c>
      <c r="O271" s="74">
        <v>133.39750799999999</v>
      </c>
      <c r="P271" s="74">
        <v>-299.51881900000001</v>
      </c>
      <c r="Q271" s="57">
        <f t="shared" si="13"/>
        <v>33.783445087431183</v>
      </c>
      <c r="R271" s="58">
        <f t="shared" si="14"/>
        <v>253.12374871580909</v>
      </c>
      <c r="S271" s="69">
        <f t="shared" si="12"/>
        <v>253.25612452700318</v>
      </c>
      <c r="T271" s="57">
        <v>210.49265103209601</v>
      </c>
      <c r="U271" s="69">
        <v>140.82448941683501</v>
      </c>
    </row>
    <row r="272" spans="2:21" x14ac:dyDescent="0.25">
      <c r="B272">
        <v>223</v>
      </c>
      <c r="C272" s="98" t="s">
        <v>178</v>
      </c>
      <c r="D272" s="58">
        <v>298.95346799999999</v>
      </c>
      <c r="E272" s="58">
        <v>5.204294</v>
      </c>
      <c r="F272" s="58">
        <v>-9.8570010000000003</v>
      </c>
      <c r="G272" s="58">
        <v>0.99732600000000005</v>
      </c>
      <c r="H272" s="58">
        <v>3.292316</v>
      </c>
      <c r="I272" s="69">
        <v>-0.99732600000000005</v>
      </c>
      <c r="J272" s="102">
        <v>2</v>
      </c>
      <c r="K272" s="57">
        <v>293.986514</v>
      </c>
      <c r="L272" s="58">
        <v>5.1178280000000003</v>
      </c>
      <c r="M272" s="69">
        <v>-96.214235000000002</v>
      </c>
      <c r="N272" s="73">
        <v>282.14047199999999</v>
      </c>
      <c r="O272" s="74">
        <v>4.9116080000000002</v>
      </c>
      <c r="P272" s="74">
        <v>-302.173742</v>
      </c>
      <c r="Q272" s="57">
        <f t="shared" si="13"/>
        <v>0.99732566176142878</v>
      </c>
      <c r="R272" s="58">
        <f t="shared" si="14"/>
        <v>298.99876371862382</v>
      </c>
      <c r="S272" s="69">
        <f t="shared" si="12"/>
        <v>299.21911717593923</v>
      </c>
      <c r="T272" s="57">
        <v>299.17384777260497</v>
      </c>
      <c r="U272" s="69">
        <v>5.2081304536660697</v>
      </c>
    </row>
    <row r="273" spans="2:21" x14ac:dyDescent="0.25">
      <c r="B273">
        <v>224</v>
      </c>
      <c r="C273" s="98" t="s">
        <v>178</v>
      </c>
      <c r="D273" s="58">
        <v>293.72856100000001</v>
      </c>
      <c r="E273" s="58">
        <v>14.218382</v>
      </c>
      <c r="F273" s="58">
        <v>-9.5297420000000006</v>
      </c>
      <c r="G273" s="58">
        <v>2.7713269999999999</v>
      </c>
      <c r="H273" s="58">
        <v>3.2094019999999999</v>
      </c>
      <c r="I273" s="69">
        <v>-2.7713269999999999</v>
      </c>
      <c r="J273" s="102">
        <v>4</v>
      </c>
      <c r="K273" s="57">
        <v>288.89149300000003</v>
      </c>
      <c r="L273" s="58">
        <v>13.984235999999999</v>
      </c>
      <c r="M273" s="69">
        <v>-95.894074000000003</v>
      </c>
      <c r="N273" s="73">
        <v>277.35522700000001</v>
      </c>
      <c r="O273" s="74">
        <v>13.425805</v>
      </c>
      <c r="P273" s="74">
        <v>-301.87051200000002</v>
      </c>
      <c r="Q273" s="57">
        <f t="shared" si="13"/>
        <v>2.7713269485457173</v>
      </c>
      <c r="R273" s="58">
        <f t="shared" si="14"/>
        <v>294.07249095049445</v>
      </c>
      <c r="S273" s="69">
        <f t="shared" si="12"/>
        <v>294.28198709379615</v>
      </c>
      <c r="T273" s="57">
        <v>293.937871038639</v>
      </c>
      <c r="U273" s="69">
        <v>14.228513973804899</v>
      </c>
    </row>
    <row r="274" spans="2:21" x14ac:dyDescent="0.25">
      <c r="B274">
        <v>225</v>
      </c>
      <c r="C274" s="98" t="s">
        <v>178</v>
      </c>
      <c r="D274" s="58">
        <v>288.50553500000001</v>
      </c>
      <c r="E274" s="58">
        <v>23.257543999999999</v>
      </c>
      <c r="F274" s="58">
        <v>-9.2270679999999992</v>
      </c>
      <c r="G274" s="58">
        <v>4.608867</v>
      </c>
      <c r="H274" s="58">
        <v>3.1332460000000002</v>
      </c>
      <c r="I274" s="69">
        <v>-4.608867</v>
      </c>
      <c r="J274" s="102">
        <v>4</v>
      </c>
      <c r="K274" s="57">
        <v>283.792889</v>
      </c>
      <c r="L274" s="58">
        <v>22.877638999999999</v>
      </c>
      <c r="M274" s="69">
        <v>-95.597761000000006</v>
      </c>
      <c r="N274" s="73">
        <v>272.55336399999999</v>
      </c>
      <c r="O274" s="74">
        <v>21.971578000000001</v>
      </c>
      <c r="P274" s="74">
        <v>-301.58936799999998</v>
      </c>
      <c r="Q274" s="57">
        <f t="shared" si="13"/>
        <v>4.6088673114623564</v>
      </c>
      <c r="R274" s="58">
        <f t="shared" si="14"/>
        <v>289.44145708337663</v>
      </c>
      <c r="S274" s="69">
        <f t="shared" si="12"/>
        <v>289.64107340257834</v>
      </c>
      <c r="T274" s="57">
        <v>288.70456429723998</v>
      </c>
      <c r="U274" s="69">
        <v>23.273588519346401</v>
      </c>
    </row>
    <row r="275" spans="2:21" x14ac:dyDescent="0.25">
      <c r="B275">
        <v>226</v>
      </c>
      <c r="C275" s="98" t="s">
        <v>178</v>
      </c>
      <c r="D275" s="58">
        <v>283.281475</v>
      </c>
      <c r="E275" s="58">
        <v>32.275235000000002</v>
      </c>
      <c r="F275" s="58">
        <v>-8.9485639999999993</v>
      </c>
      <c r="G275" s="58">
        <v>6.4998779999999998</v>
      </c>
      <c r="H275" s="58">
        <v>3.0635880000000002</v>
      </c>
      <c r="I275" s="69">
        <v>-6.4998779999999998</v>
      </c>
      <c r="J275" s="102">
        <v>4</v>
      </c>
      <c r="K275" s="57">
        <v>278.688265</v>
      </c>
      <c r="L275" s="58">
        <v>31.751913999999999</v>
      </c>
      <c r="M275" s="69">
        <v>-95.324940999999995</v>
      </c>
      <c r="N275" s="73">
        <v>267.73359299999998</v>
      </c>
      <c r="O275" s="74">
        <v>30.503810999999999</v>
      </c>
      <c r="P275" s="74">
        <v>-301.330105</v>
      </c>
      <c r="Q275" s="57">
        <f t="shared" si="13"/>
        <v>6.4998777698032653</v>
      </c>
      <c r="R275" s="58">
        <f t="shared" si="14"/>
        <v>285.11416112231404</v>
      </c>
      <c r="S275" s="69">
        <f t="shared" si="12"/>
        <v>285.30482502950349</v>
      </c>
      <c r="T275" s="57">
        <v>283.47097079306297</v>
      </c>
      <c r="U275" s="69">
        <v>32.296824908950498</v>
      </c>
    </row>
    <row r="276" spans="2:21" x14ac:dyDescent="0.25">
      <c r="B276">
        <v>227</v>
      </c>
      <c r="C276" s="98" t="s">
        <v>178</v>
      </c>
      <c r="D276" s="58">
        <v>278.06718799999999</v>
      </c>
      <c r="E276" s="58">
        <v>41.301079000000001</v>
      </c>
      <c r="F276" s="58">
        <v>-8.6950339999999997</v>
      </c>
      <c r="G276" s="58">
        <v>8.4483280000000001</v>
      </c>
      <c r="H276" s="58">
        <v>3.0004970000000002</v>
      </c>
      <c r="I276" s="69">
        <v>-8.4483280000000001</v>
      </c>
      <c r="J276" s="102">
        <v>4</v>
      </c>
      <c r="K276" s="57">
        <v>273.58850999999999</v>
      </c>
      <c r="L276" s="58">
        <v>40.635865000000003</v>
      </c>
      <c r="M276" s="69">
        <v>-95.076448999999997</v>
      </c>
      <c r="N276" s="73">
        <v>262.906993</v>
      </c>
      <c r="O276" s="74">
        <v>39.049348000000002</v>
      </c>
      <c r="P276" s="74">
        <v>-301.09362900000002</v>
      </c>
      <c r="Q276" s="57">
        <f t="shared" si="13"/>
        <v>8.4483279891170024</v>
      </c>
      <c r="R276" s="58">
        <f t="shared" si="14"/>
        <v>281.11766249880418</v>
      </c>
      <c r="S276" s="69">
        <f t="shared" si="12"/>
        <v>281.30029317453176</v>
      </c>
      <c r="T276" s="57">
        <v>278.24789293911698</v>
      </c>
      <c r="U276" s="69">
        <v>41.3279189483587</v>
      </c>
    </row>
    <row r="277" spans="2:21" x14ac:dyDescent="0.25">
      <c r="B277">
        <v>228</v>
      </c>
      <c r="C277" s="98" t="s">
        <v>178</v>
      </c>
      <c r="D277" s="58">
        <v>272.82714399999998</v>
      </c>
      <c r="E277" s="58">
        <v>50.336734</v>
      </c>
      <c r="F277" s="58">
        <v>-8.4643359999999994</v>
      </c>
      <c r="G277" s="58">
        <v>10.453541</v>
      </c>
      <c r="H277" s="58">
        <v>2.9433310000000001</v>
      </c>
      <c r="I277" s="69">
        <v>-10.453541</v>
      </c>
      <c r="J277" s="102">
        <v>4</v>
      </c>
      <c r="K277" s="57">
        <v>268.45924200000002</v>
      </c>
      <c r="L277" s="58">
        <v>49.530853999999998</v>
      </c>
      <c r="M277" s="69">
        <v>-94.850226000000006</v>
      </c>
      <c r="N277" s="73">
        <v>258.041923</v>
      </c>
      <c r="O277" s="74">
        <v>47.608854000000001</v>
      </c>
      <c r="P277" s="74">
        <v>-300.87807700000002</v>
      </c>
      <c r="Q277" s="57">
        <f t="shared" si="13"/>
        <v>10.453541382703113</v>
      </c>
      <c r="R277" s="58">
        <f t="shared" si="14"/>
        <v>277.43186063064832</v>
      </c>
      <c r="S277" s="69">
        <f t="shared" si="12"/>
        <v>277.60727888047631</v>
      </c>
      <c r="T277" s="57">
        <v>272.99970648676998</v>
      </c>
      <c r="U277" s="69">
        <v>50.368571858460797</v>
      </c>
    </row>
    <row r="278" spans="2:21" x14ac:dyDescent="0.25">
      <c r="B278">
        <v>229</v>
      </c>
      <c r="C278" s="98" t="s">
        <v>178</v>
      </c>
      <c r="D278" s="58">
        <v>267.60045000000002</v>
      </c>
      <c r="E278" s="58">
        <v>59.355857999999998</v>
      </c>
      <c r="F278" s="58">
        <v>-8.2586220000000008</v>
      </c>
      <c r="G278" s="58">
        <v>12.506176999999999</v>
      </c>
      <c r="H278" s="58">
        <v>2.8925329999999998</v>
      </c>
      <c r="I278" s="69">
        <v>-12.506176999999999</v>
      </c>
      <c r="J278" s="102">
        <v>5</v>
      </c>
      <c r="K278" s="57">
        <v>263.33898900000003</v>
      </c>
      <c r="L278" s="58">
        <v>58.410632999999997</v>
      </c>
      <c r="M278" s="69">
        <v>-94.648415999999997</v>
      </c>
      <c r="N278" s="73">
        <v>253.17552900000001</v>
      </c>
      <c r="O278" s="74">
        <v>56.156298</v>
      </c>
      <c r="P278" s="74">
        <v>-300.68557800000002</v>
      </c>
      <c r="Q278" s="57">
        <f t="shared" si="13"/>
        <v>12.506176619433329</v>
      </c>
      <c r="R278" s="58">
        <f t="shared" si="14"/>
        <v>274.10421142171214</v>
      </c>
      <c r="S278" s="69">
        <f t="shared" si="12"/>
        <v>274.27327735858927</v>
      </c>
      <c r="T278" s="57">
        <v>267.76555981984302</v>
      </c>
      <c r="U278" s="69">
        <v>59.392480640287197</v>
      </c>
    </row>
    <row r="279" spans="2:21" x14ac:dyDescent="0.25">
      <c r="B279">
        <v>230</v>
      </c>
      <c r="C279" s="98" t="s">
        <v>178</v>
      </c>
      <c r="D279" s="58">
        <v>262.380923</v>
      </c>
      <c r="E279" s="58">
        <v>68.406695999999997</v>
      </c>
      <c r="F279" s="58">
        <v>-8.0781329999999993</v>
      </c>
      <c r="G279" s="58">
        <v>14.612593</v>
      </c>
      <c r="H279" s="58">
        <v>2.8480880000000002</v>
      </c>
      <c r="I279" s="69">
        <v>-14.612593</v>
      </c>
      <c r="J279" s="102">
        <v>5</v>
      </c>
      <c r="K279" s="57">
        <v>258.22193199999998</v>
      </c>
      <c r="L279" s="58">
        <v>67.322383000000002</v>
      </c>
      <c r="M279" s="69">
        <v>-94.471287000000004</v>
      </c>
      <c r="N279" s="73">
        <v>248.30285599999999</v>
      </c>
      <c r="O279" s="74">
        <v>64.736329999999995</v>
      </c>
      <c r="P279" s="74">
        <v>-300.51646199999999</v>
      </c>
      <c r="Q279" s="57">
        <f t="shared" si="13"/>
        <v>14.612592984863987</v>
      </c>
      <c r="R279" s="58">
        <f t="shared" si="14"/>
        <v>271.15166385616806</v>
      </c>
      <c r="S279" s="69">
        <f t="shared" si="12"/>
        <v>271.31521839436203</v>
      </c>
      <c r="T279" s="57">
        <v>262.53924184122297</v>
      </c>
      <c r="U279" s="69">
        <v>68.447972129067495</v>
      </c>
    </row>
    <row r="280" spans="2:21" x14ac:dyDescent="0.25">
      <c r="B280">
        <v>231</v>
      </c>
      <c r="C280" s="98" t="s">
        <v>178</v>
      </c>
      <c r="D280" s="58">
        <v>257.16871200000003</v>
      </c>
      <c r="E280" s="58">
        <v>77.430867000000006</v>
      </c>
      <c r="F280" s="58">
        <v>-7.9220439999999996</v>
      </c>
      <c r="G280" s="58">
        <v>16.756509999999999</v>
      </c>
      <c r="H280" s="58">
        <v>2.8097370000000002</v>
      </c>
      <c r="I280" s="69">
        <v>-16.756509999999999</v>
      </c>
      <c r="J280" s="102">
        <v>5</v>
      </c>
      <c r="K280" s="57">
        <v>253.10856999999999</v>
      </c>
      <c r="L280" s="58">
        <v>76.208399999999997</v>
      </c>
      <c r="M280" s="69">
        <v>-94.318055999999999</v>
      </c>
      <c r="N280" s="73">
        <v>243.42524700000001</v>
      </c>
      <c r="O280" s="74">
        <v>73.292850000000001</v>
      </c>
      <c r="P280" s="74">
        <v>-300.370046</v>
      </c>
      <c r="Q280" s="57">
        <f t="shared" si="13"/>
        <v>16.756510452957361</v>
      </c>
      <c r="R280" s="58">
        <f t="shared" si="14"/>
        <v>268.57268214788832</v>
      </c>
      <c r="S280" s="69">
        <f t="shared" si="12"/>
        <v>268.73151758897069</v>
      </c>
      <c r="T280" s="57">
        <v>257.32085663621501</v>
      </c>
      <c r="U280" s="69">
        <v>77.476676192727595</v>
      </c>
    </row>
    <row r="281" spans="2:21" x14ac:dyDescent="0.25">
      <c r="B281">
        <v>232</v>
      </c>
      <c r="C281" s="98" t="s">
        <v>178</v>
      </c>
      <c r="D281" s="58">
        <v>251.96763999999999</v>
      </c>
      <c r="E281" s="58">
        <v>86.476933000000002</v>
      </c>
      <c r="F281" s="58">
        <v>-7.7913410000000001</v>
      </c>
      <c r="G281" s="58">
        <v>18.942554000000001</v>
      </c>
      <c r="H281" s="58">
        <v>2.777676</v>
      </c>
      <c r="I281" s="69">
        <v>-18.942554000000001</v>
      </c>
      <c r="J281" s="102">
        <v>7</v>
      </c>
      <c r="K281" s="57">
        <v>248.00280900000001</v>
      </c>
      <c r="L281" s="58">
        <v>85.116176999999993</v>
      </c>
      <c r="M281" s="69">
        <v>-94.189712</v>
      </c>
      <c r="N281" s="73">
        <v>238.54680099999999</v>
      </c>
      <c r="O281" s="74">
        <v>81.870813999999996</v>
      </c>
      <c r="P281" s="74">
        <v>-300.24732899999998</v>
      </c>
      <c r="Q281" s="57">
        <f t="shared" si="13"/>
        <v>18.942553941339593</v>
      </c>
      <c r="R281" s="58">
        <f t="shared" si="14"/>
        <v>266.39435344664514</v>
      </c>
      <c r="S281" s="69">
        <f t="shared" si="12"/>
        <v>266.54927126413617</v>
      </c>
      <c r="T281" s="57">
        <v>252.114221340656</v>
      </c>
      <c r="U281" s="69">
        <v>86.527240669568201</v>
      </c>
    </row>
    <row r="282" spans="2:21" x14ac:dyDescent="0.25">
      <c r="B282">
        <v>233</v>
      </c>
      <c r="C282" s="98" t="s">
        <v>178</v>
      </c>
      <c r="D282" s="58">
        <v>246.76209800000001</v>
      </c>
      <c r="E282" s="58">
        <v>95.530282999999997</v>
      </c>
      <c r="F282" s="58">
        <v>-7.6849540000000003</v>
      </c>
      <c r="G282" s="58">
        <v>21.163171999999999</v>
      </c>
      <c r="H282" s="58">
        <v>2.7516129999999999</v>
      </c>
      <c r="I282" s="69">
        <v>-21.163171999999999</v>
      </c>
      <c r="J282" s="102">
        <v>7</v>
      </c>
      <c r="K282" s="57">
        <v>242.88962100000001</v>
      </c>
      <c r="L282" s="58">
        <v>94.031110999999996</v>
      </c>
      <c r="M282" s="69">
        <v>-94.085222000000002</v>
      </c>
      <c r="N282" s="73">
        <v>233.65387699999999</v>
      </c>
      <c r="O282" s="74">
        <v>90.455629999999999</v>
      </c>
      <c r="P282" s="74">
        <v>-300.14736599999998</v>
      </c>
      <c r="Q282" s="57">
        <f t="shared" si="13"/>
        <v>21.163172264655792</v>
      </c>
      <c r="R282" s="58">
        <f t="shared" si="14"/>
        <v>264.60832938405719</v>
      </c>
      <c r="S282" s="69">
        <f t="shared" si="12"/>
        <v>264.76008145555147</v>
      </c>
      <c r="T282" s="57">
        <v>246.90366787239299</v>
      </c>
      <c r="U282" s="69">
        <v>95.585089674459596</v>
      </c>
    </row>
    <row r="283" spans="2:21" s="89" customFormat="1" x14ac:dyDescent="0.25">
      <c r="B283" s="89">
        <v>234</v>
      </c>
      <c r="C283" s="98" t="s">
        <v>178</v>
      </c>
      <c r="D283" s="91">
        <v>241.56317100000001</v>
      </c>
      <c r="E283" s="91">
        <v>104.560869</v>
      </c>
      <c r="F283" s="91">
        <v>-7.6028479999999998</v>
      </c>
      <c r="G283" s="91">
        <v>23.405424</v>
      </c>
      <c r="H283" s="91">
        <v>2.7315160000000001</v>
      </c>
      <c r="I283" s="92">
        <v>-23.405424</v>
      </c>
      <c r="J283" s="103">
        <v>7</v>
      </c>
      <c r="K283" s="90">
        <v>237.780126</v>
      </c>
      <c r="L283" s="91">
        <v>102.923374</v>
      </c>
      <c r="M283" s="92">
        <v>-94.004568000000006</v>
      </c>
      <c r="N283" s="93">
        <v>228.75767099999999</v>
      </c>
      <c r="O283" s="94">
        <v>99.017994999999999</v>
      </c>
      <c r="P283" s="94">
        <v>-300.07017200000001</v>
      </c>
      <c r="Q283" s="90">
        <f t="shared" si="13"/>
        <v>23.405423791005504</v>
      </c>
      <c r="R283" s="91">
        <f t="shared" si="14"/>
        <v>263.22184732580695</v>
      </c>
      <c r="S283" s="69">
        <f t="shared" si="12"/>
        <v>263.37117045147892</v>
      </c>
      <c r="T283" s="57">
        <v>241.70025904718801</v>
      </c>
      <c r="U283" s="69">
        <v>104.62020770334701</v>
      </c>
    </row>
    <row r="284" spans="2:21" x14ac:dyDescent="0.25">
      <c r="B284">
        <v>235</v>
      </c>
      <c r="C284" s="98" t="s">
        <v>178</v>
      </c>
      <c r="D284" s="58">
        <v>236.37344100000001</v>
      </c>
      <c r="E284" s="58">
        <v>113.59745599999999</v>
      </c>
      <c r="F284" s="58">
        <v>-7.5457419999999997</v>
      </c>
      <c r="G284" s="58">
        <v>25.668226000000001</v>
      </c>
      <c r="H284" s="58">
        <v>2.7175479999999999</v>
      </c>
      <c r="I284" s="69">
        <v>-25.668226000000001</v>
      </c>
      <c r="J284" s="102">
        <v>7</v>
      </c>
      <c r="K284" s="57">
        <v>232.676985</v>
      </c>
      <c r="L284" s="58">
        <v>111.82099599999999</v>
      </c>
      <c r="M284" s="69">
        <v>-93.948464000000001</v>
      </c>
      <c r="N284" s="73">
        <v>223.86104499999999</v>
      </c>
      <c r="O284" s="74">
        <v>107.58419000000001</v>
      </c>
      <c r="P284" s="74">
        <v>-300.016459</v>
      </c>
      <c r="Q284" s="57">
        <f t="shared" si="13"/>
        <v>25.668226579428715</v>
      </c>
      <c r="R284" s="58">
        <f t="shared" si="14"/>
        <v>262.25328524129571</v>
      </c>
      <c r="S284" s="69">
        <f t="shared" si="12"/>
        <v>262.400926331243</v>
      </c>
      <c r="T284" s="57">
        <v>236.506563071729</v>
      </c>
      <c r="U284" s="69">
        <v>113.661432429085</v>
      </c>
    </row>
    <row r="285" spans="2:21" x14ac:dyDescent="0.25">
      <c r="B285">
        <v>236</v>
      </c>
      <c r="C285" s="98" t="s">
        <v>178</v>
      </c>
      <c r="D285" s="58">
        <v>231.179947</v>
      </c>
      <c r="E285" s="58">
        <v>122.643407</v>
      </c>
      <c r="F285" s="58">
        <v>-7.5130650000000001</v>
      </c>
      <c r="G285" s="58">
        <v>27.946422999999999</v>
      </c>
      <c r="H285" s="58">
        <v>2.7095570000000002</v>
      </c>
      <c r="I285" s="69">
        <v>-27.946422999999999</v>
      </c>
      <c r="J285" s="102">
        <v>7</v>
      </c>
      <c r="K285" s="57">
        <v>227.56767400000001</v>
      </c>
      <c r="L285" s="58">
        <v>120.727058</v>
      </c>
      <c r="M285" s="69">
        <v>-93.916358000000002</v>
      </c>
      <c r="N285" s="73">
        <v>218.95250799999999</v>
      </c>
      <c r="O285" s="74">
        <v>116.156621</v>
      </c>
      <c r="P285" s="74">
        <v>-299.98571500000003</v>
      </c>
      <c r="Q285" s="57">
        <f t="shared" si="13"/>
        <v>27.94642343240324</v>
      </c>
      <c r="R285" s="58">
        <f t="shared" si="14"/>
        <v>261.69748408322624</v>
      </c>
      <c r="S285" s="69">
        <f t="shared" si="12"/>
        <v>261.84416541789398</v>
      </c>
      <c r="T285" s="57">
        <v>231.309572692373</v>
      </c>
      <c r="U285" s="69">
        <v>122.712174800813</v>
      </c>
    </row>
    <row r="286" spans="2:21" x14ac:dyDescent="0.25">
      <c r="B286">
        <v>237</v>
      </c>
      <c r="C286" s="98" t="s">
        <v>178</v>
      </c>
      <c r="D286" s="58">
        <v>225.989315</v>
      </c>
      <c r="E286" s="58">
        <v>131.68515099999999</v>
      </c>
      <c r="F286" s="58">
        <v>-7.5048250000000003</v>
      </c>
      <c r="G286" s="58">
        <v>30.229578</v>
      </c>
      <c r="H286" s="58">
        <v>2.7075429999999998</v>
      </c>
      <c r="I286" s="69">
        <v>-30.229578</v>
      </c>
      <c r="J286" s="102">
        <v>7</v>
      </c>
      <c r="K286" s="57">
        <v>222.458878</v>
      </c>
      <c r="L286" s="58">
        <v>129.62794600000001</v>
      </c>
      <c r="M286" s="69">
        <v>-93.908261999999993</v>
      </c>
      <c r="N286" s="73">
        <v>214.03888799999999</v>
      </c>
      <c r="O286" s="74">
        <v>124.721574</v>
      </c>
      <c r="P286" s="74">
        <v>-299.97796199999999</v>
      </c>
      <c r="Q286" s="57">
        <f t="shared" si="13"/>
        <v>30.229578015423002</v>
      </c>
      <c r="R286" s="58">
        <f t="shared" si="14"/>
        <v>261.55716294542964</v>
      </c>
      <c r="S286" s="69">
        <f t="shared" si="12"/>
        <v>261.70360260320876</v>
      </c>
      <c r="T286" s="57">
        <v>226.11588936605401</v>
      </c>
      <c r="U286" s="69">
        <v>131.75890654240899</v>
      </c>
    </row>
    <row r="287" spans="2:21" x14ac:dyDescent="0.25">
      <c r="B287">
        <v>238</v>
      </c>
      <c r="C287" s="98" t="s">
        <v>178</v>
      </c>
      <c r="D287" s="58">
        <v>220.79853600000001</v>
      </c>
      <c r="E287" s="58">
        <v>140.72774200000001</v>
      </c>
      <c r="F287" s="58">
        <v>-7.5209999999999999</v>
      </c>
      <c r="G287" s="58">
        <v>32.511730999999997</v>
      </c>
      <c r="H287" s="58">
        <v>2.711497</v>
      </c>
      <c r="I287" s="69">
        <v>-32.511730999999997</v>
      </c>
      <c r="J287" s="102">
        <v>7</v>
      </c>
      <c r="K287" s="57">
        <v>217.34778900000001</v>
      </c>
      <c r="L287" s="58">
        <v>138.528381</v>
      </c>
      <c r="M287" s="69">
        <v>-93.924154999999999</v>
      </c>
      <c r="N287" s="73">
        <v>209.11785800000001</v>
      </c>
      <c r="O287" s="74">
        <v>133.28296700000001</v>
      </c>
      <c r="P287" s="74">
        <v>-299.99318199999999</v>
      </c>
      <c r="Q287" s="57">
        <f t="shared" si="13"/>
        <v>32.511730579578312</v>
      </c>
      <c r="R287" s="58">
        <f t="shared" si="14"/>
        <v>261.83256265820313</v>
      </c>
      <c r="S287" s="69">
        <f t="shared" si="12"/>
        <v>261.97947687990364</v>
      </c>
      <c r="T287" s="57">
        <v>220.92247316280699</v>
      </c>
      <c r="U287" s="69">
        <v>140.80673435831801</v>
      </c>
    </row>
    <row r="288" spans="2:21" x14ac:dyDescent="0.25">
      <c r="B288">
        <v>239</v>
      </c>
      <c r="C288" s="98" t="s">
        <v>180</v>
      </c>
      <c r="D288" s="58">
        <v>215.603297</v>
      </c>
      <c r="E288" s="58">
        <v>149.76275000000001</v>
      </c>
      <c r="F288" s="58">
        <v>-7.5610999999999997</v>
      </c>
      <c r="G288" s="58">
        <v>34.784686000000001</v>
      </c>
      <c r="H288" s="58">
        <v>2.7213039999999999</v>
      </c>
      <c r="I288" s="69">
        <v>-34.784686000000001</v>
      </c>
      <c r="J288" s="102" t="s">
        <v>404</v>
      </c>
      <c r="K288" s="57">
        <v>212.23034699999999</v>
      </c>
      <c r="L288" s="58">
        <v>147.419826</v>
      </c>
      <c r="M288" s="69">
        <v>-93.963553000000005</v>
      </c>
      <c r="N288" s="73">
        <v>204.185958</v>
      </c>
      <c r="O288" s="74">
        <v>141.83201800000001</v>
      </c>
      <c r="P288" s="74">
        <v>-300.03090700000001</v>
      </c>
      <c r="Q288" s="57">
        <f t="shared" si="13"/>
        <v>34.784686345886527</v>
      </c>
      <c r="R288" s="58">
        <f t="shared" si="14"/>
        <v>262.51411955327796</v>
      </c>
      <c r="S288" s="69">
        <f t="shared" si="12"/>
        <v>262.66221242420977</v>
      </c>
      <c r="T288" s="57">
        <v>215.724972162737</v>
      </c>
      <c r="U288" s="69">
        <v>149.847268220415</v>
      </c>
    </row>
    <row r="289" spans="2:21" x14ac:dyDescent="0.25">
      <c r="B289">
        <v>240</v>
      </c>
      <c r="C289" s="98" t="s">
        <v>178</v>
      </c>
      <c r="D289" s="58">
        <v>309.39488799999998</v>
      </c>
      <c r="E289" s="58">
        <v>5.2045779999999997</v>
      </c>
      <c r="F289" s="58">
        <v>-10.568833</v>
      </c>
      <c r="G289" s="58">
        <v>0.963727</v>
      </c>
      <c r="H289" s="58">
        <v>3.4749150000000002</v>
      </c>
      <c r="I289" s="69">
        <v>-0.963727</v>
      </c>
      <c r="J289" s="102">
        <v>2</v>
      </c>
      <c r="K289" s="57">
        <v>304.15273100000002</v>
      </c>
      <c r="L289" s="58">
        <v>5.1163959999999999</v>
      </c>
      <c r="M289" s="69">
        <v>-96.909796999999998</v>
      </c>
      <c r="N289" s="73">
        <v>291.65033799999998</v>
      </c>
      <c r="O289" s="74">
        <v>4.9060829999999997</v>
      </c>
      <c r="P289" s="74">
        <v>-302.83049999999997</v>
      </c>
      <c r="Q289" s="57">
        <f t="shared" si="13"/>
        <v>0.96372707614416575</v>
      </c>
      <c r="R289" s="58">
        <f t="shared" si="14"/>
        <v>309.438660080945</v>
      </c>
      <c r="S289" s="69">
        <f t="shared" si="12"/>
        <v>309.68325318247173</v>
      </c>
      <c r="T289" s="57">
        <v>309.63950915754799</v>
      </c>
      <c r="U289" s="69">
        <v>5.2086929674551499</v>
      </c>
    </row>
    <row r="290" spans="2:21" x14ac:dyDescent="0.25">
      <c r="B290">
        <v>241</v>
      </c>
      <c r="C290" s="98" t="s">
        <v>178</v>
      </c>
      <c r="D290" s="58">
        <v>304.165392</v>
      </c>
      <c r="E290" s="58">
        <v>14.217045000000001</v>
      </c>
      <c r="F290" s="58">
        <v>-10.228797</v>
      </c>
      <c r="G290" s="58">
        <v>2.6761240000000002</v>
      </c>
      <c r="H290" s="58">
        <v>3.3872879999999999</v>
      </c>
      <c r="I290" s="69">
        <v>-2.6761240000000002</v>
      </c>
      <c r="J290" s="102">
        <v>2</v>
      </c>
      <c r="K290" s="57">
        <v>299.06012099999998</v>
      </c>
      <c r="L290" s="58">
        <v>13.978419000000001</v>
      </c>
      <c r="M290" s="69">
        <v>-96.577678000000006</v>
      </c>
      <c r="N290" s="73">
        <v>286.88419900000002</v>
      </c>
      <c r="O290" s="74">
        <v>13.409302</v>
      </c>
      <c r="P290" s="74">
        <v>-302.51726400000001</v>
      </c>
      <c r="Q290" s="57">
        <f t="shared" si="13"/>
        <v>2.6761237853921775</v>
      </c>
      <c r="R290" s="58">
        <f t="shared" si="14"/>
        <v>304.49747135082367</v>
      </c>
      <c r="S290" s="69">
        <f t="shared" si="12"/>
        <v>304.73037906560245</v>
      </c>
      <c r="T290" s="57">
        <v>304.398107335004</v>
      </c>
      <c r="U290" s="69">
        <v>14.2279223860437</v>
      </c>
    </row>
    <row r="291" spans="2:21" x14ac:dyDescent="0.25">
      <c r="B291">
        <v>242</v>
      </c>
      <c r="C291" s="98" t="s">
        <v>178</v>
      </c>
      <c r="D291" s="58">
        <v>298.93368700000002</v>
      </c>
      <c r="E291" s="58">
        <v>23.243162999999999</v>
      </c>
      <c r="F291" s="58">
        <v>-9.9131619999999998</v>
      </c>
      <c r="G291" s="58">
        <v>4.4460059999999997</v>
      </c>
      <c r="H291" s="58">
        <v>3.3066080000000002</v>
      </c>
      <c r="I291" s="69">
        <v>-4.4460059999999997</v>
      </c>
      <c r="J291" s="102">
        <v>4</v>
      </c>
      <c r="K291" s="57">
        <v>293.959453</v>
      </c>
      <c r="L291" s="58">
        <v>22.856397999999999</v>
      </c>
      <c r="M291" s="69">
        <v>-96.269154</v>
      </c>
      <c r="N291" s="73">
        <v>282.09604899999999</v>
      </c>
      <c r="O291" s="74">
        <v>21.933976000000001</v>
      </c>
      <c r="P291" s="74">
        <v>-302.22570000000002</v>
      </c>
      <c r="Q291" s="57">
        <f t="shared" si="13"/>
        <v>4.4460064969944284</v>
      </c>
      <c r="R291" s="58">
        <f t="shared" si="14"/>
        <v>299.83594489263385</v>
      </c>
      <c r="S291" s="69">
        <f t="shared" si="12"/>
        <v>300.05817977479933</v>
      </c>
      <c r="T291" s="57">
        <v>299.15531315899898</v>
      </c>
      <c r="U291" s="69">
        <v>23.260395226285201</v>
      </c>
    </row>
    <row r="292" spans="2:21" x14ac:dyDescent="0.25">
      <c r="B292">
        <v>243</v>
      </c>
      <c r="C292" s="98" t="s">
        <v>178</v>
      </c>
      <c r="D292" s="58">
        <v>293.71075000000002</v>
      </c>
      <c r="E292" s="58">
        <v>32.275395000000003</v>
      </c>
      <c r="F292" s="58">
        <v>-9.6226050000000001</v>
      </c>
      <c r="G292" s="58">
        <v>6.2709789999999996</v>
      </c>
      <c r="H292" s="58">
        <v>3.2328670000000002</v>
      </c>
      <c r="I292" s="69">
        <v>-6.2709789999999996</v>
      </c>
      <c r="J292" s="102">
        <v>4</v>
      </c>
      <c r="K292" s="57">
        <v>288.86183599999998</v>
      </c>
      <c r="L292" s="58">
        <v>31.742554999999999</v>
      </c>
      <c r="M292" s="69">
        <v>-95.984947000000005</v>
      </c>
      <c r="N292" s="73">
        <v>277.29731900000002</v>
      </c>
      <c r="O292" s="74">
        <v>30.471748999999999</v>
      </c>
      <c r="P292" s="74">
        <v>-301.956637</v>
      </c>
      <c r="Q292" s="57">
        <f t="shared" si="13"/>
        <v>6.2709788409097742</v>
      </c>
      <c r="R292" s="58">
        <f t="shared" si="14"/>
        <v>295.47877383657953</v>
      </c>
      <c r="S292" s="69">
        <f t="shared" si="12"/>
        <v>295.69133242522372</v>
      </c>
      <c r="T292" s="57">
        <v>293.92209615554202</v>
      </c>
      <c r="U292" s="69">
        <v>32.2986194841288</v>
      </c>
    </row>
    <row r="293" spans="2:21" x14ac:dyDescent="0.25">
      <c r="B293">
        <v>244</v>
      </c>
      <c r="C293" s="98" t="s">
        <v>178</v>
      </c>
      <c r="D293" s="58">
        <v>288.48865999999998</v>
      </c>
      <c r="E293" s="58">
        <v>41.300648000000002</v>
      </c>
      <c r="F293" s="58">
        <v>-9.3564480000000003</v>
      </c>
      <c r="G293" s="58">
        <v>8.1472259999999999</v>
      </c>
      <c r="H293" s="58">
        <v>3.1657389999999999</v>
      </c>
      <c r="I293" s="69">
        <v>-8.1472259999999999</v>
      </c>
      <c r="J293" s="102">
        <v>4</v>
      </c>
      <c r="K293" s="57">
        <v>283.75995699999999</v>
      </c>
      <c r="L293" s="58">
        <v>40.623677000000001</v>
      </c>
      <c r="M293" s="69">
        <v>-95.724446</v>
      </c>
      <c r="N293" s="73">
        <v>272.48213600000003</v>
      </c>
      <c r="O293" s="74">
        <v>39.009120000000003</v>
      </c>
      <c r="P293" s="74">
        <v>-301.70962500000002</v>
      </c>
      <c r="Q293" s="57">
        <f t="shared" si="13"/>
        <v>8.1472260161478971</v>
      </c>
      <c r="R293" s="58">
        <f t="shared" si="14"/>
        <v>291.4300095628717</v>
      </c>
      <c r="S293" s="69">
        <f t="shared" si="12"/>
        <v>291.63382997103798</v>
      </c>
      <c r="T293" s="57">
        <v>288.69048162129502</v>
      </c>
      <c r="U293" s="69">
        <v>41.329541211053403</v>
      </c>
    </row>
    <row r="294" spans="2:21" x14ac:dyDescent="0.25">
      <c r="B294">
        <v>245</v>
      </c>
      <c r="C294" s="98" t="s">
        <v>178</v>
      </c>
      <c r="D294" s="58">
        <v>283.262855</v>
      </c>
      <c r="E294" s="58">
        <v>50.323802999999998</v>
      </c>
      <c r="F294" s="58">
        <v>-9.1143800000000006</v>
      </c>
      <c r="G294" s="58">
        <v>10.073924</v>
      </c>
      <c r="H294" s="58">
        <v>3.1050149999999999</v>
      </c>
      <c r="I294" s="69">
        <v>-10.073924</v>
      </c>
      <c r="J294" s="102">
        <v>4</v>
      </c>
      <c r="K294" s="57">
        <v>278.64971300000002</v>
      </c>
      <c r="L294" s="58">
        <v>49.504243000000002</v>
      </c>
      <c r="M294" s="69">
        <v>-95.487392999999997</v>
      </c>
      <c r="N294" s="73">
        <v>267.64750299999997</v>
      </c>
      <c r="O294" s="74">
        <v>47.549616</v>
      </c>
      <c r="P294" s="74">
        <v>-301.48453000000001</v>
      </c>
      <c r="Q294" s="57">
        <f t="shared" si="13"/>
        <v>10.073923910745755</v>
      </c>
      <c r="R294" s="58">
        <f t="shared" si="14"/>
        <v>287.69833188799311</v>
      </c>
      <c r="S294" s="69">
        <f t="shared" si="12"/>
        <v>287.8943098620552</v>
      </c>
      <c r="T294" s="57">
        <v>283.45586898100697</v>
      </c>
      <c r="U294" s="69">
        <v>50.3580934033657</v>
      </c>
    </row>
    <row r="295" spans="2:21" x14ac:dyDescent="0.25">
      <c r="B295">
        <v>246</v>
      </c>
      <c r="C295" s="98" t="s">
        <v>178</v>
      </c>
      <c r="D295" s="58">
        <v>278.02962100000002</v>
      </c>
      <c r="E295" s="58">
        <v>59.359248999999998</v>
      </c>
      <c r="F295" s="58">
        <v>-8.8963490000000007</v>
      </c>
      <c r="G295" s="58">
        <v>12.051693999999999</v>
      </c>
      <c r="H295" s="58">
        <v>3.05057</v>
      </c>
      <c r="I295" s="69">
        <v>-12.051693999999999</v>
      </c>
      <c r="J295" s="102">
        <v>5</v>
      </c>
      <c r="K295" s="57">
        <v>273.52777900000001</v>
      </c>
      <c r="L295" s="58">
        <v>58.398107000000003</v>
      </c>
      <c r="M295" s="69">
        <v>-95.273774000000003</v>
      </c>
      <c r="N295" s="73">
        <v>262.79101600000001</v>
      </c>
      <c r="O295" s="74">
        <v>56.105811000000003</v>
      </c>
      <c r="P295" s="74">
        <v>-301.28143699999998</v>
      </c>
      <c r="Q295" s="57">
        <f t="shared" si="13"/>
        <v>12.051693649288524</v>
      </c>
      <c r="R295" s="58">
        <f t="shared" si="14"/>
        <v>284.29560424890087</v>
      </c>
      <c r="S295" s="69">
        <f t="shared" si="12"/>
        <v>284.48460458565768</v>
      </c>
      <c r="T295" s="57">
        <v>278.21451194458803</v>
      </c>
      <c r="U295" s="69">
        <v>59.398723166738598</v>
      </c>
    </row>
    <row r="296" spans="2:21" x14ac:dyDescent="0.25">
      <c r="B296">
        <v>247</v>
      </c>
      <c r="C296" s="98" t="s">
        <v>178</v>
      </c>
      <c r="D296" s="58">
        <v>272.80121100000002</v>
      </c>
      <c r="E296" s="58">
        <v>68.375285000000005</v>
      </c>
      <c r="F296" s="58">
        <v>-8.7027140000000003</v>
      </c>
      <c r="G296" s="58">
        <v>14.070827</v>
      </c>
      <c r="H296" s="58">
        <v>3.0024039999999999</v>
      </c>
      <c r="I296" s="69">
        <v>-14.070827</v>
      </c>
      <c r="J296" s="102">
        <v>5</v>
      </c>
      <c r="K296" s="57">
        <v>268.40646500000003</v>
      </c>
      <c r="L296" s="58">
        <v>67.273779000000005</v>
      </c>
      <c r="M296" s="69">
        <v>-95.083978000000002</v>
      </c>
      <c r="N296" s="73">
        <v>257.92512299999999</v>
      </c>
      <c r="O296" s="74">
        <v>64.646720999999999</v>
      </c>
      <c r="P296" s="74">
        <v>-301.100798</v>
      </c>
      <c r="Q296" s="57">
        <f t="shared" si="13"/>
        <v>14.070827514156237</v>
      </c>
      <c r="R296" s="58">
        <f t="shared" si="14"/>
        <v>281.23954260007207</v>
      </c>
      <c r="S296" s="69">
        <f t="shared" si="12"/>
        <v>281.42241497124297</v>
      </c>
      <c r="T296" s="57">
        <v>272.978651563266</v>
      </c>
      <c r="U296" s="69">
        <v>68.419758956106804</v>
      </c>
    </row>
    <row r="297" spans="2:21" x14ac:dyDescent="0.25">
      <c r="B297">
        <v>248</v>
      </c>
      <c r="C297" s="98" t="s">
        <v>178</v>
      </c>
      <c r="D297" s="58">
        <v>267.58995199999998</v>
      </c>
      <c r="E297" s="58">
        <v>77.423349000000002</v>
      </c>
      <c r="F297" s="58">
        <v>-8.5349760000000003</v>
      </c>
      <c r="G297" s="58">
        <v>16.137048</v>
      </c>
      <c r="H297" s="58">
        <v>2.9608120000000002</v>
      </c>
      <c r="I297" s="69">
        <v>-16.137048</v>
      </c>
      <c r="J297" s="102">
        <v>5</v>
      </c>
      <c r="K297" s="57">
        <v>263.29801400000002</v>
      </c>
      <c r="L297" s="58">
        <v>76.181538000000003</v>
      </c>
      <c r="M297" s="69">
        <v>-94.919506999999996</v>
      </c>
      <c r="N297" s="73">
        <v>253.06186600000001</v>
      </c>
      <c r="O297" s="74">
        <v>73.219853999999998</v>
      </c>
      <c r="P297" s="74">
        <v>-300.94411600000001</v>
      </c>
      <c r="Q297" s="57">
        <f t="shared" si="13"/>
        <v>16.137048383943341</v>
      </c>
      <c r="R297" s="58">
        <f t="shared" si="14"/>
        <v>278.56553516495558</v>
      </c>
      <c r="S297" s="69">
        <f t="shared" si="12"/>
        <v>278.74315193676819</v>
      </c>
      <c r="T297" s="57">
        <v>267.76062530728097</v>
      </c>
      <c r="U297" s="69">
        <v>77.472730895455598</v>
      </c>
    </row>
    <row r="298" spans="2:21" x14ac:dyDescent="0.25">
      <c r="B298">
        <v>249</v>
      </c>
      <c r="C298" s="98" t="s">
        <v>178</v>
      </c>
      <c r="D298" s="58">
        <v>262.38082200000002</v>
      </c>
      <c r="E298" s="58">
        <v>86.446657999999999</v>
      </c>
      <c r="F298" s="58">
        <v>-8.3912940000000003</v>
      </c>
      <c r="G298" s="58">
        <v>18.235510999999999</v>
      </c>
      <c r="H298" s="58">
        <v>2.9252760000000002</v>
      </c>
      <c r="I298" s="69">
        <v>-18.235510999999999</v>
      </c>
      <c r="J298" s="102">
        <v>5</v>
      </c>
      <c r="K298" s="57">
        <v>258.18812100000002</v>
      </c>
      <c r="L298" s="58">
        <v>85.065287999999995</v>
      </c>
      <c r="M298" s="69">
        <v>-94.778578999999993</v>
      </c>
      <c r="N298" s="73">
        <v>248.18865</v>
      </c>
      <c r="O298" s="74">
        <v>81.770759999999996</v>
      </c>
      <c r="P298" s="74">
        <v>-300.80975799999999</v>
      </c>
      <c r="Q298" s="57">
        <f t="shared" si="13"/>
        <v>18.235510610968483</v>
      </c>
      <c r="R298" s="58">
        <f t="shared" si="14"/>
        <v>276.25481069614818</v>
      </c>
      <c r="S298" s="69">
        <f t="shared" si="12"/>
        <v>276.42796485680748</v>
      </c>
      <c r="T298" s="57">
        <v>262.54533400148301</v>
      </c>
      <c r="U298" s="69">
        <v>86.500859799585598</v>
      </c>
    </row>
    <row r="299" spans="2:21" x14ac:dyDescent="0.25">
      <c r="B299">
        <v>250</v>
      </c>
      <c r="C299" s="98" t="s">
        <v>178</v>
      </c>
      <c r="D299" s="58">
        <v>257.17522300000002</v>
      </c>
      <c r="E299" s="58">
        <v>95.496859000000001</v>
      </c>
      <c r="F299" s="58">
        <v>-8.2727050000000002</v>
      </c>
      <c r="G299" s="58">
        <v>20.371469000000001</v>
      </c>
      <c r="H299" s="58">
        <v>2.8960059999999999</v>
      </c>
      <c r="I299" s="69">
        <v>-20.371469000000001</v>
      </c>
      <c r="J299" s="102">
        <v>5</v>
      </c>
      <c r="K299" s="57">
        <v>253.078292</v>
      </c>
      <c r="L299" s="58">
        <v>93.975545999999994</v>
      </c>
      <c r="M299" s="69">
        <v>-94.662233999999998</v>
      </c>
      <c r="N299" s="73">
        <v>243.307231</v>
      </c>
      <c r="O299" s="74">
        <v>90.347258999999994</v>
      </c>
      <c r="P299" s="74">
        <v>-300.69876499999998</v>
      </c>
      <c r="Q299" s="57">
        <f t="shared" si="13"/>
        <v>20.371468781402108</v>
      </c>
      <c r="R299" s="58">
        <f t="shared" si="14"/>
        <v>274.33327432880907</v>
      </c>
      <c r="S299" s="69">
        <f t="shared" si="12"/>
        <v>274.50277273569566</v>
      </c>
      <c r="T299" s="57">
        <v>257.33417357692201</v>
      </c>
      <c r="U299" s="69">
        <v>95.555882107495407</v>
      </c>
    </row>
    <row r="300" spans="2:21" x14ac:dyDescent="0.25">
      <c r="B300">
        <v>251</v>
      </c>
      <c r="C300" s="98" t="s">
        <v>178</v>
      </c>
      <c r="D300" s="58">
        <v>251.987934</v>
      </c>
      <c r="E300" s="58">
        <v>104.541895</v>
      </c>
      <c r="F300" s="58">
        <v>-8.1794539999999998</v>
      </c>
      <c r="G300" s="58">
        <v>22.532029999999999</v>
      </c>
      <c r="H300" s="58">
        <v>2.8730250000000002</v>
      </c>
      <c r="I300" s="69">
        <v>-22.532029999999999</v>
      </c>
      <c r="J300" s="102">
        <v>7</v>
      </c>
      <c r="K300" s="57">
        <v>247.98327499999999</v>
      </c>
      <c r="L300" s="58">
        <v>102.880488</v>
      </c>
      <c r="M300" s="69">
        <v>-94.570729999999998</v>
      </c>
      <c r="N300" s="73">
        <v>238.43227899999999</v>
      </c>
      <c r="O300" s="74">
        <v>98.918079000000006</v>
      </c>
      <c r="P300" s="74">
        <v>-300.611424</v>
      </c>
      <c r="Q300" s="57">
        <f t="shared" si="13"/>
        <v>22.532029838203133</v>
      </c>
      <c r="R300" s="58">
        <f t="shared" si="14"/>
        <v>272.81298849537825</v>
      </c>
      <c r="S300" s="69">
        <f t="shared" si="12"/>
        <v>272.97962980106831</v>
      </c>
      <c r="T300" s="57">
        <v>252.14190659280601</v>
      </c>
      <c r="U300" s="69">
        <v>104.605773402328</v>
      </c>
    </row>
    <row r="301" spans="2:21" x14ac:dyDescent="0.25">
      <c r="B301">
        <v>252</v>
      </c>
      <c r="C301" s="98" t="s">
        <v>178</v>
      </c>
      <c r="D301" s="58">
        <v>246.78732600000001</v>
      </c>
      <c r="E301" s="58">
        <v>113.571952</v>
      </c>
      <c r="F301" s="58">
        <v>-8.1094539999999995</v>
      </c>
      <c r="G301" s="58">
        <v>24.711969</v>
      </c>
      <c r="H301" s="58">
        <v>2.8557929999999998</v>
      </c>
      <c r="I301" s="69">
        <v>-24.711969</v>
      </c>
      <c r="J301" s="102">
        <v>7</v>
      </c>
      <c r="K301" s="57">
        <v>242.872364</v>
      </c>
      <c r="L301" s="58">
        <v>111.77028</v>
      </c>
      <c r="M301" s="69">
        <v>-94.502028999999993</v>
      </c>
      <c r="N301" s="73">
        <v>233.535293</v>
      </c>
      <c r="O301" s="74">
        <v>107.473344</v>
      </c>
      <c r="P301" s="74">
        <v>-300.54582399999998</v>
      </c>
      <c r="Q301" s="57">
        <f t="shared" si="13"/>
        <v>24.711968724636648</v>
      </c>
      <c r="R301" s="58">
        <f t="shared" si="14"/>
        <v>271.66628895636018</v>
      </c>
      <c r="S301" s="69">
        <f t="shared" si="12"/>
        <v>271.83079573836051</v>
      </c>
      <c r="T301" s="57">
        <v>246.93681852724299</v>
      </c>
      <c r="U301" s="69">
        <v>113.640748718225</v>
      </c>
    </row>
    <row r="302" spans="2:21" x14ac:dyDescent="0.25">
      <c r="B302">
        <v>253</v>
      </c>
      <c r="C302" s="98" t="s">
        <v>178</v>
      </c>
      <c r="D302" s="58">
        <v>241.59495000000001</v>
      </c>
      <c r="E302" s="58">
        <v>122.609516</v>
      </c>
      <c r="F302" s="58">
        <v>-8.0644519999999993</v>
      </c>
      <c r="G302" s="58">
        <v>26.907807999999999</v>
      </c>
      <c r="H302" s="58">
        <v>2.8447239999999998</v>
      </c>
      <c r="I302" s="69">
        <v>-26.907807999999999</v>
      </c>
      <c r="J302" s="102">
        <v>7</v>
      </c>
      <c r="K302" s="57">
        <v>237.76677900000001</v>
      </c>
      <c r="L302" s="58">
        <v>120.66671700000001</v>
      </c>
      <c r="M302" s="69">
        <v>-94.457858000000002</v>
      </c>
      <c r="N302" s="73">
        <v>228.63669999999999</v>
      </c>
      <c r="O302" s="74">
        <v>116.033199</v>
      </c>
      <c r="P302" s="74">
        <v>-300.50363499999997</v>
      </c>
      <c r="Q302" s="57">
        <f t="shared" si="13"/>
        <v>26.907808401188102</v>
      </c>
      <c r="R302" s="58">
        <f t="shared" si="14"/>
        <v>270.9265828213554</v>
      </c>
      <c r="S302" s="69">
        <f t="shared" si="12"/>
        <v>271.08972198604181</v>
      </c>
      <c r="T302" s="57">
        <v>241.74047739001901</v>
      </c>
      <c r="U302" s="69">
        <v>122.683371197946</v>
      </c>
    </row>
    <row r="303" spans="2:21" x14ac:dyDescent="0.25">
      <c r="B303">
        <v>254</v>
      </c>
      <c r="C303" s="98" t="s">
        <v>178</v>
      </c>
      <c r="D303" s="58">
        <v>236.40457599999999</v>
      </c>
      <c r="E303" s="58">
        <v>131.65365700000001</v>
      </c>
      <c r="F303" s="58">
        <v>-8.0441109999999991</v>
      </c>
      <c r="G303" s="58">
        <v>29.113423999999998</v>
      </c>
      <c r="H303" s="58">
        <v>2.8397230000000002</v>
      </c>
      <c r="I303" s="69">
        <v>-29.113423999999998</v>
      </c>
      <c r="J303" s="102">
        <v>7</v>
      </c>
      <c r="K303" s="57">
        <v>232.66059899999999</v>
      </c>
      <c r="L303" s="58">
        <v>129.568637</v>
      </c>
      <c r="M303" s="69">
        <v>-94.437892000000005</v>
      </c>
      <c r="N303" s="73">
        <v>223.73132200000001</v>
      </c>
      <c r="O303" s="74">
        <v>124.595924</v>
      </c>
      <c r="P303" s="74">
        <v>-300.48456199999998</v>
      </c>
      <c r="Q303" s="57">
        <f t="shared" si="13"/>
        <v>29.113424302828808</v>
      </c>
      <c r="R303" s="58">
        <f t="shared" si="14"/>
        <v>270.59159069567079</v>
      </c>
      <c r="S303" s="69">
        <f t="shared" si="12"/>
        <v>270.75411289986903</v>
      </c>
      <c r="T303" s="57">
        <v>236.546614146552</v>
      </c>
      <c r="U303" s="69">
        <v>131.73275801294801</v>
      </c>
    </row>
    <row r="304" spans="2:21" x14ac:dyDescent="0.25">
      <c r="B304">
        <v>255</v>
      </c>
      <c r="C304" s="98" t="s">
        <v>178</v>
      </c>
      <c r="D304" s="58">
        <v>231.216804</v>
      </c>
      <c r="E304" s="58">
        <v>140.69443699999999</v>
      </c>
      <c r="F304" s="58">
        <v>-8.0481850000000001</v>
      </c>
      <c r="G304" s="58">
        <v>31.320333999999999</v>
      </c>
      <c r="H304" s="58">
        <v>2.8407239999999998</v>
      </c>
      <c r="I304" s="69">
        <v>-31.320333999999999</v>
      </c>
      <c r="J304" s="102">
        <v>7</v>
      </c>
      <c r="K304" s="57">
        <v>227.55460400000001</v>
      </c>
      <c r="L304" s="58">
        <v>138.466005</v>
      </c>
      <c r="M304" s="69">
        <v>-94.441890000000001</v>
      </c>
      <c r="N304" s="73">
        <v>218.82036400000001</v>
      </c>
      <c r="O304" s="74">
        <v>133.15125699999999</v>
      </c>
      <c r="P304" s="74">
        <v>-300.488381</v>
      </c>
      <c r="Q304" s="57">
        <f t="shared" si="13"/>
        <v>31.320333977227587</v>
      </c>
      <c r="R304" s="58">
        <f t="shared" si="14"/>
        <v>270.65870585429428</v>
      </c>
      <c r="S304" s="69">
        <f t="shared" si="12"/>
        <v>270.82135154612905</v>
      </c>
      <c r="T304" s="57">
        <v>231.35579629527001</v>
      </c>
      <c r="U304" s="69">
        <v>140.77901321761101</v>
      </c>
    </row>
    <row r="305" spans="2:21" x14ac:dyDescent="0.25">
      <c r="B305">
        <v>256</v>
      </c>
      <c r="C305" s="98" t="s">
        <v>178</v>
      </c>
      <c r="D305" s="58">
        <v>226.028648</v>
      </c>
      <c r="E305" s="58">
        <v>149.734666</v>
      </c>
      <c r="F305" s="58">
        <v>-8.0765849999999997</v>
      </c>
      <c r="G305" s="58">
        <v>33.522832999999999</v>
      </c>
      <c r="H305" s="58">
        <v>2.8477079999999999</v>
      </c>
      <c r="I305" s="69">
        <v>-33.522832999999999</v>
      </c>
      <c r="J305" s="102">
        <v>7</v>
      </c>
      <c r="K305" s="57">
        <v>222.44601700000001</v>
      </c>
      <c r="L305" s="58">
        <v>147.361321</v>
      </c>
      <c r="M305" s="69">
        <v>-94.469767000000004</v>
      </c>
      <c r="N305" s="73">
        <v>213.901546</v>
      </c>
      <c r="O305" s="74">
        <v>141.70096100000001</v>
      </c>
      <c r="P305" s="74">
        <v>-300.51501100000002</v>
      </c>
      <c r="Q305" s="57">
        <f t="shared" si="13"/>
        <v>33.522832513443568</v>
      </c>
      <c r="R305" s="58">
        <f t="shared" si="14"/>
        <v>271.12620662495806</v>
      </c>
      <c r="S305" s="69">
        <f t="shared" ref="S305:S368" si="15">polyS0 + polyS1 * R305 + polyS2 * R305^2 + polyS3 * R305^3 + polyS4 * R305^4 + polyS5 * R305^5 + polyS6 * R305^6 + polyS7 * R305^7 + polyS8 * R305^8 + polyS9 * R305^9</f>
        <v>271.289714149556</v>
      </c>
      <c r="T305" s="57">
        <v>226.165005730579</v>
      </c>
      <c r="U305" s="69">
        <v>149.82499737801501</v>
      </c>
    </row>
    <row r="306" spans="2:21" x14ac:dyDescent="0.25">
      <c r="B306">
        <v>257</v>
      </c>
      <c r="C306" s="98" t="s">
        <v>178</v>
      </c>
      <c r="D306" s="58">
        <v>319.850121</v>
      </c>
      <c r="E306" s="58">
        <v>5.204885</v>
      </c>
      <c r="F306" s="58">
        <v>-11.307161000000001</v>
      </c>
      <c r="G306" s="58">
        <v>0.93228500000000003</v>
      </c>
      <c r="H306" s="58">
        <v>3.6678989999999998</v>
      </c>
      <c r="I306" s="69">
        <v>-0.93228500000000003</v>
      </c>
      <c r="J306" s="102">
        <v>2</v>
      </c>
      <c r="K306" s="57">
        <v>314.31717200000003</v>
      </c>
      <c r="L306" s="58">
        <v>5.1148480000000003</v>
      </c>
      <c r="M306" s="69">
        <v>-97.629975000000002</v>
      </c>
      <c r="N306" s="73">
        <v>301.12124699999998</v>
      </c>
      <c r="O306" s="74">
        <v>4.900112</v>
      </c>
      <c r="P306" s="74">
        <v>-303.50739399999998</v>
      </c>
      <c r="Q306" s="57">
        <f t="shared" ref="Q306:Q369" si="16">DEGREES(ATAN(E306/D306))</f>
        <v>0.93228548175665849</v>
      </c>
      <c r="R306" s="58">
        <f t="shared" ref="R306:R369" si="17">SQRT(D306^2+E306^2)</f>
        <v>319.89246745051355</v>
      </c>
      <c r="S306" s="69">
        <f t="shared" si="15"/>
        <v>320.16310231918743</v>
      </c>
      <c r="T306" s="57">
        <v>320.12078398647799</v>
      </c>
      <c r="U306" s="69">
        <v>5.2092894682989996</v>
      </c>
    </row>
    <row r="307" spans="2:21" x14ac:dyDescent="0.25">
      <c r="B307">
        <v>258</v>
      </c>
      <c r="C307" s="98" t="s">
        <v>178</v>
      </c>
      <c r="D307" s="58">
        <v>314.61210299999999</v>
      </c>
      <c r="E307" s="58">
        <v>14.217002000000001</v>
      </c>
      <c r="F307" s="58">
        <v>-10.953652999999999</v>
      </c>
      <c r="G307" s="58">
        <v>2.5873780000000002</v>
      </c>
      <c r="H307" s="58">
        <v>3.5750199999999999</v>
      </c>
      <c r="I307" s="69">
        <v>-2.5873780000000002</v>
      </c>
      <c r="J307" s="102">
        <v>2</v>
      </c>
      <c r="K307" s="57">
        <v>309.223861</v>
      </c>
      <c r="L307" s="58">
        <v>13.973513000000001</v>
      </c>
      <c r="M307" s="69">
        <v>-97.285325</v>
      </c>
      <c r="N307" s="73">
        <v>296.37305900000001</v>
      </c>
      <c r="O307" s="74">
        <v>13.392798000000001</v>
      </c>
      <c r="P307" s="74">
        <v>-303.18386700000002</v>
      </c>
      <c r="Q307" s="57">
        <f t="shared" si="16"/>
        <v>2.5873779709452238</v>
      </c>
      <c r="R307" s="58">
        <f t="shared" si="17"/>
        <v>314.93316513182697</v>
      </c>
      <c r="S307" s="69">
        <f t="shared" si="15"/>
        <v>315.1912169213889</v>
      </c>
      <c r="T307" s="57">
        <v>314.869955293582</v>
      </c>
      <c r="U307" s="69">
        <v>14.228654083752</v>
      </c>
    </row>
    <row r="308" spans="2:21" x14ac:dyDescent="0.25">
      <c r="B308">
        <v>259</v>
      </c>
      <c r="C308" s="98" t="s">
        <v>178</v>
      </c>
      <c r="D308" s="58">
        <v>309.37850200000003</v>
      </c>
      <c r="E308" s="58">
        <v>23.237608000000002</v>
      </c>
      <c r="F308" s="58">
        <v>-10.625208000000001</v>
      </c>
      <c r="G308" s="58">
        <v>4.2954549999999996</v>
      </c>
      <c r="H308" s="58">
        <v>3.4895170000000002</v>
      </c>
      <c r="I308" s="69">
        <v>-4.2954549999999996</v>
      </c>
      <c r="J308" s="102">
        <v>2</v>
      </c>
      <c r="K308" s="57">
        <v>304.12838900000003</v>
      </c>
      <c r="L308" s="58">
        <v>22.843268999999999</v>
      </c>
      <c r="M308" s="69">
        <v>-96.964832999999999</v>
      </c>
      <c r="N308" s="73">
        <v>291.60701999999998</v>
      </c>
      <c r="O308" s="74">
        <v>21.902781000000001</v>
      </c>
      <c r="P308" s="74">
        <v>-302.88234299999999</v>
      </c>
      <c r="Q308" s="57">
        <f t="shared" si="16"/>
        <v>4.2954553128944548</v>
      </c>
      <c r="R308" s="58">
        <f t="shared" si="17"/>
        <v>310.24997006498756</v>
      </c>
      <c r="S308" s="69">
        <f t="shared" si="15"/>
        <v>310.49651926181747</v>
      </c>
      <c r="T308" s="57">
        <v>309.62442149955501</v>
      </c>
      <c r="U308" s="69">
        <v>23.256079163617599</v>
      </c>
    </row>
    <row r="309" spans="2:21" x14ac:dyDescent="0.25">
      <c r="B309">
        <v>260</v>
      </c>
      <c r="C309" s="98" t="s">
        <v>178</v>
      </c>
      <c r="D309" s="58">
        <v>304.147696</v>
      </c>
      <c r="E309" s="58">
        <v>32.261156999999997</v>
      </c>
      <c r="F309" s="58">
        <v>-10.321578000000001</v>
      </c>
      <c r="G309" s="58">
        <v>6.0547630000000003</v>
      </c>
      <c r="H309" s="58">
        <v>3.4111229999999999</v>
      </c>
      <c r="I309" s="69">
        <v>-6.0547630000000003</v>
      </c>
      <c r="J309" s="102">
        <v>2</v>
      </c>
      <c r="K309" s="57">
        <v>299.02964200000002</v>
      </c>
      <c r="L309" s="58">
        <v>31.718281000000001</v>
      </c>
      <c r="M309" s="69">
        <v>-96.668325999999993</v>
      </c>
      <c r="N309" s="73">
        <v>286.82323200000002</v>
      </c>
      <c r="O309" s="74">
        <v>30.423539000000002</v>
      </c>
      <c r="P309" s="74">
        <v>-302.602823</v>
      </c>
      <c r="Q309" s="57">
        <f t="shared" si="16"/>
        <v>6.0547634243957233</v>
      </c>
      <c r="R309" s="58">
        <f t="shared" si="17"/>
        <v>305.85389196982123</v>
      </c>
      <c r="S309" s="69">
        <f t="shared" si="15"/>
        <v>306.08996884552886</v>
      </c>
      <c r="T309" s="57">
        <v>304.38251768122501</v>
      </c>
      <c r="U309" s="69">
        <v>32.2860646985446</v>
      </c>
    </row>
    <row r="310" spans="2:21" x14ac:dyDescent="0.25">
      <c r="B310">
        <v>261</v>
      </c>
      <c r="C310" s="98" t="s">
        <v>178</v>
      </c>
      <c r="D310" s="58">
        <v>298.923722</v>
      </c>
      <c r="E310" s="58">
        <v>41.293824999999998</v>
      </c>
      <c r="F310" s="58">
        <v>-10.043004</v>
      </c>
      <c r="G310" s="58">
        <v>7.865157</v>
      </c>
      <c r="H310" s="58">
        <v>3.3397230000000002</v>
      </c>
      <c r="I310" s="69">
        <v>-7.865157</v>
      </c>
      <c r="J310" s="102">
        <v>4</v>
      </c>
      <c r="K310" s="57">
        <v>293.93196899999998</v>
      </c>
      <c r="L310" s="58">
        <v>40.604255999999999</v>
      </c>
      <c r="M310" s="69">
        <v>-96.396097999999995</v>
      </c>
      <c r="N310" s="73">
        <v>282.02678200000003</v>
      </c>
      <c r="O310" s="74">
        <v>38.959653000000003</v>
      </c>
      <c r="P310" s="74">
        <v>-302.345732</v>
      </c>
      <c r="Q310" s="57">
        <f t="shared" si="16"/>
        <v>7.8651567078228979</v>
      </c>
      <c r="R310" s="58">
        <f t="shared" si="17"/>
        <v>301.76244225791902</v>
      </c>
      <c r="S310" s="69">
        <f t="shared" si="15"/>
        <v>301.9890472825611</v>
      </c>
      <c r="T310" s="57">
        <v>299.148255860267</v>
      </c>
      <c r="U310" s="69">
        <v>41.324842484562303</v>
      </c>
    </row>
    <row r="311" spans="2:21" x14ac:dyDescent="0.25">
      <c r="B311">
        <v>262</v>
      </c>
      <c r="C311" s="98" t="s">
        <v>178</v>
      </c>
      <c r="D311" s="58">
        <v>293.69473900000003</v>
      </c>
      <c r="E311" s="58">
        <v>50.321297999999999</v>
      </c>
      <c r="F311" s="58">
        <v>-9.7885089999999995</v>
      </c>
      <c r="G311" s="58">
        <v>9.7225809999999999</v>
      </c>
      <c r="H311" s="58">
        <v>3.274912</v>
      </c>
      <c r="I311" s="69">
        <v>-9.7225809999999999</v>
      </c>
      <c r="J311" s="102">
        <v>4</v>
      </c>
      <c r="K311" s="57">
        <v>288.82423899999998</v>
      </c>
      <c r="L311" s="58">
        <v>49.486792999999999</v>
      </c>
      <c r="M311" s="69">
        <v>-96.147248000000005</v>
      </c>
      <c r="N311" s="73">
        <v>277.208237</v>
      </c>
      <c r="O311" s="74">
        <v>47.496521000000001</v>
      </c>
      <c r="P311" s="74">
        <v>-302.110345</v>
      </c>
      <c r="Q311" s="57">
        <f t="shared" si="16"/>
        <v>9.7225806291087391</v>
      </c>
      <c r="R311" s="58">
        <f t="shared" si="17"/>
        <v>297.97455050504391</v>
      </c>
      <c r="S311" s="69">
        <f t="shared" si="15"/>
        <v>298.1926166670001</v>
      </c>
      <c r="T311" s="57">
        <v>293.90973230255298</v>
      </c>
      <c r="U311" s="69">
        <v>50.358134689967997</v>
      </c>
    </row>
    <row r="312" spans="2:21" x14ac:dyDescent="0.25">
      <c r="B312">
        <v>263</v>
      </c>
      <c r="C312" s="98" t="s">
        <v>178</v>
      </c>
      <c r="D312" s="58">
        <v>288.47441900000001</v>
      </c>
      <c r="E312" s="58">
        <v>59.345236</v>
      </c>
      <c r="F312" s="58">
        <v>-9.5589440000000003</v>
      </c>
      <c r="G312" s="58">
        <v>11.624763</v>
      </c>
      <c r="H312" s="58">
        <v>3.2167750000000002</v>
      </c>
      <c r="I312" s="69">
        <v>-11.624763</v>
      </c>
      <c r="J312" s="102">
        <v>5</v>
      </c>
      <c r="K312" s="57">
        <v>283.72013399999997</v>
      </c>
      <c r="L312" s="58">
        <v>58.367179999999998</v>
      </c>
      <c r="M312" s="69">
        <v>-95.922652999999997</v>
      </c>
      <c r="N312" s="73">
        <v>272.38130000000001</v>
      </c>
      <c r="O312" s="74">
        <v>56.034543999999997</v>
      </c>
      <c r="P312" s="74">
        <v>-301.89760200000001</v>
      </c>
      <c r="Q312" s="57">
        <f t="shared" si="16"/>
        <v>11.624762908972013</v>
      </c>
      <c r="R312" s="58">
        <f t="shared" si="17"/>
        <v>294.51544518629794</v>
      </c>
      <c r="S312" s="69">
        <f t="shared" si="15"/>
        <v>294.72590278693366</v>
      </c>
      <c r="T312" s="57">
        <v>288.68061785297999</v>
      </c>
      <c r="U312" s="69">
        <v>59.387655427120997</v>
      </c>
    </row>
    <row r="313" spans="2:21" x14ac:dyDescent="0.25">
      <c r="B313">
        <v>264</v>
      </c>
      <c r="C313" s="98" t="s">
        <v>178</v>
      </c>
      <c r="D313" s="58">
        <v>283.24052699999999</v>
      </c>
      <c r="E313" s="58">
        <v>68.372771999999998</v>
      </c>
      <c r="F313" s="58">
        <v>-9.3529289999999996</v>
      </c>
      <c r="G313" s="58">
        <v>13.57127</v>
      </c>
      <c r="H313" s="58">
        <v>3.1648540000000001</v>
      </c>
      <c r="I313" s="69">
        <v>-13.57127</v>
      </c>
      <c r="J313" s="102">
        <v>5</v>
      </c>
      <c r="K313" s="57">
        <v>278.59828499999998</v>
      </c>
      <c r="L313" s="58">
        <v>67.252160000000003</v>
      </c>
      <c r="M313" s="69">
        <v>-95.721000000000004</v>
      </c>
      <c r="N313" s="73">
        <v>267.52667200000002</v>
      </c>
      <c r="O313" s="74">
        <v>64.579531000000003</v>
      </c>
      <c r="P313" s="74">
        <v>-301.70635499999997</v>
      </c>
      <c r="Q313" s="57">
        <f t="shared" si="16"/>
        <v>13.571269501324215</v>
      </c>
      <c r="R313" s="58">
        <f t="shared" si="17"/>
        <v>291.37610074644368</v>
      </c>
      <c r="S313" s="69">
        <f t="shared" si="15"/>
        <v>291.57980642731553</v>
      </c>
      <c r="T313" s="57">
        <v>283.43860222753102</v>
      </c>
      <c r="U313" s="69">
        <v>68.420586317090596</v>
      </c>
    </row>
    <row r="314" spans="2:21" x14ac:dyDescent="0.25">
      <c r="B314">
        <v>265</v>
      </c>
      <c r="C314" s="98" t="s">
        <v>178</v>
      </c>
      <c r="D314" s="58">
        <v>278.01213899999999</v>
      </c>
      <c r="E314" s="58">
        <v>77.388951000000006</v>
      </c>
      <c r="F314" s="58">
        <v>-9.1714479999999998</v>
      </c>
      <c r="G314" s="58">
        <v>15.555361</v>
      </c>
      <c r="H314" s="58">
        <v>3.1193029999999999</v>
      </c>
      <c r="I314" s="69">
        <v>-15.555361</v>
      </c>
      <c r="J314" s="102">
        <v>5</v>
      </c>
      <c r="K314" s="57">
        <v>273.47762799999998</v>
      </c>
      <c r="L314" s="58">
        <v>76.1267</v>
      </c>
      <c r="M314" s="69">
        <v>-95.543289000000001</v>
      </c>
      <c r="N314" s="73">
        <v>262.66295100000002</v>
      </c>
      <c r="O314" s="74">
        <v>73.116268000000005</v>
      </c>
      <c r="P314" s="74">
        <v>-301.53763300000003</v>
      </c>
      <c r="Q314" s="57">
        <f t="shared" si="16"/>
        <v>15.555360989222715</v>
      </c>
      <c r="R314" s="58">
        <f t="shared" si="17"/>
        <v>288.58239580444911</v>
      </c>
      <c r="S314" s="69">
        <f t="shared" si="15"/>
        <v>288.78021359749295</v>
      </c>
      <c r="T314" s="57">
        <v>278.202767505032</v>
      </c>
      <c r="U314" s="69">
        <v>77.442015373693096</v>
      </c>
    </row>
    <row r="315" spans="2:21" x14ac:dyDescent="0.25">
      <c r="B315">
        <v>266</v>
      </c>
      <c r="C315" s="98" t="s">
        <v>178</v>
      </c>
      <c r="D315" s="58">
        <v>272.80999400000002</v>
      </c>
      <c r="E315" s="58">
        <v>86.429958999999997</v>
      </c>
      <c r="F315" s="58">
        <v>-9.0163759999999993</v>
      </c>
      <c r="G315" s="58">
        <v>17.578918000000002</v>
      </c>
      <c r="H315" s="58">
        <v>3.080514</v>
      </c>
      <c r="I315" s="69">
        <v>-17.578918000000002</v>
      </c>
      <c r="J315" s="102">
        <v>5</v>
      </c>
      <c r="K315" s="57">
        <v>268.378626</v>
      </c>
      <c r="L315" s="58">
        <v>85.026041000000006</v>
      </c>
      <c r="M315" s="69">
        <v>-95.391384000000002</v>
      </c>
      <c r="N315" s="73">
        <v>257.80994099999998</v>
      </c>
      <c r="O315" s="74">
        <v>81.677735999999996</v>
      </c>
      <c r="P315" s="74">
        <v>-301.393282</v>
      </c>
      <c r="Q315" s="57">
        <f t="shared" si="16"/>
        <v>17.578917996702867</v>
      </c>
      <c r="R315" s="58">
        <f t="shared" si="17"/>
        <v>286.1737769940176</v>
      </c>
      <c r="S315" s="69">
        <f t="shared" si="15"/>
        <v>286.36660842517165</v>
      </c>
      <c r="T315" s="57">
        <v>272.99387595041702</v>
      </c>
      <c r="U315" s="69">
        <v>86.488215331457596</v>
      </c>
    </row>
    <row r="316" spans="2:21" x14ac:dyDescent="0.25">
      <c r="B316">
        <v>267</v>
      </c>
      <c r="C316" s="98" t="s">
        <v>178</v>
      </c>
      <c r="D316" s="58">
        <v>267.59340500000002</v>
      </c>
      <c r="E316" s="58">
        <v>95.455659999999995</v>
      </c>
      <c r="F316" s="58">
        <v>-8.8844759999999994</v>
      </c>
      <c r="G316" s="58">
        <v>19.632285</v>
      </c>
      <c r="H316" s="58">
        <v>3.047612</v>
      </c>
      <c r="I316" s="69">
        <v>-19.632285</v>
      </c>
      <c r="J316" s="102">
        <v>5</v>
      </c>
      <c r="K316" s="57">
        <v>263.26190300000002</v>
      </c>
      <c r="L316" s="58">
        <v>93.910531000000006</v>
      </c>
      <c r="M316" s="69">
        <v>-95.262139000000005</v>
      </c>
      <c r="N316" s="73">
        <v>252.93139500000001</v>
      </c>
      <c r="O316" s="74">
        <v>90.225442000000001</v>
      </c>
      <c r="P316" s="74">
        <v>-301.27036900000002</v>
      </c>
      <c r="Q316" s="57">
        <f t="shared" si="16"/>
        <v>19.632284689461134</v>
      </c>
      <c r="R316" s="58">
        <f t="shared" si="17"/>
        <v>284.10915758829321</v>
      </c>
      <c r="S316" s="69">
        <f t="shared" si="15"/>
        <v>284.29778032365903</v>
      </c>
      <c r="T316" s="57">
        <v>267.77111670515598</v>
      </c>
      <c r="U316" s="69">
        <v>95.519053147172002</v>
      </c>
    </row>
    <row r="317" spans="2:21" x14ac:dyDescent="0.25">
      <c r="B317">
        <v>268</v>
      </c>
      <c r="C317" s="98" t="s">
        <v>178</v>
      </c>
      <c r="D317" s="58">
        <v>262.40135199999997</v>
      </c>
      <c r="E317" s="58">
        <v>104.508495</v>
      </c>
      <c r="F317" s="58">
        <v>-8.7789940000000009</v>
      </c>
      <c r="G317" s="58">
        <v>21.716269</v>
      </c>
      <c r="H317" s="58">
        <v>3.0213589999999999</v>
      </c>
      <c r="I317" s="69">
        <v>-21.716269</v>
      </c>
      <c r="J317" s="102">
        <v>5</v>
      </c>
      <c r="K317" s="57">
        <v>258.16567300000003</v>
      </c>
      <c r="L317" s="58">
        <v>102.82152000000001</v>
      </c>
      <c r="M317" s="69">
        <v>-95.158754999999999</v>
      </c>
      <c r="N317" s="73">
        <v>248.06370000000001</v>
      </c>
      <c r="O317" s="74">
        <v>98.798134000000005</v>
      </c>
      <c r="P317" s="74">
        <v>-301.171989</v>
      </c>
      <c r="Q317" s="57">
        <f t="shared" si="16"/>
        <v>21.716268483712891</v>
      </c>
      <c r="R317" s="58">
        <f t="shared" si="17"/>
        <v>282.44733147720285</v>
      </c>
      <c r="S317" s="69">
        <f t="shared" si="15"/>
        <v>282.63261011510008</v>
      </c>
      <c r="T317" s="57">
        <v>262.57353437450303</v>
      </c>
      <c r="U317" s="69">
        <v>104.577071326637</v>
      </c>
    </row>
    <row r="318" spans="2:21" x14ac:dyDescent="0.25">
      <c r="B318">
        <v>269</v>
      </c>
      <c r="C318" s="98" t="s">
        <v>178</v>
      </c>
      <c r="D318" s="58">
        <v>257.21170899999998</v>
      </c>
      <c r="E318" s="58">
        <v>113.54823399999999</v>
      </c>
      <c r="F318" s="58">
        <v>-8.6977150000000005</v>
      </c>
      <c r="G318" s="58">
        <v>23.819457</v>
      </c>
      <c r="H318" s="58">
        <v>3.001163</v>
      </c>
      <c r="I318" s="69">
        <v>-23.819457</v>
      </c>
      <c r="J318" s="102">
        <v>5</v>
      </c>
      <c r="K318" s="57">
        <v>253.068648</v>
      </c>
      <c r="L318" s="58">
        <v>111.719246</v>
      </c>
      <c r="M318" s="69">
        <v>-95.079077999999996</v>
      </c>
      <c r="N318" s="73">
        <v>243.187567</v>
      </c>
      <c r="O318" s="74">
        <v>107.357161</v>
      </c>
      <c r="P318" s="74">
        <v>-301.09613100000001</v>
      </c>
      <c r="Q318" s="57">
        <f t="shared" si="16"/>
        <v>23.81945706100381</v>
      </c>
      <c r="R318" s="58">
        <f t="shared" si="17"/>
        <v>281.16021178541502</v>
      </c>
      <c r="S318" s="69">
        <f t="shared" si="15"/>
        <v>281.34292681550102</v>
      </c>
      <c r="T318" s="57">
        <v>257.37891272351902</v>
      </c>
      <c r="U318" s="69">
        <v>113.62204746517099</v>
      </c>
    </row>
    <row r="319" spans="2:21" x14ac:dyDescent="0.25">
      <c r="B319">
        <v>270</v>
      </c>
      <c r="C319" s="98" t="s">
        <v>178</v>
      </c>
      <c r="D319" s="58">
        <v>252.01400799999999</v>
      </c>
      <c r="E319" s="58">
        <v>122.58022800000001</v>
      </c>
      <c r="F319" s="58">
        <v>-8.6401109999999992</v>
      </c>
      <c r="G319" s="58">
        <v>25.938400999999999</v>
      </c>
      <c r="H319" s="58">
        <v>2.9868670000000002</v>
      </c>
      <c r="I319" s="69">
        <v>-25.938400999999999</v>
      </c>
      <c r="J319" s="102">
        <v>7</v>
      </c>
      <c r="K319" s="57">
        <v>247.96078700000001</v>
      </c>
      <c r="L319" s="58">
        <v>120.608732</v>
      </c>
      <c r="M319" s="69">
        <v>-95.022600999999995</v>
      </c>
      <c r="N319" s="73">
        <v>238.293971</v>
      </c>
      <c r="O319" s="74">
        <v>115.906769</v>
      </c>
      <c r="P319" s="74">
        <v>-301.04234300000002</v>
      </c>
      <c r="Q319" s="57">
        <f t="shared" si="16"/>
        <v>25.938401351711835</v>
      </c>
      <c r="R319" s="58">
        <f t="shared" si="17"/>
        <v>280.24448705506421</v>
      </c>
      <c r="S319" s="69">
        <f t="shared" si="15"/>
        <v>280.4253921853134</v>
      </c>
      <c r="T319" s="57">
        <v>252.17674107080299</v>
      </c>
      <c r="U319" s="69">
        <v>122.65938176244499</v>
      </c>
    </row>
    <row r="320" spans="2:21" x14ac:dyDescent="0.25">
      <c r="B320">
        <v>271</v>
      </c>
      <c r="C320" s="98" t="s">
        <v>178</v>
      </c>
      <c r="D320" s="58">
        <v>246.820044</v>
      </c>
      <c r="E320" s="58">
        <v>131.61972900000001</v>
      </c>
      <c r="F320" s="58">
        <v>-8.6072690000000005</v>
      </c>
      <c r="G320" s="58">
        <v>28.069300999999999</v>
      </c>
      <c r="H320" s="58">
        <v>2.9787240000000001</v>
      </c>
      <c r="I320" s="69">
        <v>-28.069300999999999</v>
      </c>
      <c r="J320" s="102">
        <v>7</v>
      </c>
      <c r="K320" s="57">
        <v>242.85376500000001</v>
      </c>
      <c r="L320" s="58">
        <v>129.50466299999999</v>
      </c>
      <c r="M320" s="69">
        <v>-94.990398999999996</v>
      </c>
      <c r="N320" s="73">
        <v>233.394305</v>
      </c>
      <c r="O320" s="74">
        <v>124.460294</v>
      </c>
      <c r="P320" s="74">
        <v>-301.01166699999999</v>
      </c>
      <c r="Q320" s="57">
        <f t="shared" si="16"/>
        <v>28.069300993776125</v>
      </c>
      <c r="R320" s="58">
        <f t="shared" si="17"/>
        <v>279.72108819714572</v>
      </c>
      <c r="S320" s="69">
        <f t="shared" si="15"/>
        <v>279.90096404850999</v>
      </c>
      <c r="T320" s="57">
        <v>246.97881328777899</v>
      </c>
      <c r="U320" s="69">
        <v>131.70439461423601</v>
      </c>
    </row>
    <row r="321" spans="2:21" x14ac:dyDescent="0.25">
      <c r="B321">
        <v>272</v>
      </c>
      <c r="C321" s="98" t="s">
        <v>178</v>
      </c>
      <c r="D321" s="58">
        <v>241.63310300000001</v>
      </c>
      <c r="E321" s="58">
        <v>140.66284099999999</v>
      </c>
      <c r="F321" s="58">
        <v>-8.5992800000000003</v>
      </c>
      <c r="G321" s="58">
        <v>30.205138999999999</v>
      </c>
      <c r="H321" s="58">
        <v>2.9767429999999999</v>
      </c>
      <c r="I321" s="69">
        <v>-30.205138999999999</v>
      </c>
      <c r="J321" s="102">
        <v>7</v>
      </c>
      <c r="K321" s="57">
        <v>237.75098600000001</v>
      </c>
      <c r="L321" s="58">
        <v>138.402929</v>
      </c>
      <c r="M321" s="69">
        <v>-94.982564999999994</v>
      </c>
      <c r="N321" s="73">
        <v>228.49224899999999</v>
      </c>
      <c r="O321" s="74">
        <v>133.013104</v>
      </c>
      <c r="P321" s="74">
        <v>-301.00420400000002</v>
      </c>
      <c r="Q321" s="57">
        <f t="shared" si="16"/>
        <v>30.205139211096785</v>
      </c>
      <c r="R321" s="58">
        <f t="shared" si="17"/>
        <v>279.59361813818265</v>
      </c>
      <c r="S321" s="69">
        <f t="shared" si="15"/>
        <v>279.77324388768471</v>
      </c>
      <c r="T321" s="57">
        <v>241.788390491694</v>
      </c>
      <c r="U321" s="69">
        <v>140.75323912625899</v>
      </c>
    </row>
    <row r="322" spans="2:21" x14ac:dyDescent="0.25">
      <c r="B322">
        <v>273</v>
      </c>
      <c r="C322" s="98" t="s">
        <v>178</v>
      </c>
      <c r="D322" s="58">
        <v>236.44493499999999</v>
      </c>
      <c r="E322" s="58">
        <v>149.70301799999999</v>
      </c>
      <c r="F322" s="58">
        <v>-8.6154840000000004</v>
      </c>
      <c r="G322" s="58">
        <v>32.339584000000002</v>
      </c>
      <c r="H322" s="58">
        <v>2.9807600000000001</v>
      </c>
      <c r="I322" s="69">
        <v>-32.339584000000002</v>
      </c>
      <c r="J322" s="102">
        <v>7</v>
      </c>
      <c r="K322" s="57">
        <v>232.64456300000001</v>
      </c>
      <c r="L322" s="58">
        <v>147.29684700000001</v>
      </c>
      <c r="M322" s="69">
        <v>-94.998453999999995</v>
      </c>
      <c r="N322" s="73">
        <v>223.58078699999999</v>
      </c>
      <c r="O322" s="74">
        <v>141.55819700000001</v>
      </c>
      <c r="P322" s="74">
        <v>-301.019341</v>
      </c>
      <c r="Q322" s="57">
        <f t="shared" si="16"/>
        <v>32.339583834111266</v>
      </c>
      <c r="R322" s="58">
        <f t="shared" si="17"/>
        <v>279.85210537972114</v>
      </c>
      <c r="S322" s="69">
        <f t="shared" si="15"/>
        <v>280.032238525781</v>
      </c>
      <c r="T322" s="57">
        <v>236.597176514502</v>
      </c>
      <c r="U322" s="69">
        <v>149.79940836753201</v>
      </c>
    </row>
    <row r="323" spans="2:21" x14ac:dyDescent="0.25">
      <c r="B323">
        <v>274</v>
      </c>
      <c r="C323" s="98" t="s">
        <v>178</v>
      </c>
      <c r="D323" s="58">
        <v>231.25687400000001</v>
      </c>
      <c r="E323" s="58">
        <v>158.74326600000001</v>
      </c>
      <c r="F323" s="58">
        <v>-8.6560439999999996</v>
      </c>
      <c r="G323" s="58">
        <v>34.467143999999998</v>
      </c>
      <c r="H323" s="58">
        <v>2.9908199999999998</v>
      </c>
      <c r="I323" s="69">
        <v>-34.467143999999998</v>
      </c>
      <c r="J323" s="102">
        <v>7</v>
      </c>
      <c r="K323" s="57">
        <v>227.535945</v>
      </c>
      <c r="L323" s="58">
        <v>156.18908300000001</v>
      </c>
      <c r="M323" s="69">
        <v>-95.038223000000002</v>
      </c>
      <c r="N323" s="73">
        <v>218.66163900000001</v>
      </c>
      <c r="O323" s="74">
        <v>150.097431</v>
      </c>
      <c r="P323" s="74">
        <v>-301.05722300000002</v>
      </c>
      <c r="Q323" s="57">
        <f t="shared" si="16"/>
        <v>34.467143453568319</v>
      </c>
      <c r="R323" s="58">
        <f t="shared" si="17"/>
        <v>280.49806821544894</v>
      </c>
      <c r="S323" s="69">
        <f t="shared" si="15"/>
        <v>280.67947337968428</v>
      </c>
      <c r="T323" s="57">
        <v>231.40648072892699</v>
      </c>
      <c r="U323" s="69">
        <v>158.84596158848001</v>
      </c>
    </row>
    <row r="324" spans="2:21" x14ac:dyDescent="0.25">
      <c r="B324">
        <v>275</v>
      </c>
      <c r="C324" s="98" t="s">
        <v>178</v>
      </c>
      <c r="D324" s="58">
        <v>330.318532</v>
      </c>
      <c r="E324" s="58">
        <v>5.2052160000000001</v>
      </c>
      <c r="F324" s="58">
        <v>-12.073034</v>
      </c>
      <c r="G324" s="58">
        <v>0.90280199999999999</v>
      </c>
      <c r="H324" s="58">
        <v>3.8723339999999999</v>
      </c>
      <c r="I324" s="69">
        <v>-0.90280199999999999</v>
      </c>
      <c r="J324" s="102">
        <v>2</v>
      </c>
      <c r="K324" s="57">
        <v>324.47760499999998</v>
      </c>
      <c r="L324" s="58">
        <v>5.1131739999999999</v>
      </c>
      <c r="M324" s="69">
        <v>-98.375555000000006</v>
      </c>
      <c r="N324" s="73">
        <v>310.54716500000001</v>
      </c>
      <c r="O324" s="74">
        <v>4.893656</v>
      </c>
      <c r="P324" s="74">
        <v>-304.20457299999998</v>
      </c>
      <c r="Q324" s="57">
        <f t="shared" si="16"/>
        <v>0.90280198348704921</v>
      </c>
      <c r="R324" s="58">
        <f t="shared" si="17"/>
        <v>330.35954179687576</v>
      </c>
      <c r="S324" s="69">
        <f t="shared" si="15"/>
        <v>330.6581623623361</v>
      </c>
      <c r="T324" s="57">
        <v>330.617178862228</v>
      </c>
      <c r="U324" s="69">
        <v>5.2099221284034103</v>
      </c>
    </row>
    <row r="325" spans="2:21" x14ac:dyDescent="0.25">
      <c r="B325">
        <v>276</v>
      </c>
      <c r="C325" s="98" t="s">
        <v>178</v>
      </c>
      <c r="D325" s="58">
        <v>325.07899600000002</v>
      </c>
      <c r="E325" s="58">
        <v>14.216518000000001</v>
      </c>
      <c r="F325" s="58">
        <v>-11.705999</v>
      </c>
      <c r="G325" s="58">
        <v>2.504092</v>
      </c>
      <c r="H325" s="58">
        <v>3.7737980000000002</v>
      </c>
      <c r="I325" s="69">
        <v>-2.504092</v>
      </c>
      <c r="J325" s="102">
        <v>2</v>
      </c>
      <c r="K325" s="57">
        <v>319.391212</v>
      </c>
      <c r="L325" s="58">
        <v>13.967777</v>
      </c>
      <c r="M325" s="69">
        <v>-98.018439000000001</v>
      </c>
      <c r="N325" s="73">
        <v>305.82601099999999</v>
      </c>
      <c r="O325" s="74">
        <v>13.374537</v>
      </c>
      <c r="P325" s="74">
        <v>-303.87111299999998</v>
      </c>
      <c r="Q325" s="57">
        <f t="shared" si="16"/>
        <v>2.504092247893047</v>
      </c>
      <c r="R325" s="58">
        <f t="shared" si="17"/>
        <v>325.38970946299509</v>
      </c>
      <c r="S325" s="69">
        <f t="shared" si="15"/>
        <v>325.67479413149306</v>
      </c>
      <c r="T325" s="57">
        <v>325.363872942824</v>
      </c>
      <c r="U325" s="69">
        <v>14.2289763816096</v>
      </c>
    </row>
    <row r="326" spans="2:21" x14ac:dyDescent="0.25">
      <c r="B326">
        <v>277</v>
      </c>
      <c r="C326" s="98" t="s">
        <v>178</v>
      </c>
      <c r="D326" s="58">
        <v>319.82892099999998</v>
      </c>
      <c r="E326" s="58">
        <v>23.235071999999999</v>
      </c>
      <c r="F326" s="58">
        <v>-11.363253</v>
      </c>
      <c r="G326" s="58">
        <v>4.1551489999999998</v>
      </c>
      <c r="H326" s="58">
        <v>3.6827209999999999</v>
      </c>
      <c r="I326" s="69">
        <v>-4.1551489999999998</v>
      </c>
      <c r="J326" s="102">
        <v>2</v>
      </c>
      <c r="K326" s="57">
        <v>314.28751299999999</v>
      </c>
      <c r="L326" s="58">
        <v>22.832498000000001</v>
      </c>
      <c r="M326" s="69">
        <v>-97.684634000000003</v>
      </c>
      <c r="N326" s="73">
        <v>301.071415</v>
      </c>
      <c r="O326" s="74">
        <v>21.872368999999999</v>
      </c>
      <c r="P326" s="74">
        <v>-303.55863099999999</v>
      </c>
      <c r="Q326" s="57">
        <f t="shared" si="16"/>
        <v>4.1551492186224506</v>
      </c>
      <c r="R326" s="58">
        <f t="shared" si="17"/>
        <v>320.67180618019631</v>
      </c>
      <c r="S326" s="69">
        <f t="shared" si="15"/>
        <v>320.94445702234924</v>
      </c>
      <c r="T326" s="57">
        <v>320.10091932801402</v>
      </c>
      <c r="U326" s="69">
        <v>23.2548322540618</v>
      </c>
    </row>
    <row r="327" spans="2:21" x14ac:dyDescent="0.25">
      <c r="B327">
        <v>278</v>
      </c>
      <c r="C327" s="98" t="s">
        <v>178</v>
      </c>
      <c r="D327" s="58">
        <v>314.59596099999999</v>
      </c>
      <c r="E327" s="58">
        <v>32.254672999999997</v>
      </c>
      <c r="F327" s="58">
        <v>-11.046597999999999</v>
      </c>
      <c r="G327" s="58">
        <v>5.8539269999999997</v>
      </c>
      <c r="H327" s="58">
        <v>3.5993529999999998</v>
      </c>
      <c r="I327" s="69">
        <v>-5.8539269999999997</v>
      </c>
      <c r="J327" s="102">
        <v>2</v>
      </c>
      <c r="K327" s="57">
        <v>309.19387499999999</v>
      </c>
      <c r="L327" s="58">
        <v>31.700811000000002</v>
      </c>
      <c r="M327" s="69">
        <v>-97.375971000000007</v>
      </c>
      <c r="N327" s="73">
        <v>296.31005699999997</v>
      </c>
      <c r="O327" s="74">
        <v>30.379867999999998</v>
      </c>
      <c r="P327" s="74">
        <v>-303.26903199999998</v>
      </c>
      <c r="Q327" s="57">
        <f t="shared" si="16"/>
        <v>5.8539266313172105</v>
      </c>
      <c r="R327" s="58">
        <f t="shared" si="17"/>
        <v>316.24513056780881</v>
      </c>
      <c r="S327" s="69">
        <f t="shared" si="15"/>
        <v>316.50647032974933</v>
      </c>
      <c r="T327" s="57">
        <v>314.85600187686799</v>
      </c>
      <c r="U327" s="69">
        <v>32.281334287778002</v>
      </c>
    </row>
    <row r="328" spans="2:21" x14ac:dyDescent="0.25">
      <c r="B328">
        <v>279</v>
      </c>
      <c r="C328" s="98" t="s">
        <v>178</v>
      </c>
      <c r="D328" s="58">
        <v>309.36568199999999</v>
      </c>
      <c r="E328" s="58">
        <v>41.280926000000001</v>
      </c>
      <c r="F328" s="58">
        <v>-10.754879000000001</v>
      </c>
      <c r="G328" s="58">
        <v>7.6004969999999998</v>
      </c>
      <c r="H328" s="58">
        <v>3.5231849999999998</v>
      </c>
      <c r="I328" s="69">
        <v>-7.6004969999999998</v>
      </c>
      <c r="J328" s="102">
        <v>2</v>
      </c>
      <c r="K328" s="57">
        <v>304.09674799999999</v>
      </c>
      <c r="L328" s="58">
        <v>40.577854000000002</v>
      </c>
      <c r="M328" s="69">
        <v>-97.091395000000006</v>
      </c>
      <c r="N328" s="73">
        <v>291.53049299999998</v>
      </c>
      <c r="O328" s="74">
        <v>38.901046000000001</v>
      </c>
      <c r="P328" s="74">
        <v>-303.00149099999999</v>
      </c>
      <c r="Q328" s="57">
        <f t="shared" si="16"/>
        <v>7.6004969420852406</v>
      </c>
      <c r="R328" s="58">
        <f t="shared" si="17"/>
        <v>312.10773788988729</v>
      </c>
      <c r="S328" s="69">
        <f t="shared" si="15"/>
        <v>312.35880667219794</v>
      </c>
      <c r="T328" s="57">
        <v>309.61460762664098</v>
      </c>
      <c r="U328" s="69">
        <v>41.314141967286503</v>
      </c>
    </row>
    <row r="329" spans="2:21" x14ac:dyDescent="0.25">
      <c r="B329">
        <v>280</v>
      </c>
      <c r="C329" s="98" t="s">
        <v>178</v>
      </c>
      <c r="D329" s="58">
        <v>304.13573000000002</v>
      </c>
      <c r="E329" s="58">
        <v>50.314371000000001</v>
      </c>
      <c r="F329" s="58">
        <v>-10.487863000000001</v>
      </c>
      <c r="G329" s="58">
        <v>9.3935870000000001</v>
      </c>
      <c r="H329" s="58">
        <v>3.4539810000000002</v>
      </c>
      <c r="I329" s="69">
        <v>-9.3935870000000001</v>
      </c>
      <c r="J329" s="102">
        <v>2</v>
      </c>
      <c r="K329" s="57">
        <v>298.99426099999999</v>
      </c>
      <c r="L329" s="58">
        <v>49.463797</v>
      </c>
      <c r="M329" s="69">
        <v>-96.830736000000002</v>
      </c>
      <c r="N329" s="73">
        <v>286.73200700000001</v>
      </c>
      <c r="O329" s="74">
        <v>47.435203999999999</v>
      </c>
      <c r="P329" s="74">
        <v>-302.75599399999999</v>
      </c>
      <c r="Q329" s="57">
        <f t="shared" si="16"/>
        <v>9.393587182071224</v>
      </c>
      <c r="R329" s="58">
        <f t="shared" si="17"/>
        <v>308.26948955704091</v>
      </c>
      <c r="S329" s="69">
        <f t="shared" si="15"/>
        <v>308.5112824750783</v>
      </c>
      <c r="T329" s="57">
        <v>304.37434235877203</v>
      </c>
      <c r="U329" s="69">
        <v>50.3538455817745</v>
      </c>
    </row>
    <row r="330" spans="2:21" x14ac:dyDescent="0.25">
      <c r="B330">
        <v>281</v>
      </c>
      <c r="C330" s="98" t="s">
        <v>178</v>
      </c>
      <c r="D330" s="58">
        <v>298.91249699999997</v>
      </c>
      <c r="E330" s="58">
        <v>59.340435999999997</v>
      </c>
      <c r="F330" s="58">
        <v>-10.245747</v>
      </c>
      <c r="G330" s="58">
        <v>11.228433000000001</v>
      </c>
      <c r="H330" s="58">
        <v>3.3916390000000001</v>
      </c>
      <c r="I330" s="69">
        <v>-11.228433000000001</v>
      </c>
      <c r="J330" s="102">
        <v>5</v>
      </c>
      <c r="K330" s="57">
        <v>293.89305100000001</v>
      </c>
      <c r="L330" s="58">
        <v>58.343969999999999</v>
      </c>
      <c r="M330" s="69">
        <v>-96.594239999999999</v>
      </c>
      <c r="N330" s="73">
        <v>281.92181599999998</v>
      </c>
      <c r="O330" s="74">
        <v>55.967427999999998</v>
      </c>
      <c r="P330" s="74">
        <v>-302.53289999999998</v>
      </c>
      <c r="Q330" s="57">
        <f t="shared" si="16"/>
        <v>11.228433335069543</v>
      </c>
      <c r="R330" s="58">
        <f t="shared" si="17"/>
        <v>304.74574354278536</v>
      </c>
      <c r="S330" s="69">
        <f t="shared" si="15"/>
        <v>304.97922916042006</v>
      </c>
      <c r="T330" s="57">
        <v>299.14157386927599</v>
      </c>
      <c r="U330" s="69">
        <v>59.3859125907642</v>
      </c>
    </row>
    <row r="331" spans="2:21" x14ac:dyDescent="0.25">
      <c r="B331">
        <v>282</v>
      </c>
      <c r="C331" s="98" t="s">
        <v>178</v>
      </c>
      <c r="D331" s="58">
        <v>293.68659500000001</v>
      </c>
      <c r="E331" s="58">
        <v>68.356516999999997</v>
      </c>
      <c r="F331" s="58">
        <v>-10.027751</v>
      </c>
      <c r="G331" s="58">
        <v>13.102499</v>
      </c>
      <c r="H331" s="58">
        <v>3.3358270000000001</v>
      </c>
      <c r="I331" s="69">
        <v>-13.102499</v>
      </c>
      <c r="J331" s="102">
        <v>5</v>
      </c>
      <c r="K331" s="57">
        <v>288.78434499999997</v>
      </c>
      <c r="L331" s="58">
        <v>67.215502000000001</v>
      </c>
      <c r="M331" s="69">
        <v>-96.381186999999997</v>
      </c>
      <c r="N331" s="73">
        <v>277.09262100000001</v>
      </c>
      <c r="O331" s="74">
        <v>64.494214999999997</v>
      </c>
      <c r="P331" s="74">
        <v>-302.331638</v>
      </c>
      <c r="Q331" s="57">
        <f t="shared" si="16"/>
        <v>13.10249943137309</v>
      </c>
      <c r="R331" s="58">
        <f t="shared" si="17"/>
        <v>301.53677967880685</v>
      </c>
      <c r="S331" s="69">
        <f t="shared" si="15"/>
        <v>301.76286985564496</v>
      </c>
      <c r="T331" s="57">
        <v>293.90685858038501</v>
      </c>
      <c r="U331" s="69">
        <v>68.407784069840602</v>
      </c>
    </row>
    <row r="332" spans="2:21" x14ac:dyDescent="0.25">
      <c r="B332">
        <v>283</v>
      </c>
      <c r="C332" s="98" t="s">
        <v>178</v>
      </c>
      <c r="D332" s="58">
        <v>288.45929100000001</v>
      </c>
      <c r="E332" s="58">
        <v>77.376609000000002</v>
      </c>
      <c r="F332" s="58">
        <v>-9.8341080000000005</v>
      </c>
      <c r="G332" s="58">
        <v>15.015598000000001</v>
      </c>
      <c r="H332" s="58">
        <v>3.2864960000000001</v>
      </c>
      <c r="I332" s="69">
        <v>-15.015598000000001</v>
      </c>
      <c r="J332" s="102">
        <v>5</v>
      </c>
      <c r="K332" s="57">
        <v>283.66967799999998</v>
      </c>
      <c r="L332" s="58">
        <v>76.091838999999993</v>
      </c>
      <c r="M332" s="69">
        <v>-96.191846999999996</v>
      </c>
      <c r="N332" s="73">
        <v>272.24658899999997</v>
      </c>
      <c r="O332" s="74">
        <v>73.027698000000001</v>
      </c>
      <c r="P332" s="74">
        <v>-302.152557</v>
      </c>
      <c r="Q332" s="57">
        <f t="shared" si="16"/>
        <v>15.015598280092188</v>
      </c>
      <c r="R332" s="58">
        <f t="shared" si="17"/>
        <v>298.65683013211265</v>
      </c>
      <c r="S332" s="69">
        <f t="shared" si="15"/>
        <v>298.87641821128835</v>
      </c>
      <c r="T332" s="57">
        <v>288.67143930985401</v>
      </c>
      <c r="U332" s="69">
        <v>77.433515875021001</v>
      </c>
    </row>
    <row r="333" spans="2:21" x14ac:dyDescent="0.25">
      <c r="B333">
        <v>284</v>
      </c>
      <c r="C333" s="98" t="s">
        <v>178</v>
      </c>
      <c r="D333" s="58">
        <v>283.236538</v>
      </c>
      <c r="E333" s="58">
        <v>86.392020000000002</v>
      </c>
      <c r="F333" s="58">
        <v>-9.6650349999999996</v>
      </c>
      <c r="G333" s="58">
        <v>16.962607999999999</v>
      </c>
      <c r="H333" s="58">
        <v>3.2436050000000001</v>
      </c>
      <c r="I333" s="69">
        <v>-16.962607999999999</v>
      </c>
      <c r="J333" s="102">
        <v>5</v>
      </c>
      <c r="K333" s="57">
        <v>278.55517600000002</v>
      </c>
      <c r="L333" s="58">
        <v>84.964123999999998</v>
      </c>
      <c r="M333" s="69">
        <v>-96.026461999999995</v>
      </c>
      <c r="N333" s="73">
        <v>267.39026100000001</v>
      </c>
      <c r="O333" s="74">
        <v>81.558633</v>
      </c>
      <c r="P333" s="74">
        <v>-301.99596700000001</v>
      </c>
      <c r="Q333" s="57">
        <f t="shared" si="16"/>
        <v>16.962608281894209</v>
      </c>
      <c r="R333" s="58">
        <f t="shared" si="17"/>
        <v>296.11909357200494</v>
      </c>
      <c r="S333" s="69">
        <f t="shared" si="15"/>
        <v>296.33305630658469</v>
      </c>
      <c r="T333" s="57">
        <v>283.44124961885501</v>
      </c>
      <c r="U333" s="69">
        <v>86.454460567856501</v>
      </c>
    </row>
    <row r="334" spans="2:21" x14ac:dyDescent="0.25">
      <c r="B334">
        <v>285</v>
      </c>
      <c r="C334" s="98" t="s">
        <v>178</v>
      </c>
      <c r="D334" s="58">
        <v>278.02421299999997</v>
      </c>
      <c r="E334" s="58">
        <v>95.437309999999997</v>
      </c>
      <c r="F334" s="58">
        <v>-9.5215779999999999</v>
      </c>
      <c r="G334" s="58">
        <v>18.945796999999999</v>
      </c>
      <c r="H334" s="58">
        <v>3.207341</v>
      </c>
      <c r="I334" s="69">
        <v>-18.945796999999999</v>
      </c>
      <c r="J334" s="102">
        <v>5</v>
      </c>
      <c r="K334" s="57">
        <v>273.44676900000002</v>
      </c>
      <c r="L334" s="58">
        <v>93.866011999999998</v>
      </c>
      <c r="M334" s="69">
        <v>-95.886084999999994</v>
      </c>
      <c r="N334" s="73">
        <v>262.529696</v>
      </c>
      <c r="O334" s="74">
        <v>90.118510999999998</v>
      </c>
      <c r="P334" s="74">
        <v>-301.86293699999999</v>
      </c>
      <c r="Q334" s="57">
        <f t="shared" si="16"/>
        <v>18.945797172215123</v>
      </c>
      <c r="R334" s="58">
        <f t="shared" si="17"/>
        <v>293.94853827550401</v>
      </c>
      <c r="S334" s="69">
        <f t="shared" si="15"/>
        <v>294.15776589122964</v>
      </c>
      <c r="T334" s="57">
        <v>278.222161672406</v>
      </c>
      <c r="U334" s="69">
        <v>95.505259796921393</v>
      </c>
    </row>
    <row r="335" spans="2:21" x14ac:dyDescent="0.25">
      <c r="B335">
        <v>286</v>
      </c>
      <c r="C335" s="98" t="s">
        <v>178</v>
      </c>
      <c r="D335" s="58">
        <v>272.82109700000001</v>
      </c>
      <c r="E335" s="58">
        <v>104.465024</v>
      </c>
      <c r="F335" s="58">
        <v>-9.4026890000000005</v>
      </c>
      <c r="G335" s="58">
        <v>20.952178</v>
      </c>
      <c r="H335" s="58">
        <v>3.1773739999999999</v>
      </c>
      <c r="I335" s="69">
        <v>-20.952178</v>
      </c>
      <c r="J335" s="102">
        <v>5</v>
      </c>
      <c r="K335" s="57">
        <v>268.34365600000001</v>
      </c>
      <c r="L335" s="58">
        <v>102.75058199999999</v>
      </c>
      <c r="M335" s="69">
        <v>-95.769715000000005</v>
      </c>
      <c r="N335" s="73">
        <v>257.66508800000003</v>
      </c>
      <c r="O335" s="74">
        <v>98.661687000000001</v>
      </c>
      <c r="P335" s="74">
        <v>-301.75257599999998</v>
      </c>
      <c r="Q335" s="57">
        <f t="shared" si="16"/>
        <v>20.952177495781061</v>
      </c>
      <c r="R335" s="58">
        <f t="shared" si="17"/>
        <v>292.13745430465428</v>
      </c>
      <c r="S335" s="69">
        <f t="shared" si="15"/>
        <v>292.34278420115061</v>
      </c>
      <c r="T335" s="57">
        <v>273.01290542697302</v>
      </c>
      <c r="U335" s="69">
        <v>104.538468730438</v>
      </c>
    </row>
    <row r="336" spans="2:21" x14ac:dyDescent="0.25">
      <c r="B336">
        <v>287</v>
      </c>
      <c r="C336" s="98" t="s">
        <v>178</v>
      </c>
      <c r="D336" s="58">
        <v>267.63044300000001</v>
      </c>
      <c r="E336" s="58">
        <v>113.512587</v>
      </c>
      <c r="F336" s="58">
        <v>-9.3093719999999998</v>
      </c>
      <c r="G336" s="58">
        <v>22.983709000000001</v>
      </c>
      <c r="H336" s="58">
        <v>3.1539060000000001</v>
      </c>
      <c r="I336" s="69">
        <v>-22.983709000000001</v>
      </c>
      <c r="J336" s="102">
        <v>5</v>
      </c>
      <c r="K336" s="57">
        <v>263.24915900000002</v>
      </c>
      <c r="L336" s="58">
        <v>111.654313</v>
      </c>
      <c r="M336" s="69">
        <v>-95.678354999999996</v>
      </c>
      <c r="N336" s="73">
        <v>252.799925</v>
      </c>
      <c r="O336" s="74">
        <v>107.222382</v>
      </c>
      <c r="P336" s="74">
        <v>-301.66588200000001</v>
      </c>
      <c r="Q336" s="57">
        <f t="shared" si="16"/>
        <v>22.983708946022457</v>
      </c>
      <c r="R336" s="58">
        <f t="shared" si="17"/>
        <v>290.70803468051724</v>
      </c>
      <c r="S336" s="69">
        <f t="shared" si="15"/>
        <v>290.9103221059425</v>
      </c>
      <c r="T336" s="57">
        <v>267.816726066473</v>
      </c>
      <c r="U336" s="69">
        <v>113.59159696819501</v>
      </c>
    </row>
    <row r="337" spans="2:21" x14ac:dyDescent="0.25">
      <c r="B337">
        <v>288</v>
      </c>
      <c r="C337" s="98" t="s">
        <v>178</v>
      </c>
      <c r="D337" s="58">
        <v>262.441442</v>
      </c>
      <c r="E337" s="58">
        <v>122.55013</v>
      </c>
      <c r="F337" s="58">
        <v>-9.2402499999999996</v>
      </c>
      <c r="G337" s="58">
        <v>25.030778000000002</v>
      </c>
      <c r="H337" s="58">
        <v>3.136552</v>
      </c>
      <c r="I337" s="69">
        <v>-25.030778000000002</v>
      </c>
      <c r="J337" s="102">
        <v>5</v>
      </c>
      <c r="K337" s="57">
        <v>258.15303599999999</v>
      </c>
      <c r="L337" s="58">
        <v>120.547608</v>
      </c>
      <c r="M337" s="69">
        <v>-95.610669999999999</v>
      </c>
      <c r="N337" s="73">
        <v>247.92531099999999</v>
      </c>
      <c r="O337" s="74">
        <v>115.771652</v>
      </c>
      <c r="P337" s="74">
        <v>-301.60162600000001</v>
      </c>
      <c r="Q337" s="57">
        <f t="shared" si="16"/>
        <v>25.030778101141131</v>
      </c>
      <c r="R337" s="58">
        <f t="shared" si="17"/>
        <v>289.64468723257511</v>
      </c>
      <c r="S337" s="69">
        <f t="shared" si="15"/>
        <v>289.84473058671887</v>
      </c>
      <c r="T337" s="57">
        <v>262.62275057788798</v>
      </c>
      <c r="U337" s="69">
        <v>122.634794181163</v>
      </c>
    </row>
    <row r="338" spans="2:21" x14ac:dyDescent="0.25">
      <c r="B338">
        <v>289</v>
      </c>
      <c r="C338" s="98" t="s">
        <v>178</v>
      </c>
      <c r="D338" s="58">
        <v>257.24527599999999</v>
      </c>
      <c r="E338" s="58">
        <v>131.58580000000001</v>
      </c>
      <c r="F338" s="58">
        <v>-9.1949880000000004</v>
      </c>
      <c r="G338" s="58">
        <v>27.090599000000001</v>
      </c>
      <c r="H338" s="58">
        <v>3.1252019999999998</v>
      </c>
      <c r="I338" s="69">
        <v>-27.090599000000001</v>
      </c>
      <c r="J338" s="102">
        <v>5</v>
      </c>
      <c r="K338" s="57">
        <v>253.04685000000001</v>
      </c>
      <c r="L338" s="58">
        <v>129.43822599999999</v>
      </c>
      <c r="M338" s="69">
        <v>-95.566344000000001</v>
      </c>
      <c r="N338" s="73">
        <v>243.033725</v>
      </c>
      <c r="O338" s="74">
        <v>124.31632399999999</v>
      </c>
      <c r="P338" s="74">
        <v>-301.55953099999999</v>
      </c>
      <c r="Q338" s="57">
        <f t="shared" si="16"/>
        <v>27.090598706103329</v>
      </c>
      <c r="R338" s="58">
        <f t="shared" si="17"/>
        <v>288.94628356488022</v>
      </c>
      <c r="S338" s="69">
        <f t="shared" si="15"/>
        <v>289.14486189642781</v>
      </c>
      <c r="T338" s="57">
        <v>257.42211969555802</v>
      </c>
      <c r="U338" s="69">
        <v>131.676258878455</v>
      </c>
    </row>
    <row r="339" spans="2:21" x14ac:dyDescent="0.25">
      <c r="B339">
        <v>290</v>
      </c>
      <c r="C339" s="98" t="s">
        <v>178</v>
      </c>
      <c r="D339" s="58">
        <v>252.057751</v>
      </c>
      <c r="E339" s="58">
        <v>140.62325000000001</v>
      </c>
      <c r="F339" s="58">
        <v>-9.174607</v>
      </c>
      <c r="G339" s="58">
        <v>29.157188000000001</v>
      </c>
      <c r="H339" s="58">
        <v>3.1200950000000001</v>
      </c>
      <c r="I339" s="69">
        <v>-29.157188000000001</v>
      </c>
      <c r="J339" s="102">
        <v>6</v>
      </c>
      <c r="K339" s="57">
        <v>247.94622200000001</v>
      </c>
      <c r="L339" s="58">
        <v>138.32942399999999</v>
      </c>
      <c r="M339" s="69">
        <v>-95.546383000000006</v>
      </c>
      <c r="N339" s="73">
        <v>238.14034599999999</v>
      </c>
      <c r="O339" s="74">
        <v>132.85871700000001</v>
      </c>
      <c r="P339" s="74">
        <v>-301.54057299999999</v>
      </c>
      <c r="Q339" s="57">
        <f t="shared" si="16"/>
        <v>29.157187854880839</v>
      </c>
      <c r="R339" s="58">
        <f t="shared" si="17"/>
        <v>288.63126698218355</v>
      </c>
      <c r="S339" s="69">
        <f t="shared" si="15"/>
        <v>288.82918680725004</v>
      </c>
      <c r="T339" s="57">
        <v>252.23064277614901</v>
      </c>
      <c r="U339" s="69">
        <v>140.71970648016699</v>
      </c>
    </row>
    <row r="340" spans="2:21" x14ac:dyDescent="0.25">
      <c r="B340">
        <v>291</v>
      </c>
      <c r="C340" s="98" t="s">
        <v>178</v>
      </c>
      <c r="D340" s="58">
        <v>246.867458</v>
      </c>
      <c r="E340" s="58">
        <v>149.67039700000001</v>
      </c>
      <c r="F340" s="58">
        <v>-9.178725</v>
      </c>
      <c r="G340" s="58">
        <v>31.227526000000001</v>
      </c>
      <c r="H340" s="58">
        <v>3.121127</v>
      </c>
      <c r="I340" s="69">
        <v>-31.227526000000001</v>
      </c>
      <c r="J340" s="102">
        <v>7</v>
      </c>
      <c r="K340" s="57">
        <v>242.84015099999999</v>
      </c>
      <c r="L340" s="58">
        <v>147.22872799999999</v>
      </c>
      <c r="M340" s="69">
        <v>-95.550415999999998</v>
      </c>
      <c r="N340" s="73">
        <v>233.235141</v>
      </c>
      <c r="O340" s="74">
        <v>141.405418</v>
      </c>
      <c r="P340" s="74">
        <v>-301.54440399999999</v>
      </c>
      <c r="Q340" s="57">
        <f t="shared" si="16"/>
        <v>31.227526554368332</v>
      </c>
      <c r="R340" s="58">
        <f t="shared" si="17"/>
        <v>288.69494203660616</v>
      </c>
      <c r="S340" s="69">
        <f t="shared" si="15"/>
        <v>288.89299485227292</v>
      </c>
      <c r="T340" s="57">
        <v>247.03686599888499</v>
      </c>
      <c r="U340" s="69">
        <v>149.77310540334099</v>
      </c>
    </row>
    <row r="341" spans="2:21" x14ac:dyDescent="0.25">
      <c r="B341">
        <v>292</v>
      </c>
      <c r="C341" s="98" t="s">
        <v>178</v>
      </c>
      <c r="D341" s="58">
        <v>241.67753999999999</v>
      </c>
      <c r="E341" s="58">
        <v>158.71329299999999</v>
      </c>
      <c r="F341" s="58">
        <v>-9.2070830000000008</v>
      </c>
      <c r="G341" s="58">
        <v>33.293511000000002</v>
      </c>
      <c r="H341" s="58">
        <v>3.128234</v>
      </c>
      <c r="I341" s="69">
        <v>-33.293511000000002</v>
      </c>
      <c r="J341" s="102">
        <v>7</v>
      </c>
      <c r="K341" s="57">
        <v>237.731919</v>
      </c>
      <c r="L341" s="58">
        <v>156.12214399999999</v>
      </c>
      <c r="M341" s="69">
        <v>-95.578190000000006</v>
      </c>
      <c r="N341" s="73">
        <v>228.32172499999999</v>
      </c>
      <c r="O341" s="74">
        <v>149.94232700000001</v>
      </c>
      <c r="P341" s="74">
        <v>-301.57078200000001</v>
      </c>
      <c r="Q341" s="57">
        <f t="shared" si="16"/>
        <v>33.293511035171257</v>
      </c>
      <c r="R341" s="58">
        <f t="shared" si="17"/>
        <v>289.13308824026944</v>
      </c>
      <c r="S341" s="69">
        <f t="shared" si="15"/>
        <v>289.33205773925874</v>
      </c>
      <c r="T341" s="57">
        <v>241.84390130554101</v>
      </c>
      <c r="U341" s="69">
        <v>158.82254498357401</v>
      </c>
    </row>
    <row r="342" spans="2:21" x14ac:dyDescent="0.25">
      <c r="B342">
        <v>293</v>
      </c>
      <c r="C342" s="98" t="s">
        <v>178</v>
      </c>
      <c r="D342" s="58">
        <v>340.79718800000001</v>
      </c>
      <c r="E342" s="58">
        <v>5.2055749999999996</v>
      </c>
      <c r="F342" s="58">
        <v>-12.867597</v>
      </c>
      <c r="G342" s="58">
        <v>0.875108</v>
      </c>
      <c r="H342" s="58">
        <v>4.0893889999999997</v>
      </c>
      <c r="I342" s="69">
        <v>-0.875108</v>
      </c>
      <c r="J342" s="102">
        <v>1</v>
      </c>
      <c r="K342" s="57">
        <v>334.62935700000003</v>
      </c>
      <c r="L342" s="58">
        <v>5.1113629999999999</v>
      </c>
      <c r="M342" s="69">
        <v>-99.147368</v>
      </c>
      <c r="N342" s="73">
        <v>319.91925900000001</v>
      </c>
      <c r="O342" s="74">
        <v>4.8866709999999998</v>
      </c>
      <c r="P342" s="74">
        <v>-304.92212999999998</v>
      </c>
      <c r="Q342" s="57">
        <f t="shared" si="16"/>
        <v>0.87510782089406036</v>
      </c>
      <c r="R342" s="58">
        <f t="shared" si="17"/>
        <v>340.83694248098749</v>
      </c>
      <c r="S342" s="69">
        <f t="shared" si="15"/>
        <v>341.16565478459347</v>
      </c>
      <c r="T342" s="57">
        <v>341.12592182011798</v>
      </c>
      <c r="U342" s="69">
        <v>5.2105963106677997</v>
      </c>
    </row>
    <row r="343" spans="2:21" x14ac:dyDescent="0.25">
      <c r="B343">
        <v>294</v>
      </c>
      <c r="C343" s="98" t="s">
        <v>178</v>
      </c>
      <c r="D343" s="58">
        <v>335.55220700000001</v>
      </c>
      <c r="E343" s="58">
        <v>14.218306</v>
      </c>
      <c r="F343" s="58">
        <v>-12.486083000000001</v>
      </c>
      <c r="G343" s="58">
        <v>2.4263349999999999</v>
      </c>
      <c r="H343" s="58">
        <v>3.984515</v>
      </c>
      <c r="I343" s="69">
        <v>-2.4263349999999999</v>
      </c>
      <c r="J343" s="102">
        <v>2</v>
      </c>
      <c r="K343" s="57">
        <v>329.54698200000001</v>
      </c>
      <c r="L343" s="58">
        <v>13.963848</v>
      </c>
      <c r="M343" s="69">
        <v>-98.777000999999998</v>
      </c>
      <c r="N343" s="73">
        <v>315.224695</v>
      </c>
      <c r="O343" s="74">
        <v>13.356972000000001</v>
      </c>
      <c r="P343" s="74">
        <v>-304.57834700000001</v>
      </c>
      <c r="Q343" s="57">
        <f t="shared" si="16"/>
        <v>2.4263344926004353</v>
      </c>
      <c r="R343" s="58">
        <f t="shared" si="17"/>
        <v>335.85330703758223</v>
      </c>
      <c r="S343" s="69">
        <f t="shared" si="15"/>
        <v>336.16743526233364</v>
      </c>
      <c r="T343" s="57">
        <v>335.86611600256799</v>
      </c>
      <c r="U343" s="69">
        <v>14.2316072215731</v>
      </c>
    </row>
    <row r="344" spans="2:21" s="89" customFormat="1" x14ac:dyDescent="0.25">
      <c r="B344" s="89">
        <v>295</v>
      </c>
      <c r="C344" s="98" t="s">
        <v>178</v>
      </c>
      <c r="D344" s="91">
        <v>330.29803500000003</v>
      </c>
      <c r="E344" s="91">
        <v>23.224969999999999</v>
      </c>
      <c r="F344" s="91">
        <v>-12.129265999999999</v>
      </c>
      <c r="G344" s="91">
        <v>4.0221439999999999</v>
      </c>
      <c r="H344" s="91">
        <v>3.8875250000000001</v>
      </c>
      <c r="I344" s="92">
        <v>-4.0221439999999999</v>
      </c>
      <c r="J344" s="102">
        <v>2</v>
      </c>
      <c r="K344" s="90">
        <v>324.447947</v>
      </c>
      <c r="L344" s="91">
        <v>22.81362</v>
      </c>
      <c r="M344" s="92">
        <v>-98.430234999999996</v>
      </c>
      <c r="N344" s="93">
        <v>310.495656</v>
      </c>
      <c r="O344" s="94">
        <v>21.832561999999999</v>
      </c>
      <c r="P344" s="94">
        <v>-304.25555200000002</v>
      </c>
      <c r="Q344" s="57">
        <f t="shared" si="16"/>
        <v>4.0221437018965815</v>
      </c>
      <c r="R344" s="58">
        <f t="shared" si="17"/>
        <v>331.11356232622387</v>
      </c>
      <c r="S344" s="69">
        <f t="shared" si="15"/>
        <v>331.41427692424037</v>
      </c>
      <c r="T344" s="57">
        <v>330.59807217199801</v>
      </c>
      <c r="U344" s="69">
        <v>23.246067171584802</v>
      </c>
    </row>
    <row r="345" spans="2:21" x14ac:dyDescent="0.25">
      <c r="B345">
        <v>296</v>
      </c>
      <c r="C345" s="98" t="s">
        <v>178</v>
      </c>
      <c r="D345" s="58">
        <v>325.054239</v>
      </c>
      <c r="E345" s="58">
        <v>32.249735000000001</v>
      </c>
      <c r="F345" s="58">
        <v>-11.798496999999999</v>
      </c>
      <c r="G345" s="58">
        <v>5.6659670000000002</v>
      </c>
      <c r="H345" s="58">
        <v>3.7985310000000001</v>
      </c>
      <c r="I345" s="69">
        <v>-5.6659670000000002</v>
      </c>
      <c r="J345" s="102">
        <v>2</v>
      </c>
      <c r="K345" s="57">
        <v>319.35175700000002</v>
      </c>
      <c r="L345" s="58">
        <v>31.683972000000001</v>
      </c>
      <c r="M345" s="69">
        <v>-98.108470999999994</v>
      </c>
      <c r="N345" s="73">
        <v>305.75150100000002</v>
      </c>
      <c r="O345" s="74">
        <v>30.334644000000001</v>
      </c>
      <c r="P345" s="74">
        <v>-303.955265</v>
      </c>
      <c r="Q345" s="57">
        <f t="shared" si="16"/>
        <v>5.6659668214915921</v>
      </c>
      <c r="R345" s="58">
        <f t="shared" si="17"/>
        <v>326.65012429117388</v>
      </c>
      <c r="S345" s="69">
        <f t="shared" si="15"/>
        <v>326.93859862603347</v>
      </c>
      <c r="T345" s="57">
        <v>325.34136753729899</v>
      </c>
      <c r="U345" s="69">
        <v>32.278221997331002</v>
      </c>
    </row>
    <row r="346" spans="2:21" x14ac:dyDescent="0.25">
      <c r="B346">
        <v>297</v>
      </c>
      <c r="C346" s="98" t="s">
        <v>178</v>
      </c>
      <c r="D346" s="58">
        <v>319.81986000000001</v>
      </c>
      <c r="E346" s="58">
        <v>41.272436999999996</v>
      </c>
      <c r="F346" s="58">
        <v>-11.493384000000001</v>
      </c>
      <c r="G346" s="58">
        <v>7.3533239999999997</v>
      </c>
      <c r="H346" s="58">
        <v>3.7171949999999998</v>
      </c>
      <c r="I346" s="69">
        <v>-7.3533239999999997</v>
      </c>
      <c r="J346" s="102">
        <v>2</v>
      </c>
      <c r="K346" s="57">
        <v>314.25803100000002</v>
      </c>
      <c r="L346" s="58">
        <v>40.554689000000003</v>
      </c>
      <c r="M346" s="69">
        <v>-97.811406000000005</v>
      </c>
      <c r="N346" s="73">
        <v>300.99322899999999</v>
      </c>
      <c r="O346" s="74">
        <v>38.842879000000003</v>
      </c>
      <c r="P346" s="74">
        <v>-303.677393</v>
      </c>
      <c r="Q346" s="57">
        <f t="shared" si="16"/>
        <v>7.353323575869382</v>
      </c>
      <c r="R346" s="58">
        <f t="shared" si="17"/>
        <v>322.47194747192907</v>
      </c>
      <c r="S346" s="69">
        <f t="shared" si="15"/>
        <v>322.74929568803515</v>
      </c>
      <c r="T346" s="57">
        <v>320.09499105977898</v>
      </c>
      <c r="U346" s="69">
        <v>41.307942391477098</v>
      </c>
    </row>
    <row r="347" spans="2:21" x14ac:dyDescent="0.25">
      <c r="B347">
        <v>298</v>
      </c>
      <c r="C347" s="98" t="s">
        <v>178</v>
      </c>
      <c r="D347" s="58">
        <v>314.58907399999998</v>
      </c>
      <c r="E347" s="58">
        <v>50.294871000000001</v>
      </c>
      <c r="F347" s="58">
        <v>-11.213326</v>
      </c>
      <c r="G347" s="58">
        <v>9.0832829999999998</v>
      </c>
      <c r="H347" s="58">
        <v>3.643157</v>
      </c>
      <c r="I347" s="69">
        <v>-9.0832829999999998</v>
      </c>
      <c r="J347" s="102">
        <v>2</v>
      </c>
      <c r="K347" s="57">
        <v>309.16159499999998</v>
      </c>
      <c r="L347" s="58">
        <v>49.427154000000002</v>
      </c>
      <c r="M347" s="69">
        <v>-97.538522999999998</v>
      </c>
      <c r="N347" s="73">
        <v>296.21721400000001</v>
      </c>
      <c r="O347" s="74">
        <v>47.357672999999998</v>
      </c>
      <c r="P347" s="74">
        <v>-303.42162100000002</v>
      </c>
      <c r="Q347" s="57">
        <f t="shared" si="16"/>
        <v>9.0832834230644721</v>
      </c>
      <c r="R347" s="58">
        <f t="shared" si="17"/>
        <v>318.58414827025547</v>
      </c>
      <c r="S347" s="69">
        <f t="shared" si="15"/>
        <v>318.85142258694248</v>
      </c>
      <c r="T347" s="57">
        <v>314.85305999858002</v>
      </c>
      <c r="U347" s="69">
        <v>50.337075713519098</v>
      </c>
    </row>
    <row r="348" spans="2:21" x14ac:dyDescent="0.25">
      <c r="B348">
        <v>299</v>
      </c>
      <c r="C348" s="98" t="s">
        <v>178</v>
      </c>
      <c r="D348" s="58">
        <v>309.37147800000002</v>
      </c>
      <c r="E348" s="58">
        <v>59.320810999999999</v>
      </c>
      <c r="F348" s="58">
        <v>-10.958902</v>
      </c>
      <c r="G348" s="58">
        <v>10.854501000000001</v>
      </c>
      <c r="H348" s="58">
        <v>3.5763919999999998</v>
      </c>
      <c r="I348" s="69">
        <v>-10.854501000000001</v>
      </c>
      <c r="J348" s="102">
        <v>3</v>
      </c>
      <c r="K348" s="57">
        <v>304.07220799999999</v>
      </c>
      <c r="L348" s="58">
        <v>58.304696</v>
      </c>
      <c r="M348" s="69">
        <v>-97.290445000000005</v>
      </c>
      <c r="N348" s="73">
        <v>291.43360200000001</v>
      </c>
      <c r="O348" s="74">
        <v>55.881290999999997</v>
      </c>
      <c r="P348" s="74">
        <v>-303.18867899999998</v>
      </c>
      <c r="Q348" s="57">
        <f t="shared" si="16"/>
        <v>10.854501036780642</v>
      </c>
      <c r="R348" s="58">
        <f t="shared" si="17"/>
        <v>315.00741263913488</v>
      </c>
      <c r="S348" s="69">
        <f t="shared" si="15"/>
        <v>315.26564972851014</v>
      </c>
      <c r="T348" s="57">
        <v>309.62515732483502</v>
      </c>
      <c r="U348" s="69">
        <v>59.369453051233798</v>
      </c>
    </row>
    <row r="349" spans="2:21" x14ac:dyDescent="0.25">
      <c r="B349">
        <v>300</v>
      </c>
      <c r="C349" s="98" t="s">
        <v>178</v>
      </c>
      <c r="D349" s="58">
        <v>304.15010000000001</v>
      </c>
      <c r="E349" s="58">
        <v>68.340232999999998</v>
      </c>
      <c r="F349" s="58">
        <v>-10.728680000000001</v>
      </c>
      <c r="G349" s="58">
        <v>12.663611</v>
      </c>
      <c r="H349" s="58">
        <v>3.5163730000000002</v>
      </c>
      <c r="I349" s="69">
        <v>-12.663611</v>
      </c>
      <c r="J349" s="102">
        <v>5</v>
      </c>
      <c r="K349" s="57">
        <v>298.97378700000002</v>
      </c>
      <c r="L349" s="58">
        <v>67.177154999999999</v>
      </c>
      <c r="M349" s="69">
        <v>-97.065827999999996</v>
      </c>
      <c r="N349" s="73">
        <v>286.62843099999998</v>
      </c>
      <c r="O349" s="74">
        <v>64.403245999999996</v>
      </c>
      <c r="P349" s="74">
        <v>-302.97742899999997</v>
      </c>
      <c r="Q349" s="57">
        <f t="shared" si="16"/>
        <v>12.663610498474847</v>
      </c>
      <c r="R349" s="58">
        <f t="shared" si="17"/>
        <v>311.73333279664575</v>
      </c>
      <c r="S349" s="69">
        <f t="shared" si="15"/>
        <v>311.98348617098088</v>
      </c>
      <c r="T349" s="57">
        <v>304.39422980764601</v>
      </c>
      <c r="U349" s="69">
        <v>68.3950871260936</v>
      </c>
    </row>
    <row r="350" spans="2:21" x14ac:dyDescent="0.25">
      <c r="B350">
        <v>301</v>
      </c>
      <c r="C350" s="98" t="s">
        <v>178</v>
      </c>
      <c r="D350" s="58">
        <v>298.92542099999997</v>
      </c>
      <c r="E350" s="58">
        <v>77.362295000000003</v>
      </c>
      <c r="F350" s="58">
        <v>-10.522758</v>
      </c>
      <c r="G350" s="58">
        <v>14.509867</v>
      </c>
      <c r="H350" s="58">
        <v>3.4629970000000001</v>
      </c>
      <c r="I350" s="69">
        <v>-14.509867</v>
      </c>
      <c r="J350" s="102">
        <v>5</v>
      </c>
      <c r="K350" s="57">
        <v>293.86713500000002</v>
      </c>
      <c r="L350" s="58">
        <v>76.053202999999996</v>
      </c>
      <c r="M350" s="69">
        <v>-96.864810000000006</v>
      </c>
      <c r="N350" s="73">
        <v>281.803268</v>
      </c>
      <c r="O350" s="74">
        <v>72.931059000000005</v>
      </c>
      <c r="P350" s="74">
        <v>-302.78811000000002</v>
      </c>
      <c r="Q350" s="57">
        <f t="shared" si="16"/>
        <v>14.509867143797004</v>
      </c>
      <c r="R350" s="58">
        <f t="shared" si="17"/>
        <v>308.77391730470737</v>
      </c>
      <c r="S350" s="69">
        <f t="shared" si="15"/>
        <v>309.01691563306105</v>
      </c>
      <c r="T350" s="57">
        <v>299.16072923216097</v>
      </c>
      <c r="U350" s="69">
        <v>77.423193082242307</v>
      </c>
    </row>
    <row r="351" spans="2:21" x14ac:dyDescent="0.25">
      <c r="B351">
        <v>302</v>
      </c>
      <c r="C351" s="98" t="s">
        <v>178</v>
      </c>
      <c r="D351" s="58">
        <v>293.676715</v>
      </c>
      <c r="E351" s="58">
        <v>86.384135999999998</v>
      </c>
      <c r="F351" s="58">
        <v>-10.339693</v>
      </c>
      <c r="G351" s="58">
        <v>16.391089999999998</v>
      </c>
      <c r="H351" s="58">
        <v>3.4157829999999998</v>
      </c>
      <c r="I351" s="69">
        <v>-16.391089999999998</v>
      </c>
      <c r="J351" s="102">
        <v>5</v>
      </c>
      <c r="K351" s="57">
        <v>288.73238800000001</v>
      </c>
      <c r="L351" s="58">
        <v>84.929777000000001</v>
      </c>
      <c r="M351" s="69">
        <v>-96.686021999999994</v>
      </c>
      <c r="N351" s="73">
        <v>276.94031200000001</v>
      </c>
      <c r="O351" s="74">
        <v>81.461173000000002</v>
      </c>
      <c r="P351" s="74">
        <v>-302.61952000000002</v>
      </c>
      <c r="Q351" s="57">
        <f t="shared" si="16"/>
        <v>16.391090251501076</v>
      </c>
      <c r="R351" s="58">
        <f t="shared" si="17"/>
        <v>306.11800320408753</v>
      </c>
      <c r="S351" s="69">
        <f t="shared" si="15"/>
        <v>306.35470052923864</v>
      </c>
      <c r="T351" s="57">
        <v>293.90385203065398</v>
      </c>
      <c r="U351" s="69">
        <v>86.450947684905699</v>
      </c>
    </row>
    <row r="352" spans="2:21" x14ac:dyDescent="0.25">
      <c r="B352">
        <v>303</v>
      </c>
      <c r="C352" s="98" t="s">
        <v>178</v>
      </c>
      <c r="D352" s="58">
        <v>288.45371799999998</v>
      </c>
      <c r="E352" s="58">
        <v>95.402776000000003</v>
      </c>
      <c r="F352" s="58">
        <v>-10.182688000000001</v>
      </c>
      <c r="G352" s="58">
        <v>18.301044000000001</v>
      </c>
      <c r="H352" s="58">
        <v>3.375464</v>
      </c>
      <c r="I352" s="69">
        <v>-18.301044000000001</v>
      </c>
      <c r="J352" s="102">
        <v>5</v>
      </c>
      <c r="K352" s="57">
        <v>283.61830200000003</v>
      </c>
      <c r="L352" s="58">
        <v>93.803516999999999</v>
      </c>
      <c r="M352" s="69">
        <v>-96.532622000000003</v>
      </c>
      <c r="N352" s="73">
        <v>272.08597200000003</v>
      </c>
      <c r="O352" s="74">
        <v>89.989331000000007</v>
      </c>
      <c r="P352" s="74">
        <v>-302.47471899999999</v>
      </c>
      <c r="Q352" s="57">
        <f t="shared" si="16"/>
        <v>18.301043779118796</v>
      </c>
      <c r="R352" s="58">
        <f t="shared" si="17"/>
        <v>303.82106098249619</v>
      </c>
      <c r="S352" s="69">
        <f t="shared" si="15"/>
        <v>304.05239911632839</v>
      </c>
      <c r="T352" s="57">
        <v>288.67341338264498</v>
      </c>
      <c r="U352" s="69">
        <v>95.475437741107299</v>
      </c>
    </row>
    <row r="353" spans="2:21" x14ac:dyDescent="0.25">
      <c r="B353">
        <v>304</v>
      </c>
      <c r="C353" s="98" t="s">
        <v>178</v>
      </c>
      <c r="D353" s="58">
        <v>283.25460800000002</v>
      </c>
      <c r="E353" s="58">
        <v>104.435641</v>
      </c>
      <c r="F353" s="58">
        <v>-10.0519</v>
      </c>
      <c r="G353" s="58">
        <v>20.238871</v>
      </c>
      <c r="H353" s="58">
        <v>3.3419949999999998</v>
      </c>
      <c r="I353" s="69">
        <v>-20.238871</v>
      </c>
      <c r="J353" s="102">
        <v>5</v>
      </c>
      <c r="K353" s="57">
        <v>278.52336200000002</v>
      </c>
      <c r="L353" s="58">
        <v>102.691236</v>
      </c>
      <c r="M353" s="69">
        <v>-96.404793999999995</v>
      </c>
      <c r="N353" s="73">
        <v>267.23947700000002</v>
      </c>
      <c r="O353" s="74">
        <v>98.530880999999994</v>
      </c>
      <c r="P353" s="74">
        <v>-302.35395199999999</v>
      </c>
      <c r="Q353" s="57">
        <f t="shared" si="16"/>
        <v>20.238871268184379</v>
      </c>
      <c r="R353" s="58">
        <f t="shared" si="17"/>
        <v>301.89398149733717</v>
      </c>
      <c r="S353" s="69">
        <f t="shared" si="15"/>
        <v>302.12088699007251</v>
      </c>
      <c r="T353" s="57">
        <v>283.46756135274501</v>
      </c>
      <c r="U353" s="69">
        <v>104.514156650827</v>
      </c>
    </row>
    <row r="354" spans="2:21" x14ac:dyDescent="0.25">
      <c r="B354">
        <v>305</v>
      </c>
      <c r="C354" s="98" t="s">
        <v>178</v>
      </c>
      <c r="D354" s="58">
        <v>278.05751500000002</v>
      </c>
      <c r="E354" s="58">
        <v>113.471479</v>
      </c>
      <c r="F354" s="58">
        <v>-9.9456679999999995</v>
      </c>
      <c r="G354" s="58">
        <v>22.199701000000001</v>
      </c>
      <c r="H354" s="58">
        <v>3.3148879999999998</v>
      </c>
      <c r="I354" s="69">
        <v>-22.199701000000001</v>
      </c>
      <c r="J354" s="102">
        <v>5</v>
      </c>
      <c r="K354" s="57">
        <v>273.42655200000002</v>
      </c>
      <c r="L354" s="58">
        <v>111.581647</v>
      </c>
      <c r="M354" s="69">
        <v>-96.300938000000002</v>
      </c>
      <c r="N354" s="73">
        <v>262.38184000000001</v>
      </c>
      <c r="O354" s="74">
        <v>107.07445</v>
      </c>
      <c r="P354" s="74">
        <v>-302.255762</v>
      </c>
      <c r="Q354" s="57">
        <f t="shared" si="16"/>
        <v>22.19970130522897</v>
      </c>
      <c r="R354" s="58">
        <f t="shared" si="17"/>
        <v>300.31942693476003</v>
      </c>
      <c r="S354" s="69">
        <f t="shared" si="15"/>
        <v>300.54275322463405</v>
      </c>
      <c r="T354" s="57">
        <v>278.26434261017499</v>
      </c>
      <c r="U354" s="69">
        <v>113.555882526459</v>
      </c>
    </row>
    <row r="355" spans="2:21" x14ac:dyDescent="0.25">
      <c r="B355">
        <v>306</v>
      </c>
      <c r="C355" s="98" t="s">
        <v>178</v>
      </c>
      <c r="D355" s="58">
        <v>272.87089700000001</v>
      </c>
      <c r="E355" s="58">
        <v>122.512376</v>
      </c>
      <c r="F355" s="58">
        <v>-9.8645669999999992</v>
      </c>
      <c r="G355" s="58">
        <v>24.178916999999998</v>
      </c>
      <c r="H355" s="58">
        <v>3.2942399999999998</v>
      </c>
      <c r="I355" s="69">
        <v>-24.178916999999998</v>
      </c>
      <c r="J355" s="102">
        <v>5</v>
      </c>
      <c r="K355" s="57">
        <v>268.33635600000002</v>
      </c>
      <c r="L355" s="58">
        <v>120.476478</v>
      </c>
      <c r="M355" s="69">
        <v>-96.221635000000006</v>
      </c>
      <c r="N355" s="73">
        <v>257.52160900000001</v>
      </c>
      <c r="O355" s="74">
        <v>115.62092</v>
      </c>
      <c r="P355" s="74">
        <v>-302.180744</v>
      </c>
      <c r="Q355" s="57">
        <f t="shared" si="16"/>
        <v>24.178917027914778</v>
      </c>
      <c r="R355" s="58">
        <f t="shared" si="17"/>
        <v>299.11169937458146</v>
      </c>
      <c r="S355" s="69">
        <f t="shared" si="15"/>
        <v>299.33230601449202</v>
      </c>
      <c r="T355" s="57">
        <v>273.07220457900502</v>
      </c>
      <c r="U355" s="69">
        <v>122.60275819202499</v>
      </c>
    </row>
    <row r="356" spans="2:21" x14ac:dyDescent="0.25">
      <c r="B356">
        <v>307</v>
      </c>
      <c r="C356" s="98" t="s">
        <v>178</v>
      </c>
      <c r="D356" s="58">
        <v>267.68221499999999</v>
      </c>
      <c r="E356" s="58">
        <v>131.55127899999999</v>
      </c>
      <c r="F356" s="58">
        <v>-9.8076279999999993</v>
      </c>
      <c r="G356" s="58">
        <v>26.171612</v>
      </c>
      <c r="H356" s="58">
        <v>3.2797670000000001</v>
      </c>
      <c r="I356" s="69">
        <v>-26.171612</v>
      </c>
      <c r="J356" s="102">
        <v>5</v>
      </c>
      <c r="K356" s="57">
        <v>263.24078800000001</v>
      </c>
      <c r="L356" s="58">
        <v>129.368559</v>
      </c>
      <c r="M356" s="69">
        <v>-96.165948</v>
      </c>
      <c r="N356" s="73">
        <v>252.648111</v>
      </c>
      <c r="O356" s="74">
        <v>124.16283300000001</v>
      </c>
      <c r="P356" s="74">
        <v>-302.12804499999999</v>
      </c>
      <c r="Q356" s="57">
        <f t="shared" si="16"/>
        <v>26.17161181147836</v>
      </c>
      <c r="R356" s="58">
        <f t="shared" si="17"/>
        <v>298.2608040521618</v>
      </c>
      <c r="S356" s="69">
        <f t="shared" si="15"/>
        <v>298.47950788522661</v>
      </c>
      <c r="T356" s="57">
        <v>267.87855069924598</v>
      </c>
      <c r="U356" s="69">
        <v>131.64776733916401</v>
      </c>
    </row>
    <row r="357" spans="2:21" x14ac:dyDescent="0.25">
      <c r="B357">
        <v>308</v>
      </c>
      <c r="C357" s="98" t="s">
        <v>178</v>
      </c>
      <c r="D357" s="58">
        <v>262.49088699999999</v>
      </c>
      <c r="E357" s="58">
        <v>140.58931699999999</v>
      </c>
      <c r="F357" s="58">
        <v>-9.7748419999999996</v>
      </c>
      <c r="G357" s="58">
        <v>28.173366000000001</v>
      </c>
      <c r="H357" s="58">
        <v>3.271442</v>
      </c>
      <c r="I357" s="69">
        <v>-28.173366000000001</v>
      </c>
      <c r="J357" s="102">
        <v>5</v>
      </c>
      <c r="K357" s="57">
        <v>258.13947400000001</v>
      </c>
      <c r="L357" s="58">
        <v>138.258713</v>
      </c>
      <c r="M357" s="69">
        <v>-96.133880000000005</v>
      </c>
      <c r="N357" s="73">
        <v>247.76147900000001</v>
      </c>
      <c r="O357" s="74">
        <v>132.70029099999999</v>
      </c>
      <c r="P357" s="74">
        <v>-302.097691</v>
      </c>
      <c r="Q357" s="57">
        <f t="shared" si="16"/>
        <v>28.17336590952862</v>
      </c>
      <c r="R357" s="58">
        <f t="shared" si="17"/>
        <v>297.7697463016907</v>
      </c>
      <c r="S357" s="69">
        <f t="shared" si="15"/>
        <v>297.98735699104338</v>
      </c>
      <c r="T357" s="57">
        <v>262.682768839787</v>
      </c>
      <c r="U357" s="69">
        <v>140.69208832706801</v>
      </c>
    </row>
    <row r="358" spans="2:21" x14ac:dyDescent="0.25">
      <c r="B358">
        <v>309</v>
      </c>
      <c r="C358" s="98" t="s">
        <v>178</v>
      </c>
      <c r="D358" s="58">
        <v>257.29131799999999</v>
      </c>
      <c r="E358" s="58">
        <v>149.63680199999999</v>
      </c>
      <c r="F358" s="58">
        <v>-9.7662359999999993</v>
      </c>
      <c r="G358" s="58">
        <v>30.181646000000001</v>
      </c>
      <c r="H358" s="58">
        <v>3.2692580000000002</v>
      </c>
      <c r="I358" s="69">
        <v>-30.181646000000001</v>
      </c>
      <c r="J358" s="102">
        <v>6</v>
      </c>
      <c r="K358" s="57">
        <v>253.027096</v>
      </c>
      <c r="L358" s="58">
        <v>147.15679399999999</v>
      </c>
      <c r="M358" s="69">
        <v>-96.125462999999996</v>
      </c>
      <c r="N358" s="73">
        <v>242.85705100000001</v>
      </c>
      <c r="O358" s="74">
        <v>141.24204800000001</v>
      </c>
      <c r="P358" s="74">
        <v>-302.08972199999999</v>
      </c>
      <c r="Q358" s="57">
        <f t="shared" si="16"/>
        <v>30.181645598479964</v>
      </c>
      <c r="R358" s="58">
        <f t="shared" si="17"/>
        <v>297.64071433687349</v>
      </c>
      <c r="S358" s="69">
        <f t="shared" si="15"/>
        <v>297.85803839108155</v>
      </c>
      <c r="T358" s="57">
        <v>257.47923266142499</v>
      </c>
      <c r="U358" s="69">
        <v>149.74609037087501</v>
      </c>
    </row>
    <row r="359" spans="2:21" x14ac:dyDescent="0.25">
      <c r="B359">
        <v>310</v>
      </c>
      <c r="C359" s="98" t="s">
        <v>178</v>
      </c>
      <c r="D359" s="58">
        <v>252.09926999999999</v>
      </c>
      <c r="E359" s="58">
        <v>158.68726899999999</v>
      </c>
      <c r="F359" s="58">
        <v>-9.7825570000000006</v>
      </c>
      <c r="G359" s="58">
        <v>32.188913999999997</v>
      </c>
      <c r="H359" s="58">
        <v>3.2734000000000001</v>
      </c>
      <c r="I359" s="69">
        <v>-32.188913999999997</v>
      </c>
      <c r="J359" s="102">
        <v>6</v>
      </c>
      <c r="K359" s="57">
        <v>247.91924599999999</v>
      </c>
      <c r="L359" s="58">
        <v>156.05609799999999</v>
      </c>
      <c r="M359" s="69">
        <v>-96.141425999999996</v>
      </c>
      <c r="N359" s="73">
        <v>237.95001099999999</v>
      </c>
      <c r="O359" s="74">
        <v>149.78082900000001</v>
      </c>
      <c r="P359" s="74">
        <v>-302.10483399999998</v>
      </c>
      <c r="Q359" s="57">
        <f t="shared" si="16"/>
        <v>32.188913882053498</v>
      </c>
      <c r="R359" s="58">
        <f t="shared" si="17"/>
        <v>297.88536600043187</v>
      </c>
      <c r="S359" s="69">
        <f t="shared" si="15"/>
        <v>298.10323374355517</v>
      </c>
      <c r="T359" s="57">
        <v>252.28370156409599</v>
      </c>
      <c r="U359" s="69">
        <v>158.80336192332999</v>
      </c>
    </row>
    <row r="360" spans="2:21" x14ac:dyDescent="0.25">
      <c r="B360">
        <v>311</v>
      </c>
      <c r="C360" s="98" t="s">
        <v>178</v>
      </c>
      <c r="D360" s="58">
        <v>246.91732400000001</v>
      </c>
      <c r="E360" s="58">
        <v>167.72991099999999</v>
      </c>
      <c r="F360" s="58">
        <v>-9.8235320000000002</v>
      </c>
      <c r="G360" s="58">
        <v>34.188105</v>
      </c>
      <c r="H360" s="58">
        <v>3.2838080000000001</v>
      </c>
      <c r="I360" s="69">
        <v>-34.188105</v>
      </c>
      <c r="J360" s="102">
        <v>7</v>
      </c>
      <c r="K360" s="57">
        <v>242.818658</v>
      </c>
      <c r="L360" s="58">
        <v>164.945705</v>
      </c>
      <c r="M360" s="69">
        <v>-96.181503000000006</v>
      </c>
      <c r="N360" s="73">
        <v>233.04345900000001</v>
      </c>
      <c r="O360" s="74">
        <v>158.305453</v>
      </c>
      <c r="P360" s="74">
        <v>-302.14276799999999</v>
      </c>
      <c r="Q360" s="57">
        <f t="shared" si="16"/>
        <v>34.188104613670056</v>
      </c>
      <c r="R360" s="58">
        <f t="shared" si="17"/>
        <v>298.4987235071348</v>
      </c>
      <c r="S360" s="69">
        <f t="shared" si="15"/>
        <v>298.71795828180115</v>
      </c>
      <c r="T360" s="57">
        <v>247.09872415673101</v>
      </c>
      <c r="U360" s="69">
        <v>167.85313537183001</v>
      </c>
    </row>
    <row r="361" spans="2:21" x14ac:dyDescent="0.25">
      <c r="B361">
        <v>312</v>
      </c>
      <c r="C361" s="98" t="s">
        <v>178</v>
      </c>
      <c r="D361" s="58">
        <v>351.280618</v>
      </c>
      <c r="E361" s="58">
        <v>5.2059629999999997</v>
      </c>
      <c r="F361" s="58">
        <v>-13.691992000000001</v>
      </c>
      <c r="G361" s="58">
        <v>0.84905900000000001</v>
      </c>
      <c r="H361" s="58">
        <v>4.3203310000000004</v>
      </c>
      <c r="I361" s="69">
        <v>-0.84905900000000001</v>
      </c>
      <c r="J361" s="102">
        <v>1</v>
      </c>
      <c r="K361" s="57">
        <v>344.76506599999999</v>
      </c>
      <c r="L361" s="58">
        <v>5.1094030000000004</v>
      </c>
      <c r="M361" s="69">
        <v>-99.946200000000005</v>
      </c>
      <c r="N361" s="73">
        <v>329.225663</v>
      </c>
      <c r="O361" s="74">
        <v>4.8791099999999998</v>
      </c>
      <c r="P361" s="74">
        <v>-305.65999099999999</v>
      </c>
      <c r="Q361" s="57">
        <f t="shared" si="16"/>
        <v>0.84905872579234876</v>
      </c>
      <c r="R361" s="58">
        <f t="shared" si="17"/>
        <v>351.31919195116467</v>
      </c>
      <c r="S361" s="69">
        <f t="shared" si="15"/>
        <v>351.68028158767669</v>
      </c>
      <c r="T361" s="57">
        <v>351.64172254437301</v>
      </c>
      <c r="U361" s="69">
        <v>5.2113145531481404</v>
      </c>
    </row>
    <row r="362" spans="2:21" x14ac:dyDescent="0.25">
      <c r="B362">
        <v>313</v>
      </c>
      <c r="C362" s="98" t="s">
        <v>178</v>
      </c>
      <c r="D362" s="58">
        <v>346.03473300000002</v>
      </c>
      <c r="E362" s="58">
        <v>14.214559</v>
      </c>
      <c r="F362" s="58">
        <v>-13.29556</v>
      </c>
      <c r="G362" s="58">
        <v>2.3522970000000001</v>
      </c>
      <c r="H362" s="58">
        <v>4.2085220000000003</v>
      </c>
      <c r="I362" s="69">
        <v>-2.3522970000000001</v>
      </c>
      <c r="J362" s="102">
        <v>1</v>
      </c>
      <c r="K362" s="57">
        <v>339.69214699999998</v>
      </c>
      <c r="L362" s="58">
        <v>13.954015999999999</v>
      </c>
      <c r="M362" s="69">
        <v>-99.56232</v>
      </c>
      <c r="N362" s="73">
        <v>324.56526100000002</v>
      </c>
      <c r="O362" s="74">
        <v>13.332627</v>
      </c>
      <c r="P362" s="74">
        <v>-305.30604699999998</v>
      </c>
      <c r="Q362" s="57">
        <f t="shared" si="16"/>
        <v>2.3522973909624194</v>
      </c>
      <c r="R362" s="58">
        <f t="shared" si="17"/>
        <v>346.3265657294366</v>
      </c>
      <c r="S362" s="69">
        <f t="shared" si="15"/>
        <v>346.67193774153736</v>
      </c>
      <c r="T362" s="57">
        <v>346.37987139908</v>
      </c>
      <c r="U362" s="69">
        <v>14.228736739021601</v>
      </c>
    </row>
    <row r="363" spans="2:21" x14ac:dyDescent="0.25">
      <c r="B363">
        <v>314</v>
      </c>
      <c r="C363" s="98" t="s">
        <v>178</v>
      </c>
      <c r="D363" s="58">
        <v>340.77886599999999</v>
      </c>
      <c r="E363" s="58">
        <v>23.232078000000001</v>
      </c>
      <c r="F363" s="58">
        <v>-12.924261</v>
      </c>
      <c r="G363" s="58">
        <v>3.9000180000000002</v>
      </c>
      <c r="H363" s="58">
        <v>4.1050709999999997</v>
      </c>
      <c r="I363" s="69">
        <v>-3.9000180000000002</v>
      </c>
      <c r="J363" s="102">
        <v>2</v>
      </c>
      <c r="K363" s="57">
        <v>334.60104000000001</v>
      </c>
      <c r="L363" s="58">
        <v>22.810915000000001</v>
      </c>
      <c r="M363" s="69">
        <v>-99.202341000000004</v>
      </c>
      <c r="N363" s="73">
        <v>319.86710399999998</v>
      </c>
      <c r="O363" s="74">
        <v>21.806450999999999</v>
      </c>
      <c r="P363" s="74">
        <v>-304.97306800000001</v>
      </c>
      <c r="Q363" s="57">
        <f t="shared" si="16"/>
        <v>3.9000176736376129</v>
      </c>
      <c r="R363" s="58">
        <f t="shared" si="17"/>
        <v>341.56985370556936</v>
      </c>
      <c r="S363" s="69">
        <f t="shared" si="15"/>
        <v>341.90075355719239</v>
      </c>
      <c r="T363" s="57">
        <v>341.10905924328</v>
      </c>
      <c r="U363" s="69">
        <v>23.254588419360701</v>
      </c>
    </row>
    <row r="364" spans="2:21" x14ac:dyDescent="0.25">
      <c r="B364">
        <v>315</v>
      </c>
      <c r="C364" s="98" t="s">
        <v>178</v>
      </c>
      <c r="D364" s="58">
        <v>335.53028899999998</v>
      </c>
      <c r="E364" s="58">
        <v>32.234895999999999</v>
      </c>
      <c r="F364" s="58">
        <v>-12.579013</v>
      </c>
      <c r="G364" s="58">
        <v>5.4876490000000002</v>
      </c>
      <c r="H364" s="58">
        <v>4.0099470000000004</v>
      </c>
      <c r="I364" s="69">
        <v>-5.4876490000000002</v>
      </c>
      <c r="J364" s="102">
        <v>2</v>
      </c>
      <c r="K364" s="57">
        <v>329.509097</v>
      </c>
      <c r="L364" s="58">
        <v>31.656431000000001</v>
      </c>
      <c r="M364" s="69">
        <v>-98.867255</v>
      </c>
      <c r="N364" s="73">
        <v>315.14872700000001</v>
      </c>
      <c r="O364" s="74">
        <v>30.276809</v>
      </c>
      <c r="P364" s="74">
        <v>-304.662217</v>
      </c>
      <c r="Q364" s="57">
        <f t="shared" si="16"/>
        <v>5.4876492897292284</v>
      </c>
      <c r="R364" s="58">
        <f t="shared" si="17"/>
        <v>337.07515980349888</v>
      </c>
      <c r="S364" s="69">
        <f t="shared" si="15"/>
        <v>337.3928173347681</v>
      </c>
      <c r="T364" s="57">
        <v>335.84655151209199</v>
      </c>
      <c r="U364" s="69">
        <v>32.2652798118948</v>
      </c>
    </row>
    <row r="365" spans="2:21" x14ac:dyDescent="0.25">
      <c r="B365">
        <v>316</v>
      </c>
      <c r="C365" s="98" t="s">
        <v>178</v>
      </c>
      <c r="D365" s="58">
        <v>330.28580599999998</v>
      </c>
      <c r="E365" s="58">
        <v>41.261496000000001</v>
      </c>
      <c r="F365" s="58">
        <v>-12.259553</v>
      </c>
      <c r="G365" s="58">
        <v>7.1208780000000003</v>
      </c>
      <c r="H365" s="58">
        <v>3.9228190000000001</v>
      </c>
      <c r="I365" s="69">
        <v>-7.1208780000000003</v>
      </c>
      <c r="J365" s="102">
        <v>2</v>
      </c>
      <c r="K365" s="57">
        <v>324.41375799999997</v>
      </c>
      <c r="L365" s="58">
        <v>40.527920000000002</v>
      </c>
      <c r="M365" s="69">
        <v>-98.556893000000002</v>
      </c>
      <c r="N365" s="73">
        <v>310.40909299999998</v>
      </c>
      <c r="O365" s="74">
        <v>38.778365000000001</v>
      </c>
      <c r="P365" s="74">
        <v>-304.37355500000001</v>
      </c>
      <c r="Q365" s="57">
        <f t="shared" si="16"/>
        <v>7.1208777609124265</v>
      </c>
      <c r="R365" s="58">
        <f t="shared" si="17"/>
        <v>332.85315785978003</v>
      </c>
      <c r="S365" s="69">
        <f t="shared" si="15"/>
        <v>333.15874499118826</v>
      </c>
      <c r="T365" s="57">
        <v>330.58909841545301</v>
      </c>
      <c r="U365" s="69">
        <v>41.299385302415402</v>
      </c>
    </row>
    <row r="366" spans="2:21" x14ac:dyDescent="0.25">
      <c r="B366">
        <v>317</v>
      </c>
      <c r="C366" s="98" t="s">
        <v>178</v>
      </c>
      <c r="D366" s="58">
        <v>325.050884</v>
      </c>
      <c r="E366" s="58">
        <v>50.288477999999998</v>
      </c>
      <c r="F366" s="58">
        <v>-11.965927000000001</v>
      </c>
      <c r="G366" s="58">
        <v>8.7944820000000004</v>
      </c>
      <c r="H366" s="58">
        <v>3.8434699999999999</v>
      </c>
      <c r="I366" s="69">
        <v>-8.7944820000000004</v>
      </c>
      <c r="J366" s="102">
        <v>2</v>
      </c>
      <c r="K366" s="57">
        <v>319.32087899999999</v>
      </c>
      <c r="L366" s="58">
        <v>49.401992</v>
      </c>
      <c r="M366" s="69">
        <v>-98.271379999999994</v>
      </c>
      <c r="N366" s="73">
        <v>305.65498300000002</v>
      </c>
      <c r="O366" s="74">
        <v>47.287747000000003</v>
      </c>
      <c r="P366" s="74">
        <v>-304.10739100000001</v>
      </c>
      <c r="Q366" s="57">
        <f t="shared" si="16"/>
        <v>8.7944814919590186</v>
      </c>
      <c r="R366" s="58">
        <f t="shared" si="17"/>
        <v>328.91793537102524</v>
      </c>
      <c r="S366" s="69">
        <f t="shared" si="15"/>
        <v>329.21258226076469</v>
      </c>
      <c r="T366" s="57">
        <v>325.34213003400401</v>
      </c>
      <c r="U366" s="69">
        <v>50.333536544660397</v>
      </c>
    </row>
    <row r="367" spans="2:21" x14ac:dyDescent="0.25">
      <c r="B367">
        <v>318</v>
      </c>
      <c r="C367" s="98" t="s">
        <v>178</v>
      </c>
      <c r="D367" s="58">
        <v>319.82832400000001</v>
      </c>
      <c r="E367" s="58">
        <v>59.302607999999999</v>
      </c>
      <c r="F367" s="58">
        <v>-11.697953</v>
      </c>
      <c r="G367" s="58">
        <v>10.504491</v>
      </c>
      <c r="H367" s="58">
        <v>3.771649</v>
      </c>
      <c r="I367" s="69">
        <v>-10.504491</v>
      </c>
      <c r="J367" s="102">
        <v>3</v>
      </c>
      <c r="K367" s="57">
        <v>314.2337</v>
      </c>
      <c r="L367" s="58">
        <v>58.265251999999997</v>
      </c>
      <c r="M367" s="69">
        <v>-98.010605999999996</v>
      </c>
      <c r="N367" s="73">
        <v>300.89068400000002</v>
      </c>
      <c r="O367" s="74">
        <v>55.791189000000003</v>
      </c>
      <c r="P367" s="74">
        <v>-303.863789</v>
      </c>
      <c r="Q367" s="57">
        <f t="shared" si="16"/>
        <v>10.504491234990368</v>
      </c>
      <c r="R367" s="58">
        <f t="shared" si="17"/>
        <v>325.27981208222968</v>
      </c>
      <c r="S367" s="69">
        <f t="shared" si="15"/>
        <v>325.5646025741267</v>
      </c>
      <c r="T367" s="57">
        <v>320.10840514130399</v>
      </c>
      <c r="U367" s="69">
        <v>59.3545406803931</v>
      </c>
    </row>
    <row r="368" spans="2:21" x14ac:dyDescent="0.25">
      <c r="B368">
        <v>319</v>
      </c>
      <c r="C368" s="98" t="s">
        <v>178</v>
      </c>
      <c r="D368" s="58">
        <v>314.60103400000003</v>
      </c>
      <c r="E368" s="58">
        <v>68.336208999999997</v>
      </c>
      <c r="F368" s="58">
        <v>-11.454655000000001</v>
      </c>
      <c r="G368" s="58">
        <v>12.255153</v>
      </c>
      <c r="H368" s="58">
        <v>3.7069220000000001</v>
      </c>
      <c r="I368" s="69">
        <v>-12.255153</v>
      </c>
      <c r="J368" s="102">
        <v>3</v>
      </c>
      <c r="K368" s="57">
        <v>309.13600200000002</v>
      </c>
      <c r="L368" s="58">
        <v>67.149118999999999</v>
      </c>
      <c r="M368" s="69">
        <v>-97.773680999999996</v>
      </c>
      <c r="N368" s="73">
        <v>296.10205999999999</v>
      </c>
      <c r="O368" s="74">
        <v>64.317946000000006</v>
      </c>
      <c r="P368" s="74">
        <v>-303.64206300000001</v>
      </c>
      <c r="Q368" s="57">
        <f t="shared" si="16"/>
        <v>12.255153010929781</v>
      </c>
      <c r="R368" s="58">
        <f t="shared" si="17"/>
        <v>321.93733560176094</v>
      </c>
      <c r="S368" s="69">
        <f t="shared" si="15"/>
        <v>322.21328279868601</v>
      </c>
      <c r="T368" s="57">
        <v>314.87075562783099</v>
      </c>
      <c r="U368" s="69">
        <v>68.394796708047096</v>
      </c>
    </row>
    <row r="369" spans="2:21" x14ac:dyDescent="0.25">
      <c r="B369">
        <v>320</v>
      </c>
      <c r="C369" s="98" t="s">
        <v>178</v>
      </c>
      <c r="D369" s="58">
        <v>309.37302099999999</v>
      </c>
      <c r="E369" s="58">
        <v>77.352029999999999</v>
      </c>
      <c r="F369" s="58">
        <v>-11.235694000000001</v>
      </c>
      <c r="G369" s="58">
        <v>14.037773</v>
      </c>
      <c r="H369" s="58">
        <v>3.6490490000000002</v>
      </c>
      <c r="I369" s="69">
        <v>-14.037773</v>
      </c>
      <c r="J369" s="102">
        <v>5</v>
      </c>
      <c r="K369" s="57">
        <v>304.03214800000001</v>
      </c>
      <c r="L369" s="58">
        <v>76.016660000000002</v>
      </c>
      <c r="M369" s="69">
        <v>-97.560323999999994</v>
      </c>
      <c r="N369" s="73">
        <v>291.29432300000002</v>
      </c>
      <c r="O369" s="74">
        <v>72.831841999999995</v>
      </c>
      <c r="P369" s="74">
        <v>-303.44207399999999</v>
      </c>
      <c r="Q369" s="57">
        <f t="shared" si="16"/>
        <v>14.037772945484496</v>
      </c>
      <c r="R369" s="58">
        <f t="shared" si="17"/>
        <v>318.89653912795501</v>
      </c>
      <c r="S369" s="69">
        <f t="shared" ref="S369:S432" si="18">polyS0 + polyS1 * R369 + polyS2 * R369^2 + polyS3 * R369^3 + polyS4 * R369^4 + polyS5 * R369^5 + polyS6 * R369^6 + polyS7 * R369^7 + polyS8 * R369^8 + polyS9 * R369^9</f>
        <v>319.16461315642408</v>
      </c>
      <c r="T369" s="57">
        <v>309.63315143231802</v>
      </c>
      <c r="U369" s="69">
        <v>77.417069986161493</v>
      </c>
    </row>
    <row r="370" spans="2:21" x14ac:dyDescent="0.25">
      <c r="B370">
        <v>321</v>
      </c>
      <c r="C370" s="98" t="s">
        <v>180</v>
      </c>
      <c r="D370" s="58">
        <v>304.144678</v>
      </c>
      <c r="E370" s="58">
        <v>86.3733</v>
      </c>
      <c r="F370" s="58">
        <v>-11.041361</v>
      </c>
      <c r="G370" s="58">
        <v>15.853885999999999</v>
      </c>
      <c r="H370" s="58">
        <v>3.5979800000000002</v>
      </c>
      <c r="I370" s="69">
        <v>-15.853885999999999</v>
      </c>
      <c r="J370" s="102" t="s">
        <v>404</v>
      </c>
      <c r="K370" s="57">
        <v>298.92282799999998</v>
      </c>
      <c r="L370" s="58">
        <v>84.890359000000004</v>
      </c>
      <c r="M370" s="69">
        <v>-97.370863999999997</v>
      </c>
      <c r="N370" s="73">
        <v>286.46886599999999</v>
      </c>
      <c r="O370" s="74">
        <v>81.353588999999999</v>
      </c>
      <c r="P370" s="74">
        <v>-303.26423499999999</v>
      </c>
      <c r="Q370" s="57">
        <f t="shared" ref="Q370:Q433" si="19">DEGREES(ATAN(E370/D370))</f>
        <v>15.853885998084994</v>
      </c>
      <c r="R370" s="58">
        <f t="shared" ref="R370:R433" si="20">SQRT(D370^2+E370^2)</f>
        <v>316.17136509907675</v>
      </c>
      <c r="S370" s="69">
        <f t="shared" si="18"/>
        <v>316.43251922180355</v>
      </c>
      <c r="T370" s="57">
        <v>304.39595997612298</v>
      </c>
      <c r="U370" s="69">
        <v>86.444660951146801</v>
      </c>
    </row>
    <row r="371" spans="2:21" x14ac:dyDescent="0.25">
      <c r="B371">
        <v>322</v>
      </c>
      <c r="C371" s="98" t="s">
        <v>178</v>
      </c>
      <c r="D371" s="58">
        <v>298.91859899999997</v>
      </c>
      <c r="E371" s="58">
        <v>95.390298999999999</v>
      </c>
      <c r="F371" s="58">
        <v>-10.871596</v>
      </c>
      <c r="G371" s="58">
        <v>17.698817999999999</v>
      </c>
      <c r="H371" s="58">
        <v>3.553588</v>
      </c>
      <c r="I371" s="69">
        <v>-17.698817999999999</v>
      </c>
      <c r="J371" s="102">
        <v>5</v>
      </c>
      <c r="K371" s="57">
        <v>293.81092000000001</v>
      </c>
      <c r="L371" s="58">
        <v>93.760346999999996</v>
      </c>
      <c r="M371" s="69">
        <v>-97.205279000000004</v>
      </c>
      <c r="N371" s="73">
        <v>281.629255</v>
      </c>
      <c r="O371" s="74">
        <v>89.872957999999997</v>
      </c>
      <c r="P371" s="74">
        <v>-303.10861899999998</v>
      </c>
      <c r="Q371" s="57">
        <f t="shared" si="19"/>
        <v>17.698817987512992</v>
      </c>
      <c r="R371" s="58">
        <f t="shared" si="20"/>
        <v>313.77003995192433</v>
      </c>
      <c r="S371" s="69">
        <f t="shared" si="18"/>
        <v>314.02520099178486</v>
      </c>
      <c r="T371" s="57">
        <v>299.16174329569498</v>
      </c>
      <c r="U371" s="69">
        <v>95.467890716086401</v>
      </c>
    </row>
    <row r="372" spans="2:21" x14ac:dyDescent="0.25">
      <c r="B372">
        <v>323</v>
      </c>
      <c r="C372" s="98" t="s">
        <v>178</v>
      </c>
      <c r="D372" s="58">
        <v>293.697158</v>
      </c>
      <c r="E372" s="58">
        <v>104.410906</v>
      </c>
      <c r="F372" s="58">
        <v>-10.726660000000001</v>
      </c>
      <c r="G372" s="58">
        <v>19.570571000000001</v>
      </c>
      <c r="H372" s="58">
        <v>3.5158480000000001</v>
      </c>
      <c r="I372" s="69">
        <v>-19.570571000000001</v>
      </c>
      <c r="J372" s="102">
        <v>5</v>
      </c>
      <c r="K372" s="57">
        <v>288.699026</v>
      </c>
      <c r="L372" s="58">
        <v>102.63404300000001</v>
      </c>
      <c r="M372" s="69">
        <v>-97.063856000000001</v>
      </c>
      <c r="N372" s="73">
        <v>276.77862499999998</v>
      </c>
      <c r="O372" s="74">
        <v>98.396276999999998</v>
      </c>
      <c r="P372" s="74">
        <v>-302.975573</v>
      </c>
      <c r="Q372" s="57">
        <f t="shared" si="19"/>
        <v>19.570571207692765</v>
      </c>
      <c r="R372" s="58">
        <f t="shared" si="20"/>
        <v>311.70443998925936</v>
      </c>
      <c r="S372" s="69">
        <f t="shared" si="18"/>
        <v>311.95452281750067</v>
      </c>
      <c r="T372" s="57">
        <v>293.93285303969702</v>
      </c>
      <c r="U372" s="69">
        <v>104.49469684360901</v>
      </c>
    </row>
    <row r="373" spans="2:21" x14ac:dyDescent="0.25">
      <c r="B373">
        <v>324</v>
      </c>
      <c r="C373" s="98" t="s">
        <v>178</v>
      </c>
      <c r="D373" s="58">
        <v>288.49942099999998</v>
      </c>
      <c r="E373" s="58">
        <v>113.443777</v>
      </c>
      <c r="F373" s="58">
        <v>-10.60798</v>
      </c>
      <c r="G373" s="58">
        <v>21.465751000000001</v>
      </c>
      <c r="H373" s="58">
        <v>3.4850530000000002</v>
      </c>
      <c r="I373" s="69">
        <v>-21.465751000000001</v>
      </c>
      <c r="J373" s="102">
        <v>5</v>
      </c>
      <c r="K373" s="57">
        <v>283.60597300000001</v>
      </c>
      <c r="L373" s="58">
        <v>111.519575</v>
      </c>
      <c r="M373" s="69">
        <v>-96.948014999999998</v>
      </c>
      <c r="N373" s="73">
        <v>271.93523900000002</v>
      </c>
      <c r="O373" s="74">
        <v>106.930407</v>
      </c>
      <c r="P373" s="74">
        <v>-302.86650200000003</v>
      </c>
      <c r="Q373" s="57">
        <f t="shared" si="19"/>
        <v>21.46575056770763</v>
      </c>
      <c r="R373" s="58">
        <f t="shared" si="20"/>
        <v>310.00226847131449</v>
      </c>
      <c r="S373" s="69">
        <f t="shared" si="18"/>
        <v>310.24821931803149</v>
      </c>
      <c r="T373" s="57">
        <v>288.72837024776197</v>
      </c>
      <c r="U373" s="69">
        <v>113.533804450722</v>
      </c>
    </row>
    <row r="374" spans="2:21" x14ac:dyDescent="0.25">
      <c r="B374">
        <v>325</v>
      </c>
      <c r="C374" s="98" t="s">
        <v>178</v>
      </c>
      <c r="D374" s="58">
        <v>283.304821</v>
      </c>
      <c r="E374" s="58">
        <v>122.47910899999999</v>
      </c>
      <c r="F374" s="58">
        <v>-10.513947999999999</v>
      </c>
      <c r="G374" s="58">
        <v>23.379925</v>
      </c>
      <c r="H374" s="58">
        <v>3.4607199999999998</v>
      </c>
      <c r="I374" s="69">
        <v>-23.379925</v>
      </c>
      <c r="J374" s="102">
        <v>5</v>
      </c>
      <c r="K374" s="57">
        <v>278.51203299999997</v>
      </c>
      <c r="L374" s="58">
        <v>120.407078</v>
      </c>
      <c r="M374" s="69">
        <v>-96.856207999999995</v>
      </c>
      <c r="N374" s="73">
        <v>267.08137099999999</v>
      </c>
      <c r="O374" s="74">
        <v>115.465343</v>
      </c>
      <c r="P374" s="74">
        <v>-302.78000300000002</v>
      </c>
      <c r="Q374" s="57">
        <f t="shared" si="19"/>
        <v>23.379924774970657</v>
      </c>
      <c r="R374" s="58">
        <f t="shared" si="20"/>
        <v>308.64664868304646</v>
      </c>
      <c r="S374" s="69">
        <f t="shared" si="18"/>
        <v>308.88934249655813</v>
      </c>
      <c r="T374" s="57">
        <v>283.52764551494602</v>
      </c>
      <c r="U374" s="69">
        <v>122.575441098965</v>
      </c>
    </row>
    <row r="375" spans="2:21" x14ac:dyDescent="0.25">
      <c r="B375">
        <v>326</v>
      </c>
      <c r="C375" s="98" t="s">
        <v>178</v>
      </c>
      <c r="D375" s="58">
        <v>278.11438600000002</v>
      </c>
      <c r="E375" s="58">
        <v>131.52669599999999</v>
      </c>
      <c r="F375" s="58">
        <v>-10.444905</v>
      </c>
      <c r="G375" s="58">
        <v>25.310545000000001</v>
      </c>
      <c r="H375" s="58">
        <v>3.4428920000000001</v>
      </c>
      <c r="I375" s="69">
        <v>-25.310545000000001</v>
      </c>
      <c r="J375" s="102">
        <v>5</v>
      </c>
      <c r="K375" s="57">
        <v>273.41841099999999</v>
      </c>
      <c r="L375" s="58">
        <v>129.30586099999999</v>
      </c>
      <c r="M375" s="69">
        <v>-96.788786000000002</v>
      </c>
      <c r="N375" s="73">
        <v>262.21864699999998</v>
      </c>
      <c r="O375" s="74">
        <v>124.009235</v>
      </c>
      <c r="P375" s="74">
        <v>-302.71644600000002</v>
      </c>
      <c r="Q375" s="57">
        <f t="shared" si="19"/>
        <v>25.310544989871307</v>
      </c>
      <c r="R375" s="58">
        <f t="shared" si="20"/>
        <v>307.6473361835487</v>
      </c>
      <c r="S375" s="69">
        <f t="shared" si="18"/>
        <v>307.8876479946158</v>
      </c>
      <c r="T375" s="57">
        <v>278.33168523744598</v>
      </c>
      <c r="U375" s="69">
        <v>131.629461812138</v>
      </c>
    </row>
    <row r="376" spans="2:21" x14ac:dyDescent="0.25">
      <c r="B376">
        <v>327</v>
      </c>
      <c r="C376" s="98" t="s">
        <v>178</v>
      </c>
      <c r="D376" s="58">
        <v>272.92336499999999</v>
      </c>
      <c r="E376" s="58">
        <v>140.56883400000001</v>
      </c>
      <c r="F376" s="58">
        <v>-10.400054000000001</v>
      </c>
      <c r="G376" s="58">
        <v>27.250674</v>
      </c>
      <c r="H376" s="58">
        <v>3.431327</v>
      </c>
      <c r="I376" s="69">
        <v>-27.250674</v>
      </c>
      <c r="J376" s="102">
        <v>5</v>
      </c>
      <c r="K376" s="57">
        <v>268.320763</v>
      </c>
      <c r="L376" s="58">
        <v>138.19826900000001</v>
      </c>
      <c r="M376" s="69">
        <v>-96.744980999999996</v>
      </c>
      <c r="N376" s="73">
        <v>257.34369099999998</v>
      </c>
      <c r="O376" s="74">
        <v>132.54454200000001</v>
      </c>
      <c r="P376" s="74">
        <v>-302.675138</v>
      </c>
      <c r="Q376" s="57">
        <f t="shared" si="19"/>
        <v>27.250674367247615</v>
      </c>
      <c r="R376" s="58">
        <f t="shared" si="20"/>
        <v>306.99635218523815</v>
      </c>
      <c r="S376" s="69">
        <f t="shared" si="18"/>
        <v>307.23512088321962</v>
      </c>
      <c r="T376" s="57">
        <v>273.13568806784599</v>
      </c>
      <c r="U376" s="69">
        <v>140.67819072758701</v>
      </c>
    </row>
    <row r="377" spans="2:21" x14ac:dyDescent="0.25">
      <c r="B377">
        <v>328</v>
      </c>
      <c r="C377" s="98" t="s">
        <v>178</v>
      </c>
      <c r="D377" s="58">
        <v>267.728162</v>
      </c>
      <c r="E377" s="58">
        <v>149.605054</v>
      </c>
      <c r="F377" s="58">
        <v>-10.379125</v>
      </c>
      <c r="G377" s="58">
        <v>29.196223</v>
      </c>
      <c r="H377" s="58">
        <v>3.425935</v>
      </c>
      <c r="I377" s="69">
        <v>-29.196223</v>
      </c>
      <c r="J377" s="102">
        <v>6</v>
      </c>
      <c r="K377" s="57">
        <v>263.21578699999998</v>
      </c>
      <c r="L377" s="58">
        <v>147.083563</v>
      </c>
      <c r="M377" s="69">
        <v>-96.724538999999993</v>
      </c>
      <c r="N377" s="73">
        <v>252.453902</v>
      </c>
      <c r="O377" s="74">
        <v>141.06988000000001</v>
      </c>
      <c r="P377" s="74">
        <v>-302.65585600000003</v>
      </c>
      <c r="Q377" s="57">
        <f t="shared" si="19"/>
        <v>29.196223397637194</v>
      </c>
      <c r="R377" s="58">
        <f t="shared" si="20"/>
        <v>306.69209463277849</v>
      </c>
      <c r="S377" s="69">
        <f t="shared" si="18"/>
        <v>306.93014442555068</v>
      </c>
      <c r="T377" s="57">
        <v>267.93602274422801</v>
      </c>
      <c r="U377" s="69">
        <v>149.721205463605</v>
      </c>
    </row>
    <row r="378" spans="2:21" x14ac:dyDescent="0.25">
      <c r="B378">
        <v>329</v>
      </c>
      <c r="C378" s="98" t="s">
        <v>178</v>
      </c>
      <c r="D378" s="58">
        <v>262.526411</v>
      </c>
      <c r="E378" s="58">
        <v>158.65793199999999</v>
      </c>
      <c r="F378" s="58">
        <v>-10.382758000000001</v>
      </c>
      <c r="G378" s="58">
        <v>31.146681999999998</v>
      </c>
      <c r="H378" s="58">
        <v>3.4268709999999998</v>
      </c>
      <c r="I378" s="69">
        <v>-31.146681999999998</v>
      </c>
      <c r="J378" s="102">
        <v>6</v>
      </c>
      <c r="K378" s="57">
        <v>258.10126300000002</v>
      </c>
      <c r="L378" s="58">
        <v>155.98359199999999</v>
      </c>
      <c r="M378" s="69">
        <v>-96.728088</v>
      </c>
      <c r="N378" s="73">
        <v>247.54741200000001</v>
      </c>
      <c r="O378" s="74">
        <v>149.605369</v>
      </c>
      <c r="P378" s="74">
        <v>-302.65920399999999</v>
      </c>
      <c r="Q378" s="57">
        <f t="shared" si="19"/>
        <v>31.146682387127854</v>
      </c>
      <c r="R378" s="58">
        <f t="shared" si="20"/>
        <v>306.74493615878578</v>
      </c>
      <c r="S378" s="69">
        <f t="shared" si="18"/>
        <v>306.98311070078137</v>
      </c>
      <c r="T378" s="57">
        <v>262.73030477623598</v>
      </c>
      <c r="U378" s="69">
        <v>158.781155277849</v>
      </c>
    </row>
    <row r="379" spans="2:21" x14ac:dyDescent="0.25">
      <c r="B379">
        <v>330</v>
      </c>
      <c r="C379" s="98" t="s">
        <v>178</v>
      </c>
      <c r="D379" s="58">
        <v>257.345257</v>
      </c>
      <c r="E379" s="58">
        <v>167.70661699999999</v>
      </c>
      <c r="F379" s="58">
        <v>-10.411861</v>
      </c>
      <c r="G379" s="58">
        <v>33.091461000000002</v>
      </c>
      <c r="H379" s="58">
        <v>3.4343699999999999</v>
      </c>
      <c r="I379" s="69">
        <v>-33.091461000000002</v>
      </c>
      <c r="J379" s="102">
        <v>6</v>
      </c>
      <c r="K379" s="57">
        <v>253.00394600000001</v>
      </c>
      <c r="L379" s="58">
        <v>164.877475</v>
      </c>
      <c r="M379" s="69">
        <v>-96.756512999999998</v>
      </c>
      <c r="N379" s="73">
        <v>242.650046</v>
      </c>
      <c r="O379" s="74">
        <v>158.13005100000001</v>
      </c>
      <c r="P379" s="74">
        <v>-302.686013</v>
      </c>
      <c r="Q379" s="57">
        <f t="shared" si="19"/>
        <v>33.091461150603749</v>
      </c>
      <c r="R379" s="58">
        <f t="shared" si="20"/>
        <v>307.16785425233019</v>
      </c>
      <c r="S379" s="69">
        <f t="shared" si="18"/>
        <v>307.40702882814196</v>
      </c>
      <c r="T379" s="57">
        <v>257.54568944938899</v>
      </c>
      <c r="U379" s="69">
        <v>167.837234709516</v>
      </c>
    </row>
    <row r="380" spans="2:21" x14ac:dyDescent="0.25">
      <c r="B380">
        <v>331</v>
      </c>
      <c r="C380" s="98" t="s">
        <v>184</v>
      </c>
      <c r="D380" s="58">
        <v>252.16210599999999</v>
      </c>
      <c r="E380" s="58">
        <v>176.750314</v>
      </c>
      <c r="F380" s="58">
        <v>-10.46503</v>
      </c>
      <c r="G380" s="58">
        <v>35.028120999999999</v>
      </c>
      <c r="H380" s="58">
        <v>3.4480849999999998</v>
      </c>
      <c r="I380" s="69">
        <v>-35.028120999999999</v>
      </c>
      <c r="J380" s="102" t="s">
        <v>404</v>
      </c>
      <c r="K380" s="57">
        <v>247.90196</v>
      </c>
      <c r="L380" s="58">
        <v>173.76421099999999</v>
      </c>
      <c r="M380" s="69">
        <v>-96.808439000000007</v>
      </c>
      <c r="N380" s="73">
        <v>237.741636</v>
      </c>
      <c r="O380" s="74">
        <v>166.64244099999999</v>
      </c>
      <c r="P380" s="74">
        <v>-302.73497500000002</v>
      </c>
      <c r="Q380" s="57">
        <f t="shared" si="19"/>
        <v>35.028121227333905</v>
      </c>
      <c r="R380" s="58">
        <f t="shared" si="20"/>
        <v>307.93895694025758</v>
      </c>
      <c r="S380" s="69">
        <f t="shared" si="18"/>
        <v>308.17996221526619</v>
      </c>
      <c r="T380" s="57">
        <v>252.35950929105601</v>
      </c>
      <c r="U380" s="69">
        <v>176.88868171207301</v>
      </c>
    </row>
    <row r="381" spans="2:21" x14ac:dyDescent="0.25">
      <c r="B381">
        <v>332</v>
      </c>
      <c r="C381" s="98" t="s">
        <v>178</v>
      </c>
      <c r="D381" s="58">
        <v>361.78312699999998</v>
      </c>
      <c r="E381" s="58">
        <v>5.2063839999999999</v>
      </c>
      <c r="F381" s="58">
        <v>-14.549105000000001</v>
      </c>
      <c r="G381" s="58">
        <v>0.82448100000000002</v>
      </c>
      <c r="H381" s="58">
        <v>4.5670609999999998</v>
      </c>
      <c r="I381" s="69">
        <v>-0.82448100000000002</v>
      </c>
      <c r="J381" s="102">
        <v>1</v>
      </c>
      <c r="K381" s="57">
        <v>354.89620200000002</v>
      </c>
      <c r="L381" s="58">
        <v>5.1072749999999996</v>
      </c>
      <c r="M381" s="69">
        <v>-100.774451</v>
      </c>
      <c r="N381" s="73">
        <v>338.47108600000001</v>
      </c>
      <c r="O381" s="74">
        <v>4.8709030000000002</v>
      </c>
      <c r="P381" s="74">
        <v>-306.41941200000002</v>
      </c>
      <c r="Q381" s="57">
        <f t="shared" si="19"/>
        <v>0.82448079337903935</v>
      </c>
      <c r="R381" s="58">
        <f t="shared" si="20"/>
        <v>361.82058733059068</v>
      </c>
      <c r="S381" s="69">
        <f t="shared" si="18"/>
        <v>362.21660835828573</v>
      </c>
      <c r="T381" s="57">
        <v>362.179153814519</v>
      </c>
      <c r="U381" s="69">
        <v>5.2120831814067801</v>
      </c>
    </row>
    <row r="382" spans="2:21" x14ac:dyDescent="0.25">
      <c r="B382">
        <v>333</v>
      </c>
      <c r="C382" s="98" t="s">
        <v>178</v>
      </c>
      <c r="D382" s="58">
        <v>356.53093000000001</v>
      </c>
      <c r="E382" s="58">
        <v>14.220045000000001</v>
      </c>
      <c r="F382" s="58">
        <v>-14.1365</v>
      </c>
      <c r="G382" s="58">
        <v>2.2840009999999999</v>
      </c>
      <c r="H382" s="58">
        <v>4.4474169999999997</v>
      </c>
      <c r="I382" s="69">
        <v>-2.2840009999999999</v>
      </c>
      <c r="J382" s="102">
        <v>1</v>
      </c>
      <c r="K382" s="57">
        <v>349.828689</v>
      </c>
      <c r="L382" s="58">
        <v>13.952729</v>
      </c>
      <c r="M382" s="69">
        <v>-100.376041</v>
      </c>
      <c r="N382" s="73">
        <v>333.84403900000001</v>
      </c>
      <c r="O382" s="74">
        <v>13.315189999999999</v>
      </c>
      <c r="P382" s="74">
        <v>-306.05485499999998</v>
      </c>
      <c r="Q382" s="57">
        <f t="shared" si="19"/>
        <v>2.2840008548172612</v>
      </c>
      <c r="R382" s="58">
        <f t="shared" si="20"/>
        <v>356.81439674775868</v>
      </c>
      <c r="S382" s="69">
        <f t="shared" si="18"/>
        <v>357.19343932342122</v>
      </c>
      <c r="T382" s="57">
        <v>356.90972264231999</v>
      </c>
      <c r="U382" s="69">
        <v>14.2351529414609</v>
      </c>
    </row>
    <row r="383" spans="2:21" x14ac:dyDescent="0.25">
      <c r="B383">
        <v>334</v>
      </c>
      <c r="C383" s="98" t="s">
        <v>178</v>
      </c>
      <c r="D383" s="58">
        <v>351.27149100000003</v>
      </c>
      <c r="E383" s="58">
        <v>23.232906</v>
      </c>
      <c r="F383" s="58">
        <v>-13.749722</v>
      </c>
      <c r="G383" s="58">
        <v>3.7840009999999999</v>
      </c>
      <c r="H383" s="58">
        <v>4.3367319999999996</v>
      </c>
      <c r="I383" s="69">
        <v>-3.7840009999999999</v>
      </c>
      <c r="J383" s="102">
        <v>1</v>
      </c>
      <c r="K383" s="57">
        <v>344.74479300000002</v>
      </c>
      <c r="L383" s="58">
        <v>22.801233</v>
      </c>
      <c r="M383" s="69">
        <v>-100.002061</v>
      </c>
      <c r="N383" s="73">
        <v>329.17880600000001</v>
      </c>
      <c r="O383" s="74">
        <v>21.771706999999999</v>
      </c>
      <c r="P383" s="74">
        <v>-305.71139499999998</v>
      </c>
      <c r="Q383" s="57">
        <f t="shared" si="19"/>
        <v>3.7840006075710066</v>
      </c>
      <c r="R383" s="58">
        <f t="shared" si="20"/>
        <v>352.0389585125032</v>
      </c>
      <c r="S383" s="69">
        <f t="shared" si="18"/>
        <v>352.40236004123858</v>
      </c>
      <c r="T383" s="57">
        <v>351.63415404213799</v>
      </c>
      <c r="U383" s="69">
        <v>23.256892337017199</v>
      </c>
    </row>
    <row r="384" spans="2:21" x14ac:dyDescent="0.25">
      <c r="B384">
        <v>335</v>
      </c>
      <c r="C384" s="98" t="s">
        <v>178</v>
      </c>
      <c r="D384" s="58">
        <v>346.01930900000002</v>
      </c>
      <c r="E384" s="58">
        <v>32.245241</v>
      </c>
      <c r="F384" s="58">
        <v>-13.389574</v>
      </c>
      <c r="G384" s="58">
        <v>5.3239679999999998</v>
      </c>
      <c r="H384" s="58">
        <v>4.234909</v>
      </c>
      <c r="I384" s="69">
        <v>-5.3239679999999998</v>
      </c>
      <c r="J384" s="102">
        <v>1</v>
      </c>
      <c r="K384" s="57">
        <v>339.659201</v>
      </c>
      <c r="L384" s="58">
        <v>31.652547999999999</v>
      </c>
      <c r="M384" s="69">
        <v>-99.653400000000005</v>
      </c>
      <c r="N384" s="73">
        <v>324.49052799999998</v>
      </c>
      <c r="O384" s="74">
        <v>30.238993000000001</v>
      </c>
      <c r="P384" s="74">
        <v>-305.39013299999999</v>
      </c>
      <c r="Q384" s="57">
        <f t="shared" si="19"/>
        <v>5.3239683137108749</v>
      </c>
      <c r="R384" s="58">
        <f t="shared" si="20"/>
        <v>347.51851428087338</v>
      </c>
      <c r="S384" s="69">
        <f t="shared" si="18"/>
        <v>347.86758878413002</v>
      </c>
      <c r="T384" s="57">
        <v>346.36693377678</v>
      </c>
      <c r="U384" s="69">
        <v>32.277635853157904</v>
      </c>
    </row>
    <row r="385" spans="2:21" s="89" customFormat="1" x14ac:dyDescent="0.25">
      <c r="B385" s="89">
        <v>336</v>
      </c>
      <c r="C385" s="98" t="s">
        <v>178</v>
      </c>
      <c r="D385" s="91">
        <v>340.76857100000001</v>
      </c>
      <c r="E385" s="91">
        <v>41.247594999999997</v>
      </c>
      <c r="F385" s="91">
        <v>-13.055163</v>
      </c>
      <c r="G385" s="91">
        <v>6.9016679999999999</v>
      </c>
      <c r="H385" s="91">
        <v>4.1414049999999998</v>
      </c>
      <c r="I385" s="92">
        <v>-6.9016679999999999</v>
      </c>
      <c r="J385" s="103">
        <v>2</v>
      </c>
      <c r="K385" s="90">
        <v>334.56695999999999</v>
      </c>
      <c r="L385" s="91">
        <v>40.496934000000003</v>
      </c>
      <c r="M385" s="92">
        <v>-99.329299000000006</v>
      </c>
      <c r="N385" s="93">
        <v>319.776297</v>
      </c>
      <c r="O385" s="94">
        <v>38.706629999999997</v>
      </c>
      <c r="P385" s="94">
        <v>-305.090619</v>
      </c>
      <c r="Q385" s="90">
        <f t="shared" si="19"/>
        <v>6.9016681640799309</v>
      </c>
      <c r="R385" s="91">
        <f t="shared" si="20"/>
        <v>343.25585657737298</v>
      </c>
      <c r="S385" s="69">
        <f t="shared" si="18"/>
        <v>343.59183121721679</v>
      </c>
      <c r="T385" s="57">
        <v>341.10216957030599</v>
      </c>
      <c r="U385" s="69">
        <v>41.287974717766197</v>
      </c>
    </row>
    <row r="386" spans="2:21" x14ac:dyDescent="0.25">
      <c r="B386">
        <v>337</v>
      </c>
      <c r="C386" s="98" t="s">
        <v>178</v>
      </c>
      <c r="D386" s="58">
        <v>335.52546899999999</v>
      </c>
      <c r="E386" s="58">
        <v>50.277240999999997</v>
      </c>
      <c r="F386" s="58">
        <v>-12.747047</v>
      </c>
      <c r="G386" s="58">
        <v>8.5221509999999991</v>
      </c>
      <c r="H386" s="58">
        <v>4.0561179999999997</v>
      </c>
      <c r="I386" s="69">
        <v>-8.5221509999999991</v>
      </c>
      <c r="J386" s="102">
        <v>2</v>
      </c>
      <c r="K386" s="57">
        <v>329.47457800000001</v>
      </c>
      <c r="L386" s="58">
        <v>49.370536999999999</v>
      </c>
      <c r="M386" s="69">
        <v>-99.030385999999993</v>
      </c>
      <c r="N386" s="73">
        <v>315.04337800000002</v>
      </c>
      <c r="O386" s="74">
        <v>47.208075000000001</v>
      </c>
      <c r="P386" s="74">
        <v>-304.81365599999998</v>
      </c>
      <c r="Q386" s="57">
        <f t="shared" si="19"/>
        <v>8.5221513201222887</v>
      </c>
      <c r="R386" s="58">
        <f t="shared" si="20"/>
        <v>339.27148614382855</v>
      </c>
      <c r="S386" s="69">
        <f t="shared" si="18"/>
        <v>339.59556304944385</v>
      </c>
      <c r="T386" s="57">
        <v>335.84602775922099</v>
      </c>
      <c r="U386" s="69">
        <v>50.325275535321801</v>
      </c>
    </row>
    <row r="387" spans="2:21" x14ac:dyDescent="0.25">
      <c r="B387">
        <v>338</v>
      </c>
      <c r="C387" s="98" t="s">
        <v>178</v>
      </c>
      <c r="D387" s="58">
        <v>330.29439100000002</v>
      </c>
      <c r="E387" s="58">
        <v>59.301198999999997</v>
      </c>
      <c r="F387" s="58">
        <v>-12.465020000000001</v>
      </c>
      <c r="G387" s="58">
        <v>10.178466999999999</v>
      </c>
      <c r="H387" s="58">
        <v>3.9787599999999999</v>
      </c>
      <c r="I387" s="69">
        <v>-10.178466999999999</v>
      </c>
      <c r="J387" s="102">
        <v>3</v>
      </c>
      <c r="K387" s="57">
        <v>324.38690300000002</v>
      </c>
      <c r="L387" s="58">
        <v>58.240564999999997</v>
      </c>
      <c r="M387" s="69">
        <v>-98.756540999999999</v>
      </c>
      <c r="N387" s="73">
        <v>310.29771299999999</v>
      </c>
      <c r="O387" s="74">
        <v>55.710985999999998</v>
      </c>
      <c r="P387" s="74">
        <v>-304.559326</v>
      </c>
      <c r="Q387" s="57">
        <f t="shared" si="19"/>
        <v>10.178466960428798</v>
      </c>
      <c r="R387" s="58">
        <f t="shared" si="20"/>
        <v>335.57565008340293</v>
      </c>
      <c r="S387" s="69">
        <f t="shared" si="18"/>
        <v>335.88898043289765</v>
      </c>
      <c r="T387" s="57">
        <v>330.602851878249</v>
      </c>
      <c r="U387" s="69">
        <v>59.356580200599304</v>
      </c>
    </row>
    <row r="388" spans="2:21" x14ac:dyDescent="0.25">
      <c r="B388">
        <v>339</v>
      </c>
      <c r="C388" s="98" t="s">
        <v>178</v>
      </c>
      <c r="D388" s="58">
        <v>325.07098200000001</v>
      </c>
      <c r="E388" s="58">
        <v>68.316073000000003</v>
      </c>
      <c r="F388" s="58">
        <v>-12.208444</v>
      </c>
      <c r="G388" s="58">
        <v>11.868416</v>
      </c>
      <c r="H388" s="58">
        <v>3.908957</v>
      </c>
      <c r="I388" s="69">
        <v>-11.868416</v>
      </c>
      <c r="J388" s="102">
        <v>3</v>
      </c>
      <c r="K388" s="57">
        <v>319.30022600000001</v>
      </c>
      <c r="L388" s="58">
        <v>67.103306000000003</v>
      </c>
      <c r="M388" s="69">
        <v>-98.507214000000005</v>
      </c>
      <c r="N388" s="73">
        <v>305.53714200000002</v>
      </c>
      <c r="O388" s="74">
        <v>64.210892000000001</v>
      </c>
      <c r="P388" s="74">
        <v>-304.32728400000002</v>
      </c>
      <c r="Q388" s="57">
        <f t="shared" si="19"/>
        <v>11.868416394380688</v>
      </c>
      <c r="R388" s="58">
        <f t="shared" si="20"/>
        <v>332.17198733274552</v>
      </c>
      <c r="S388" s="69">
        <f t="shared" si="18"/>
        <v>332.47565961846419</v>
      </c>
      <c r="T388" s="57">
        <v>325.36822393825702</v>
      </c>
      <c r="U388" s="69">
        <v>68.378540593470504</v>
      </c>
    </row>
    <row r="389" spans="2:21" x14ac:dyDescent="0.25">
      <c r="B389">
        <v>340</v>
      </c>
      <c r="C389" s="98" t="s">
        <v>178</v>
      </c>
      <c r="D389" s="58">
        <v>319.85128700000001</v>
      </c>
      <c r="E389" s="58">
        <v>77.335954000000001</v>
      </c>
      <c r="F389" s="58">
        <v>-11.977046</v>
      </c>
      <c r="G389" s="58">
        <v>13.592517000000001</v>
      </c>
      <c r="H389" s="58">
        <v>3.8464619999999998</v>
      </c>
      <c r="I389" s="69">
        <v>-13.592517000000001</v>
      </c>
      <c r="J389" s="102">
        <v>3</v>
      </c>
      <c r="K389" s="57">
        <v>314.21113000000003</v>
      </c>
      <c r="L389" s="58">
        <v>75.972235999999995</v>
      </c>
      <c r="M389" s="69">
        <v>-98.282195999999999</v>
      </c>
      <c r="N389" s="73">
        <v>300.75951800000001</v>
      </c>
      <c r="O389" s="74">
        <v>72.719808</v>
      </c>
      <c r="P389" s="74">
        <v>-304.11748399999999</v>
      </c>
      <c r="Q389" s="57">
        <f t="shared" si="19"/>
        <v>13.592517170660118</v>
      </c>
      <c r="R389" s="58">
        <f t="shared" si="20"/>
        <v>329.0679193975713</v>
      </c>
      <c r="S389" s="69">
        <f t="shared" si="18"/>
        <v>329.36297788732651</v>
      </c>
      <c r="T389" s="57">
        <v>320.13814357416902</v>
      </c>
      <c r="U389" s="69">
        <v>77.405312254058003</v>
      </c>
    </row>
    <row r="390" spans="2:21" x14ac:dyDescent="0.25">
      <c r="B390">
        <v>341</v>
      </c>
      <c r="C390" s="98" t="s">
        <v>178</v>
      </c>
      <c r="D390" s="58">
        <v>314.62330300000002</v>
      </c>
      <c r="E390" s="58">
        <v>86.355671000000001</v>
      </c>
      <c r="F390" s="58">
        <v>-11.769773000000001</v>
      </c>
      <c r="G390" s="58">
        <v>15.348186999999999</v>
      </c>
      <c r="H390" s="58">
        <v>3.7908430000000002</v>
      </c>
      <c r="I390" s="69">
        <v>-15.348186999999999</v>
      </c>
      <c r="J390" s="102">
        <v>3</v>
      </c>
      <c r="K390" s="57">
        <v>309.10836799999998</v>
      </c>
      <c r="L390" s="58">
        <v>84.841970000000003</v>
      </c>
      <c r="M390" s="69">
        <v>-98.080515000000005</v>
      </c>
      <c r="N390" s="73">
        <v>295.95540799999998</v>
      </c>
      <c r="O390" s="74">
        <v>81.231834000000006</v>
      </c>
      <c r="P390" s="74">
        <v>-303.92914000000002</v>
      </c>
      <c r="Q390" s="57">
        <f t="shared" si="19"/>
        <v>15.348187244189335</v>
      </c>
      <c r="R390" s="58">
        <f t="shared" si="20"/>
        <v>326.25929060256669</v>
      </c>
      <c r="S390" s="69">
        <f t="shared" si="18"/>
        <v>326.54671075099651</v>
      </c>
      <c r="T390" s="57">
        <v>314.90053403768798</v>
      </c>
      <c r="U390" s="69">
        <v>86.431763495544104</v>
      </c>
    </row>
    <row r="391" spans="2:21" x14ac:dyDescent="0.25">
      <c r="B391">
        <v>342</v>
      </c>
      <c r="C391" s="98" t="s">
        <v>178</v>
      </c>
      <c r="D391" s="58">
        <v>309.39376700000003</v>
      </c>
      <c r="E391" s="58">
        <v>95.374515000000002</v>
      </c>
      <c r="F391" s="58">
        <v>-11.587014</v>
      </c>
      <c r="G391" s="58">
        <v>17.132570999999999</v>
      </c>
      <c r="H391" s="58">
        <v>3.7420789999999999</v>
      </c>
      <c r="I391" s="69">
        <v>-17.132570999999999</v>
      </c>
      <c r="J391" s="102">
        <v>3</v>
      </c>
      <c r="K391" s="57">
        <v>303.99884100000003</v>
      </c>
      <c r="L391" s="58">
        <v>93.711461</v>
      </c>
      <c r="M391" s="69">
        <v>-97.902591999999999</v>
      </c>
      <c r="N391" s="73">
        <v>291.13209999999998</v>
      </c>
      <c r="O391" s="74">
        <v>89.745125999999999</v>
      </c>
      <c r="P391" s="74">
        <v>-303.76275099999998</v>
      </c>
      <c r="Q391" s="57">
        <f t="shared" si="19"/>
        <v>17.132571513049381</v>
      </c>
      <c r="R391" s="58">
        <f t="shared" si="20"/>
        <v>323.76040704498678</v>
      </c>
      <c r="S391" s="69">
        <f t="shared" si="18"/>
        <v>324.04115275289115</v>
      </c>
      <c r="T391" s="57">
        <v>309.66211648575597</v>
      </c>
      <c r="U391" s="69">
        <v>95.457237099745697</v>
      </c>
    </row>
    <row r="392" spans="2:21" x14ac:dyDescent="0.25">
      <c r="B392">
        <v>343</v>
      </c>
      <c r="C392" s="98" t="s">
        <v>178</v>
      </c>
      <c r="D392" s="58">
        <v>304.16756600000002</v>
      </c>
      <c r="E392" s="58">
        <v>104.400012</v>
      </c>
      <c r="F392" s="58">
        <v>-11.429209</v>
      </c>
      <c r="G392" s="58">
        <v>18.943856</v>
      </c>
      <c r="H392" s="58">
        <v>3.7001780000000002</v>
      </c>
      <c r="I392" s="69">
        <v>-18.943856</v>
      </c>
      <c r="J392" s="102">
        <v>5</v>
      </c>
      <c r="K392" s="57">
        <v>298.887607</v>
      </c>
      <c r="L392" s="58">
        <v>102.587762</v>
      </c>
      <c r="M392" s="69">
        <v>-97.748891999999998</v>
      </c>
      <c r="N392" s="73">
        <v>286.29505899999998</v>
      </c>
      <c r="O392" s="74">
        <v>98.265597</v>
      </c>
      <c r="P392" s="74">
        <v>-303.61884300000003</v>
      </c>
      <c r="Q392" s="57">
        <f t="shared" si="19"/>
        <v>18.943855717364823</v>
      </c>
      <c r="R392" s="58">
        <f t="shared" si="20"/>
        <v>321.58555737465031</v>
      </c>
      <c r="S392" s="69">
        <f t="shared" si="18"/>
        <v>321.86058545280974</v>
      </c>
      <c r="T392" s="57">
        <v>304.42775869835799</v>
      </c>
      <c r="U392" s="69">
        <v>104.48931843456801</v>
      </c>
    </row>
    <row r="393" spans="2:21" x14ac:dyDescent="0.25">
      <c r="B393">
        <v>344</v>
      </c>
      <c r="C393" s="98" t="s">
        <v>178</v>
      </c>
      <c r="D393" s="58">
        <v>298.948599</v>
      </c>
      <c r="E393" s="58">
        <v>113.421707</v>
      </c>
      <c r="F393" s="58">
        <v>-11.296325</v>
      </c>
      <c r="G393" s="58">
        <v>20.776847</v>
      </c>
      <c r="H393" s="58">
        <v>3.6650390000000002</v>
      </c>
      <c r="I393" s="69">
        <v>-20.776847</v>
      </c>
      <c r="J393" s="102">
        <v>5</v>
      </c>
      <c r="K393" s="57">
        <v>293.77880699999997</v>
      </c>
      <c r="L393" s="58">
        <v>111.460277</v>
      </c>
      <c r="M393" s="69">
        <v>-97.619416000000001</v>
      </c>
      <c r="N393" s="73">
        <v>281.44900100000001</v>
      </c>
      <c r="O393" s="74">
        <v>106.782324</v>
      </c>
      <c r="P393" s="74">
        <v>-303.49749400000002</v>
      </c>
      <c r="Q393" s="57">
        <f t="shared" si="19"/>
        <v>20.776847254073459</v>
      </c>
      <c r="R393" s="58">
        <f t="shared" si="20"/>
        <v>319.74169021705109</v>
      </c>
      <c r="S393" s="69">
        <f t="shared" si="18"/>
        <v>320.01193628326843</v>
      </c>
      <c r="T393" s="57">
        <v>299.20133056581199</v>
      </c>
      <c r="U393" s="69">
        <v>113.517593870529</v>
      </c>
    </row>
    <row r="394" spans="2:21" x14ac:dyDescent="0.25">
      <c r="B394">
        <v>345</v>
      </c>
      <c r="C394" s="98" t="s">
        <v>178</v>
      </c>
      <c r="D394" s="58">
        <v>293.75091099999997</v>
      </c>
      <c r="E394" s="58">
        <v>122.455935</v>
      </c>
      <c r="F394" s="58">
        <v>-11.189651</v>
      </c>
      <c r="G394" s="58">
        <v>22.62979</v>
      </c>
      <c r="H394" s="58">
        <v>3.6369250000000002</v>
      </c>
      <c r="I394" s="69">
        <v>-22.62979</v>
      </c>
      <c r="J394" s="102">
        <v>5</v>
      </c>
      <c r="K394" s="57">
        <v>288.68634100000003</v>
      </c>
      <c r="L394" s="58">
        <v>120.344668</v>
      </c>
      <c r="M394" s="69">
        <v>-97.515444000000002</v>
      </c>
      <c r="N394" s="73">
        <v>276.60748599999999</v>
      </c>
      <c r="O394" s="74">
        <v>115.30935599999999</v>
      </c>
      <c r="P394" s="74">
        <v>-303.399968</v>
      </c>
      <c r="Q394" s="57">
        <f t="shared" si="19"/>
        <v>22.62978977163019</v>
      </c>
      <c r="R394" s="58">
        <f t="shared" si="20"/>
        <v>318.25312839005073</v>
      </c>
      <c r="S394" s="69">
        <f t="shared" si="18"/>
        <v>318.51955714342688</v>
      </c>
      <c r="T394" s="57">
        <v>293.996886611555</v>
      </c>
      <c r="U394" s="69">
        <v>122.558474847102</v>
      </c>
    </row>
    <row r="395" spans="2:21" x14ac:dyDescent="0.25">
      <c r="B395">
        <v>346</v>
      </c>
      <c r="C395" s="98" t="s">
        <v>178</v>
      </c>
      <c r="D395" s="58">
        <v>288.55319300000002</v>
      </c>
      <c r="E395" s="58">
        <v>131.49454900000001</v>
      </c>
      <c r="F395" s="58">
        <v>-11.107533</v>
      </c>
      <c r="G395" s="58">
        <v>24.498895999999998</v>
      </c>
      <c r="H395" s="58">
        <v>3.6153390000000001</v>
      </c>
      <c r="I395" s="69">
        <v>-24.498895999999998</v>
      </c>
      <c r="J395" s="102">
        <v>5</v>
      </c>
      <c r="K395" s="57">
        <v>283.58977299999998</v>
      </c>
      <c r="L395" s="58">
        <v>129.23270400000001</v>
      </c>
      <c r="M395" s="69">
        <v>-97.435388000000003</v>
      </c>
      <c r="N395" s="73">
        <v>271.752161</v>
      </c>
      <c r="O395" s="74">
        <v>123.838269</v>
      </c>
      <c r="P395" s="74">
        <v>-303.32482700000003</v>
      </c>
      <c r="Q395" s="57">
        <f t="shared" si="19"/>
        <v>24.498895584275168</v>
      </c>
      <c r="R395" s="58">
        <f t="shared" si="20"/>
        <v>317.10213119310419</v>
      </c>
      <c r="S395" s="69">
        <f t="shared" si="18"/>
        <v>317.36563447597155</v>
      </c>
      <c r="T395" s="57">
        <v>288.79303150645597</v>
      </c>
      <c r="U395" s="69">
        <v>131.60384412133001</v>
      </c>
    </row>
    <row r="396" spans="2:21" x14ac:dyDescent="0.25">
      <c r="B396">
        <v>347</v>
      </c>
      <c r="C396" s="98" t="s">
        <v>178</v>
      </c>
      <c r="D396" s="58">
        <v>283.36318599999998</v>
      </c>
      <c r="E396" s="58">
        <v>140.54110600000001</v>
      </c>
      <c r="F396" s="58">
        <v>-11.050585</v>
      </c>
      <c r="G396" s="58">
        <v>26.380269999999999</v>
      </c>
      <c r="H396" s="58">
        <v>3.6003980000000002</v>
      </c>
      <c r="I396" s="69">
        <v>-26.380269999999999</v>
      </c>
      <c r="J396" s="102">
        <v>5</v>
      </c>
      <c r="K396" s="57">
        <v>278.49686700000001</v>
      </c>
      <c r="L396" s="58">
        <v>138.127533</v>
      </c>
      <c r="M396" s="69">
        <v>-97.379858999999996</v>
      </c>
      <c r="N396" s="73">
        <v>266.89083699999998</v>
      </c>
      <c r="O396" s="74">
        <v>132.37123</v>
      </c>
      <c r="P396" s="74">
        <v>-303.27268299999997</v>
      </c>
      <c r="Q396" s="57">
        <f t="shared" si="19"/>
        <v>26.380269981354871</v>
      </c>
      <c r="R396" s="58">
        <f t="shared" si="20"/>
        <v>316.30127672169431</v>
      </c>
      <c r="S396" s="69">
        <f t="shared" si="18"/>
        <v>316.56275784372201</v>
      </c>
      <c r="T396" s="57">
        <v>283.597495393472</v>
      </c>
      <c r="U396" s="69">
        <v>140.657317642626</v>
      </c>
    </row>
    <row r="397" spans="2:21" x14ac:dyDescent="0.25">
      <c r="B397">
        <v>348</v>
      </c>
      <c r="C397" s="98" t="s">
        <v>178</v>
      </c>
      <c r="D397" s="58">
        <v>278.16914600000001</v>
      </c>
      <c r="E397" s="58">
        <v>149.589855</v>
      </c>
      <c r="F397" s="58">
        <v>-11.017886000000001</v>
      </c>
      <c r="G397" s="58">
        <v>28.269843999999999</v>
      </c>
      <c r="H397" s="58">
        <v>3.5918290000000002</v>
      </c>
      <c r="I397" s="69">
        <v>-28.269843999999999</v>
      </c>
      <c r="J397" s="102">
        <v>6</v>
      </c>
      <c r="K397" s="57">
        <v>273.39642700000002</v>
      </c>
      <c r="L397" s="58">
        <v>147.02324999999999</v>
      </c>
      <c r="M397" s="69">
        <v>-97.347971000000001</v>
      </c>
      <c r="N397" s="73">
        <v>262.01363099999998</v>
      </c>
      <c r="O397" s="74">
        <v>140.901972</v>
      </c>
      <c r="P397" s="74">
        <v>-303.24273099999999</v>
      </c>
      <c r="Q397" s="57">
        <f t="shared" si="19"/>
        <v>28.269844184754088</v>
      </c>
      <c r="R397" s="58">
        <f t="shared" si="20"/>
        <v>315.84046369217856</v>
      </c>
      <c r="S397" s="69">
        <f t="shared" si="18"/>
        <v>316.10078619867926</v>
      </c>
      <c r="T397" s="57">
        <v>278.39847543499201</v>
      </c>
      <c r="U397" s="69">
        <v>149.71318052844501</v>
      </c>
    </row>
    <row r="398" spans="2:21" x14ac:dyDescent="0.25">
      <c r="B398">
        <v>349</v>
      </c>
      <c r="C398" s="98" t="s">
        <v>178</v>
      </c>
      <c r="D398" s="58">
        <v>272.96970299999998</v>
      </c>
      <c r="E398" s="58">
        <v>158.626925</v>
      </c>
      <c r="F398" s="58">
        <v>-11.008879</v>
      </c>
      <c r="G398" s="58">
        <v>30.161535000000001</v>
      </c>
      <c r="H398" s="58">
        <v>3.5894699999999999</v>
      </c>
      <c r="I398" s="69">
        <v>-30.161535000000001</v>
      </c>
      <c r="J398" s="102">
        <v>6</v>
      </c>
      <c r="K398" s="57">
        <v>268.28738299999998</v>
      </c>
      <c r="L398" s="58">
        <v>155.905956</v>
      </c>
      <c r="M398" s="69">
        <v>-97.339187999999993</v>
      </c>
      <c r="N398" s="73">
        <v>257.120183</v>
      </c>
      <c r="O398" s="74">
        <v>149.41652400000001</v>
      </c>
      <c r="P398" s="74">
        <v>-303.23447900000002</v>
      </c>
      <c r="Q398" s="57">
        <f t="shared" si="19"/>
        <v>30.161535011806965</v>
      </c>
      <c r="R398" s="58">
        <f t="shared" si="20"/>
        <v>315.71341449305544</v>
      </c>
      <c r="S398" s="69">
        <f t="shared" si="18"/>
        <v>315.97341819399117</v>
      </c>
      <c r="T398" s="57">
        <v>273.19456078505902</v>
      </c>
      <c r="U398" s="69">
        <v>158.75759334382701</v>
      </c>
    </row>
    <row r="399" spans="2:21" x14ac:dyDescent="0.25">
      <c r="B399">
        <v>350</v>
      </c>
      <c r="C399" s="98" t="s">
        <v>178</v>
      </c>
      <c r="D399" s="58">
        <v>267.784582</v>
      </c>
      <c r="E399" s="58">
        <v>167.67514700000001</v>
      </c>
      <c r="F399" s="58">
        <v>-11.025556999999999</v>
      </c>
      <c r="G399" s="58">
        <v>32.053021999999999</v>
      </c>
      <c r="H399" s="58">
        <v>3.593839</v>
      </c>
      <c r="I399" s="69">
        <v>-32.053021999999999</v>
      </c>
      <c r="J399" s="102">
        <v>6</v>
      </c>
      <c r="K399" s="57">
        <v>263.18904500000002</v>
      </c>
      <c r="L399" s="58">
        <v>164.797619</v>
      </c>
      <c r="M399" s="69">
        <v>-97.355452</v>
      </c>
      <c r="N399" s="73">
        <v>252.22882100000001</v>
      </c>
      <c r="O399" s="74">
        <v>157.9348</v>
      </c>
      <c r="P399" s="74">
        <v>-303.24975799999999</v>
      </c>
      <c r="Q399" s="57">
        <f t="shared" si="19"/>
        <v>32.05302182237439</v>
      </c>
      <c r="R399" s="58">
        <f t="shared" si="20"/>
        <v>315.94863075884081</v>
      </c>
      <c r="S399" s="69">
        <f t="shared" si="18"/>
        <v>316.20922490506848</v>
      </c>
      <c r="T399" s="57">
        <v>268.00550477065298</v>
      </c>
      <c r="U399" s="69">
        <v>167.81347930340701</v>
      </c>
    </row>
    <row r="400" spans="2:21" x14ac:dyDescent="0.25">
      <c r="B400">
        <v>351</v>
      </c>
      <c r="C400" s="98" t="s">
        <v>178</v>
      </c>
      <c r="D400" s="58">
        <v>262.60575599999999</v>
      </c>
      <c r="E400" s="58">
        <v>176.72547299999999</v>
      </c>
      <c r="F400" s="58">
        <v>-11.067107</v>
      </c>
      <c r="G400" s="58">
        <v>33.939321999999997</v>
      </c>
      <c r="H400" s="58">
        <v>3.60473</v>
      </c>
      <c r="I400" s="69">
        <v>-33.939321999999997</v>
      </c>
      <c r="J400" s="102">
        <v>6</v>
      </c>
      <c r="K400" s="57">
        <v>258.09381200000001</v>
      </c>
      <c r="L400" s="58">
        <v>173.689075</v>
      </c>
      <c r="M400" s="69">
        <v>-97.395970000000005</v>
      </c>
      <c r="N400" s="73">
        <v>247.332954</v>
      </c>
      <c r="O400" s="74">
        <v>166.44735399999999</v>
      </c>
      <c r="P400" s="74">
        <v>-303.28781400000003</v>
      </c>
      <c r="Q400" s="57">
        <f t="shared" si="19"/>
        <v>33.939322187364709</v>
      </c>
      <c r="R400" s="58">
        <f t="shared" si="20"/>
        <v>316.53384635991972</v>
      </c>
      <c r="S400" s="69">
        <f t="shared" si="18"/>
        <v>316.79591359653949</v>
      </c>
      <c r="T400" s="57">
        <v>262.82322815110098</v>
      </c>
      <c r="U400" s="69">
        <v>176.87182496635899</v>
      </c>
    </row>
    <row r="401" spans="2:21" x14ac:dyDescent="0.25">
      <c r="B401">
        <v>352</v>
      </c>
      <c r="C401" s="98" t="s">
        <v>178</v>
      </c>
      <c r="D401" s="58">
        <v>372.30457200000001</v>
      </c>
      <c r="E401" s="58">
        <v>5.206842</v>
      </c>
      <c r="F401" s="58">
        <v>-15.440825999999999</v>
      </c>
      <c r="G401" s="58">
        <v>0.80125400000000002</v>
      </c>
      <c r="H401" s="58">
        <v>4.8313959999999998</v>
      </c>
      <c r="I401" s="69">
        <v>-0.80125400000000002</v>
      </c>
      <c r="J401" s="102">
        <v>1</v>
      </c>
      <c r="K401" s="57">
        <v>365.01991900000002</v>
      </c>
      <c r="L401" s="58">
        <v>5.1049629999999997</v>
      </c>
      <c r="M401" s="69">
        <v>-101.63347899999999</v>
      </c>
      <c r="N401" s="73">
        <v>347.64623399999999</v>
      </c>
      <c r="O401" s="74">
        <v>4.8619849999999998</v>
      </c>
      <c r="P401" s="74">
        <v>-307.20046500000001</v>
      </c>
      <c r="Q401" s="57">
        <f t="shared" si="19"/>
        <v>0.80125425670332939</v>
      </c>
      <c r="R401" s="58">
        <f t="shared" si="20"/>
        <v>372.34098019922027</v>
      </c>
      <c r="S401" s="69">
        <f t="shared" si="18"/>
        <v>372.77473716315257</v>
      </c>
      <c r="T401" s="57">
        <v>372.73832620377999</v>
      </c>
      <c r="U401" s="69">
        <v>5.2129082419313999</v>
      </c>
    </row>
    <row r="402" spans="2:21" x14ac:dyDescent="0.25">
      <c r="B402">
        <v>353</v>
      </c>
      <c r="C402" s="98" t="s">
        <v>178</v>
      </c>
      <c r="D402" s="58">
        <v>367.04690399999998</v>
      </c>
      <c r="E402" s="58">
        <v>14.222657</v>
      </c>
      <c r="F402" s="58">
        <v>-15.011203999999999</v>
      </c>
      <c r="G402" s="58">
        <v>2.2190370000000001</v>
      </c>
      <c r="H402" s="58">
        <v>4.7030380000000003</v>
      </c>
      <c r="I402" s="69">
        <v>-2.2190370000000001</v>
      </c>
      <c r="J402" s="102">
        <v>1</v>
      </c>
      <c r="K402" s="57">
        <v>359.959971</v>
      </c>
      <c r="L402" s="58">
        <v>13.948046</v>
      </c>
      <c r="M402" s="69">
        <v>-101.219962</v>
      </c>
      <c r="N402" s="73">
        <v>343.05784</v>
      </c>
      <c r="O402" s="74">
        <v>13.293106999999999</v>
      </c>
      <c r="P402" s="74">
        <v>-306.82535799999999</v>
      </c>
      <c r="Q402" s="57">
        <f t="shared" si="19"/>
        <v>2.2190372067650501</v>
      </c>
      <c r="R402" s="58">
        <f t="shared" si="20"/>
        <v>367.32235666798834</v>
      </c>
      <c r="S402" s="69">
        <f t="shared" si="18"/>
        <v>367.73775430039711</v>
      </c>
      <c r="T402" s="57">
        <v>367.46203336641702</v>
      </c>
      <c r="U402" s="69">
        <v>14.238742798640001</v>
      </c>
    </row>
    <row r="403" spans="2:21" x14ac:dyDescent="0.25">
      <c r="B403">
        <v>354</v>
      </c>
      <c r="C403" s="98" t="s">
        <v>178</v>
      </c>
      <c r="D403" s="58">
        <v>361.78447899999998</v>
      </c>
      <c r="E403" s="58">
        <v>23.239621</v>
      </c>
      <c r="F403" s="58">
        <v>-14.608186</v>
      </c>
      <c r="G403" s="58">
        <v>3.6754069999999999</v>
      </c>
      <c r="H403" s="58">
        <v>4.5843280000000002</v>
      </c>
      <c r="I403" s="69">
        <v>-3.6754069999999999</v>
      </c>
      <c r="J403" s="102">
        <v>1</v>
      </c>
      <c r="K403" s="57">
        <v>354.88507600000003</v>
      </c>
      <c r="L403" s="58">
        <v>22.796430000000001</v>
      </c>
      <c r="M403" s="69">
        <v>-100.831453</v>
      </c>
      <c r="N403" s="73">
        <v>338.43020000000001</v>
      </c>
      <c r="O403" s="74">
        <v>21.739432999999998</v>
      </c>
      <c r="P403" s="74">
        <v>-306.471453</v>
      </c>
      <c r="Q403" s="57">
        <f t="shared" si="19"/>
        <v>3.6754072546654672</v>
      </c>
      <c r="R403" s="58">
        <f t="shared" si="20"/>
        <v>362.53012182372527</v>
      </c>
      <c r="S403" s="69">
        <f t="shared" si="18"/>
        <v>362.92859887156465</v>
      </c>
      <c r="T403" s="57">
        <v>362.18218283322699</v>
      </c>
      <c r="U403" s="69">
        <v>23.265167939935001</v>
      </c>
    </row>
    <row r="404" spans="2:21" x14ac:dyDescent="0.25">
      <c r="B404">
        <v>355</v>
      </c>
      <c r="C404" s="98" t="s">
        <v>178</v>
      </c>
      <c r="D404" s="58">
        <v>356.51918899999998</v>
      </c>
      <c r="E404" s="58">
        <v>32.251190999999999</v>
      </c>
      <c r="F404" s="58">
        <v>-14.231495000000001</v>
      </c>
      <c r="G404" s="58">
        <v>5.1689819999999997</v>
      </c>
      <c r="H404" s="58">
        <v>4.474818</v>
      </c>
      <c r="I404" s="69">
        <v>-5.1689819999999997</v>
      </c>
      <c r="J404" s="102">
        <v>1</v>
      </c>
      <c r="K404" s="57">
        <v>349.79782299999999</v>
      </c>
      <c r="L404" s="58">
        <v>31.643166999999998</v>
      </c>
      <c r="M404" s="69">
        <v>-100.46781900000001</v>
      </c>
      <c r="N404" s="73">
        <v>333.76756</v>
      </c>
      <c r="O404" s="74">
        <v>30.193048000000001</v>
      </c>
      <c r="P404" s="74">
        <v>-306.138959</v>
      </c>
      <c r="Q404" s="57">
        <f t="shared" si="19"/>
        <v>5.1689819213026675</v>
      </c>
      <c r="R404" s="58">
        <f t="shared" si="20"/>
        <v>357.97495924454853</v>
      </c>
      <c r="S404" s="69">
        <f t="shared" si="18"/>
        <v>358.35788393805569</v>
      </c>
      <c r="T404" s="57">
        <v>356.90060581143501</v>
      </c>
      <c r="U404" s="69">
        <v>32.285694462410198</v>
      </c>
    </row>
    <row r="405" spans="2:21" x14ac:dyDescent="0.25">
      <c r="B405">
        <v>356</v>
      </c>
      <c r="C405" s="98" t="s">
        <v>178</v>
      </c>
      <c r="D405" s="58">
        <v>351.267336</v>
      </c>
      <c r="E405" s="58">
        <v>41.266855</v>
      </c>
      <c r="F405" s="58">
        <v>-13.882142</v>
      </c>
      <c r="G405" s="58">
        <v>6.7003909999999998</v>
      </c>
      <c r="H405" s="58">
        <v>4.3744699999999996</v>
      </c>
      <c r="I405" s="69">
        <v>-6.7003909999999998</v>
      </c>
      <c r="J405" s="102">
        <v>1</v>
      </c>
      <c r="K405" s="57">
        <v>344.71463399999999</v>
      </c>
      <c r="L405" s="58">
        <v>40.497045</v>
      </c>
      <c r="M405" s="69">
        <v>-100.13015300000001</v>
      </c>
      <c r="N405" s="73">
        <v>329.08662900000002</v>
      </c>
      <c r="O405" s="74">
        <v>38.661068</v>
      </c>
      <c r="P405" s="74">
        <v>-305.82916799999998</v>
      </c>
      <c r="Q405" s="57">
        <f t="shared" si="19"/>
        <v>6.7003904423530996</v>
      </c>
      <c r="R405" s="58">
        <f t="shared" si="20"/>
        <v>353.68304265560698</v>
      </c>
      <c r="S405" s="69">
        <f t="shared" si="18"/>
        <v>354.05176935347782</v>
      </c>
      <c r="T405" s="57">
        <v>351.633596857577</v>
      </c>
      <c r="U405" s="69">
        <v>41.309883292564699</v>
      </c>
    </row>
    <row r="406" spans="2:21" x14ac:dyDescent="0.25">
      <c r="B406">
        <v>357</v>
      </c>
      <c r="C406" s="98" t="s">
        <v>178</v>
      </c>
      <c r="D406" s="58">
        <v>346.01407999999998</v>
      </c>
      <c r="E406" s="58">
        <v>50.267603000000001</v>
      </c>
      <c r="F406" s="58">
        <v>-13.558386</v>
      </c>
      <c r="G406" s="58">
        <v>8.2658850000000008</v>
      </c>
      <c r="H406" s="58">
        <v>4.2824900000000001</v>
      </c>
      <c r="I406" s="69">
        <v>-8.2658850000000008</v>
      </c>
      <c r="J406" s="102">
        <v>2</v>
      </c>
      <c r="K406" s="57">
        <v>339.62188300000003</v>
      </c>
      <c r="L406" s="58">
        <v>49.338968999999999</v>
      </c>
      <c r="M406" s="69">
        <v>-99.816878000000003</v>
      </c>
      <c r="N406" s="73">
        <v>324.37667699999997</v>
      </c>
      <c r="O406" s="74">
        <v>47.124203999999999</v>
      </c>
      <c r="P406" s="74">
        <v>-305.54088899999999</v>
      </c>
      <c r="Q406" s="57">
        <f t="shared" si="19"/>
        <v>8.265884596866675</v>
      </c>
      <c r="R406" s="58">
        <f t="shared" si="20"/>
        <v>349.64635772393223</v>
      </c>
      <c r="S406" s="69">
        <f t="shared" si="18"/>
        <v>350.00211937015939</v>
      </c>
      <c r="T406" s="57">
        <v>346.366200813094</v>
      </c>
      <c r="U406" s="69">
        <v>50.318757765842598</v>
      </c>
    </row>
    <row r="407" spans="2:21" x14ac:dyDescent="0.25">
      <c r="B407">
        <v>358</v>
      </c>
      <c r="C407" s="98" t="s">
        <v>178</v>
      </c>
      <c r="D407" s="58">
        <v>340.77542199999999</v>
      </c>
      <c r="E407" s="58">
        <v>59.295836000000001</v>
      </c>
      <c r="F407" s="58">
        <v>-13.261679000000001</v>
      </c>
      <c r="G407" s="58">
        <v>9.8707919999999998</v>
      </c>
      <c r="H407" s="58">
        <v>4.1990319999999999</v>
      </c>
      <c r="I407" s="69">
        <v>-9.8707919999999998</v>
      </c>
      <c r="J407" s="102">
        <v>3</v>
      </c>
      <c r="K407" s="57">
        <v>334.53553299999999</v>
      </c>
      <c r="L407" s="58">
        <v>58.210078000000003</v>
      </c>
      <c r="M407" s="69">
        <v>-99.529488000000001</v>
      </c>
      <c r="N407" s="73">
        <v>319.65357999999998</v>
      </c>
      <c r="O407" s="74">
        <v>55.620578999999999</v>
      </c>
      <c r="P407" s="74">
        <v>-305.27571999999998</v>
      </c>
      <c r="Q407" s="57">
        <f t="shared" si="19"/>
        <v>9.870791771178661</v>
      </c>
      <c r="R407" s="58">
        <f t="shared" si="20"/>
        <v>345.89577101522502</v>
      </c>
      <c r="S407" s="69">
        <f t="shared" si="18"/>
        <v>346.23981246002893</v>
      </c>
      <c r="T407" s="57">
        <v>341.11442749479397</v>
      </c>
      <c r="U407" s="69">
        <v>59.354823863926399</v>
      </c>
    </row>
    <row r="408" spans="2:21" x14ac:dyDescent="0.25">
      <c r="B408">
        <v>359</v>
      </c>
      <c r="C408" s="98" t="s">
        <v>178</v>
      </c>
      <c r="D408" s="58">
        <v>335.55501600000002</v>
      </c>
      <c r="E408" s="58">
        <v>68.318524999999994</v>
      </c>
      <c r="F408" s="58">
        <v>-12.99166</v>
      </c>
      <c r="G408" s="58">
        <v>11.508048</v>
      </c>
      <c r="H408" s="58">
        <v>4.1237599999999999</v>
      </c>
      <c r="I408" s="69">
        <v>-11.508048</v>
      </c>
      <c r="J408" s="102">
        <v>3</v>
      </c>
      <c r="K408" s="57">
        <v>329.45975800000002</v>
      </c>
      <c r="L408" s="58">
        <v>67.077539000000002</v>
      </c>
      <c r="M408" s="69">
        <v>-99.267714999999995</v>
      </c>
      <c r="N408" s="73">
        <v>314.92274200000003</v>
      </c>
      <c r="O408" s="74">
        <v>64.117823000000001</v>
      </c>
      <c r="P408" s="74">
        <v>-305.033614</v>
      </c>
      <c r="Q408" s="57">
        <f t="shared" si="19"/>
        <v>11.508047932662555</v>
      </c>
      <c r="R408" s="58">
        <f t="shared" si="20"/>
        <v>342.43917652765123</v>
      </c>
      <c r="S408" s="69">
        <f t="shared" si="18"/>
        <v>342.77268556495545</v>
      </c>
      <c r="T408" s="57">
        <v>335.88187877788499</v>
      </c>
      <c r="U408" s="69">
        <v>68.385073797656801</v>
      </c>
    </row>
    <row r="409" spans="2:21" x14ac:dyDescent="0.25">
      <c r="B409">
        <v>360</v>
      </c>
      <c r="C409" s="98" t="s">
        <v>178</v>
      </c>
      <c r="D409" s="58">
        <v>330.32600200000002</v>
      </c>
      <c r="E409" s="58">
        <v>77.329410999999993</v>
      </c>
      <c r="F409" s="58">
        <v>-12.745911</v>
      </c>
      <c r="G409" s="58">
        <v>13.175689</v>
      </c>
      <c r="H409" s="58">
        <v>4.0558050000000003</v>
      </c>
      <c r="I409" s="69">
        <v>-13.175689</v>
      </c>
      <c r="J409" s="102">
        <v>3</v>
      </c>
      <c r="K409" s="57">
        <v>324.369077</v>
      </c>
      <c r="L409" s="58">
        <v>75.934894</v>
      </c>
      <c r="M409" s="69">
        <v>-99.029283000000007</v>
      </c>
      <c r="N409" s="73">
        <v>310.16198500000002</v>
      </c>
      <c r="O409" s="74">
        <v>72.609009</v>
      </c>
      <c r="P409" s="74">
        <v>-304.81263300000001</v>
      </c>
      <c r="Q409" s="57">
        <f t="shared" si="19"/>
        <v>13.175689359525919</v>
      </c>
      <c r="R409" s="58">
        <f t="shared" si="20"/>
        <v>339.25669544300956</v>
      </c>
      <c r="S409" s="69">
        <f t="shared" si="18"/>
        <v>339.58072879187068</v>
      </c>
      <c r="T409" s="57">
        <v>330.64156455386501</v>
      </c>
      <c r="U409" s="69">
        <v>77.403284283593607</v>
      </c>
    </row>
    <row r="410" spans="2:21" x14ac:dyDescent="0.25">
      <c r="B410">
        <v>361</v>
      </c>
      <c r="C410" s="98" t="s">
        <v>178</v>
      </c>
      <c r="D410" s="58">
        <v>325.09992299999999</v>
      </c>
      <c r="E410" s="58">
        <v>86.353919000000005</v>
      </c>
      <c r="F410" s="58">
        <v>-12.52558</v>
      </c>
      <c r="G410" s="58">
        <v>14.875559000000001</v>
      </c>
      <c r="H410" s="58">
        <v>3.9953150000000002</v>
      </c>
      <c r="I410" s="69">
        <v>-14.875559000000001</v>
      </c>
      <c r="J410" s="102">
        <v>3</v>
      </c>
      <c r="K410" s="57">
        <v>319.27503100000001</v>
      </c>
      <c r="L410" s="58">
        <v>84.806696000000002</v>
      </c>
      <c r="M410" s="69">
        <v>-98.815363000000005</v>
      </c>
      <c r="N410" s="73">
        <v>305.38283000000001</v>
      </c>
      <c r="O410" s="74">
        <v>81.116612000000003</v>
      </c>
      <c r="P410" s="74">
        <v>-304.61400300000003</v>
      </c>
      <c r="Q410" s="57">
        <f t="shared" si="19"/>
        <v>14.875558854258667</v>
      </c>
      <c r="R410" s="58">
        <f t="shared" si="20"/>
        <v>336.37324397351301</v>
      </c>
      <c r="S410" s="69">
        <f t="shared" si="18"/>
        <v>336.68887039837495</v>
      </c>
      <c r="T410" s="57">
        <v>325.40503139057802</v>
      </c>
      <c r="U410" s="69">
        <v>86.434962714200395</v>
      </c>
    </row>
    <row r="411" spans="2:21" x14ac:dyDescent="0.25">
      <c r="B411">
        <v>362</v>
      </c>
      <c r="C411" s="98" t="s">
        <v>178</v>
      </c>
      <c r="D411" s="58">
        <v>319.86825399999998</v>
      </c>
      <c r="E411" s="58">
        <v>95.368418000000005</v>
      </c>
      <c r="F411" s="58">
        <v>-12.329484000000001</v>
      </c>
      <c r="G411" s="58">
        <v>16.601900000000001</v>
      </c>
      <c r="H411" s="58">
        <v>3.9418190000000002</v>
      </c>
      <c r="I411" s="69">
        <v>-16.601900000000001</v>
      </c>
      <c r="J411" s="102">
        <v>3</v>
      </c>
      <c r="K411" s="57">
        <v>314.169827</v>
      </c>
      <c r="L411" s="58">
        <v>93.669438</v>
      </c>
      <c r="M411" s="69">
        <v>-98.624857000000006</v>
      </c>
      <c r="N411" s="73">
        <v>300.57924300000002</v>
      </c>
      <c r="O411" s="74">
        <v>89.617418000000001</v>
      </c>
      <c r="P411" s="74">
        <v>-304.43682699999999</v>
      </c>
      <c r="Q411" s="57">
        <f t="shared" si="19"/>
        <v>16.601899989660598</v>
      </c>
      <c r="R411" s="58">
        <f t="shared" si="20"/>
        <v>333.78261648688544</v>
      </c>
      <c r="S411" s="69">
        <f t="shared" si="18"/>
        <v>334.09083089531919</v>
      </c>
      <c r="T411" s="57">
        <v>320.163680015963</v>
      </c>
      <c r="U411" s="69">
        <v>95.456498987800998</v>
      </c>
    </row>
    <row r="412" spans="2:21" x14ac:dyDescent="0.25">
      <c r="B412">
        <v>363</v>
      </c>
      <c r="C412" s="98" t="s">
        <v>178</v>
      </c>
      <c r="D412" s="58">
        <v>314.637249</v>
      </c>
      <c r="E412" s="58">
        <v>104.387907</v>
      </c>
      <c r="F412" s="58">
        <v>-12.158275</v>
      </c>
      <c r="G412" s="58">
        <v>18.354412</v>
      </c>
      <c r="H412" s="58">
        <v>3.8953709999999999</v>
      </c>
      <c r="I412" s="69">
        <v>-18.354412</v>
      </c>
      <c r="J412" s="102">
        <v>3</v>
      </c>
      <c r="K412" s="57">
        <v>309.05984699999999</v>
      </c>
      <c r="L412" s="58">
        <v>102.53748</v>
      </c>
      <c r="M412" s="69">
        <v>-98.458439999999996</v>
      </c>
      <c r="N412" s="73">
        <v>295.757904</v>
      </c>
      <c r="O412" s="74">
        <v>98.124263999999997</v>
      </c>
      <c r="P412" s="74">
        <v>-304.28183999999999</v>
      </c>
      <c r="Q412" s="57">
        <f t="shared" si="19"/>
        <v>18.354411851009147</v>
      </c>
      <c r="R412" s="58">
        <f t="shared" si="20"/>
        <v>331.50178519297395</v>
      </c>
      <c r="S412" s="69">
        <f t="shared" si="18"/>
        <v>331.8035821634752</v>
      </c>
      <c r="T412" s="57">
        <v>314.923752629815</v>
      </c>
      <c r="U412" s="69">
        <v>104.482960952954</v>
      </c>
    </row>
    <row r="413" spans="2:21" x14ac:dyDescent="0.25">
      <c r="B413">
        <v>364</v>
      </c>
      <c r="C413" s="98" t="s">
        <v>178</v>
      </c>
      <c r="D413" s="58">
        <v>309.427165</v>
      </c>
      <c r="E413" s="58">
        <v>113.41543799999999</v>
      </c>
      <c r="F413" s="58">
        <v>-12.013389999999999</v>
      </c>
      <c r="G413" s="58">
        <v>20.129580000000001</v>
      </c>
      <c r="H413" s="58">
        <v>3.856249</v>
      </c>
      <c r="I413" s="69">
        <v>-20.129580000000001</v>
      </c>
      <c r="J413" s="102">
        <v>3</v>
      </c>
      <c r="K413" s="57">
        <v>303.96508999999998</v>
      </c>
      <c r="L413" s="58">
        <v>111.413404</v>
      </c>
      <c r="M413" s="69">
        <v>-98.317547000000005</v>
      </c>
      <c r="N413" s="73">
        <v>290.938197</v>
      </c>
      <c r="O413" s="74">
        <v>106.63861</v>
      </c>
      <c r="P413" s="74">
        <v>-304.15046799999999</v>
      </c>
      <c r="Q413" s="57">
        <f t="shared" si="19"/>
        <v>20.129580125768246</v>
      </c>
      <c r="R413" s="58">
        <f t="shared" si="20"/>
        <v>329.55763079720833</v>
      </c>
      <c r="S413" s="69">
        <f t="shared" si="18"/>
        <v>329.85403613373364</v>
      </c>
      <c r="T413" s="57">
        <v>309.70552474207898</v>
      </c>
      <c r="U413" s="69">
        <v>113.517466185112</v>
      </c>
    </row>
    <row r="414" spans="2:21" x14ac:dyDescent="0.25">
      <c r="B414">
        <v>365</v>
      </c>
      <c r="C414" s="98" t="s">
        <v>178</v>
      </c>
      <c r="D414" s="58">
        <v>304.208643</v>
      </c>
      <c r="E414" s="58">
        <v>122.43826199999999</v>
      </c>
      <c r="F414" s="58">
        <v>-11.892372999999999</v>
      </c>
      <c r="G414" s="58">
        <v>21.923859</v>
      </c>
      <c r="H414" s="58">
        <v>3.8237000000000001</v>
      </c>
      <c r="I414" s="69">
        <v>-21.923859</v>
      </c>
      <c r="J414" s="102">
        <v>5</v>
      </c>
      <c r="K414" s="57">
        <v>298.85741400000001</v>
      </c>
      <c r="L414" s="58">
        <v>120.284493</v>
      </c>
      <c r="M414" s="69">
        <v>-98.199821</v>
      </c>
      <c r="N414" s="73">
        <v>286.09488800000003</v>
      </c>
      <c r="O414" s="74">
        <v>115.14781600000001</v>
      </c>
      <c r="P414" s="74">
        <v>-304.04059100000001</v>
      </c>
      <c r="Q414" s="57">
        <f t="shared" si="19"/>
        <v>21.92385860620486</v>
      </c>
      <c r="R414" s="58">
        <f t="shared" si="20"/>
        <v>327.92381200132763</v>
      </c>
      <c r="S414" s="69">
        <f t="shared" si="18"/>
        <v>328.21574133729189</v>
      </c>
      <c r="T414" s="57">
        <v>304.47951971370901</v>
      </c>
      <c r="U414" s="69">
        <v>122.547284786847</v>
      </c>
    </row>
    <row r="415" spans="2:21" x14ac:dyDescent="0.25">
      <c r="B415">
        <v>366</v>
      </c>
      <c r="C415" s="98" t="s">
        <v>178</v>
      </c>
      <c r="D415" s="58">
        <v>299.00727000000001</v>
      </c>
      <c r="E415" s="58">
        <v>131.47477699999999</v>
      </c>
      <c r="F415" s="58">
        <v>-11.797446000000001</v>
      </c>
      <c r="G415" s="58">
        <v>23.735298</v>
      </c>
      <c r="H415" s="58">
        <v>3.7982490000000002</v>
      </c>
      <c r="I415" s="69">
        <v>-23.735298</v>
      </c>
      <c r="J415" s="102">
        <v>5</v>
      </c>
      <c r="K415" s="57">
        <v>293.76189299999999</v>
      </c>
      <c r="L415" s="58">
        <v>129.168362</v>
      </c>
      <c r="M415" s="69">
        <v>-98.107448000000005</v>
      </c>
      <c r="N415" s="73">
        <v>281.25182000000001</v>
      </c>
      <c r="O415" s="74">
        <v>123.66762900000001</v>
      </c>
      <c r="P415" s="74">
        <v>-303.95430900000002</v>
      </c>
      <c r="Q415" s="57">
        <f t="shared" si="19"/>
        <v>23.7352977484849</v>
      </c>
      <c r="R415" s="58">
        <f t="shared" si="20"/>
        <v>326.63582856149236</v>
      </c>
      <c r="S415" s="69">
        <f t="shared" si="18"/>
        <v>326.92426428744398</v>
      </c>
      <c r="T415" s="57">
        <v>299.27136684153902</v>
      </c>
      <c r="U415" s="69">
        <v>131.59090151211501</v>
      </c>
    </row>
    <row r="416" spans="2:21" x14ac:dyDescent="0.25">
      <c r="B416">
        <v>367</v>
      </c>
      <c r="C416" s="98" t="s">
        <v>178</v>
      </c>
      <c r="D416" s="58">
        <v>293.81241399999999</v>
      </c>
      <c r="E416" s="58">
        <v>140.513049</v>
      </c>
      <c r="F416" s="58">
        <v>-11.727513999999999</v>
      </c>
      <c r="G416" s="58">
        <v>25.559024000000001</v>
      </c>
      <c r="H416" s="58">
        <v>3.7795450000000002</v>
      </c>
      <c r="I416" s="69">
        <v>-25.559024000000001</v>
      </c>
      <c r="J416" s="102">
        <v>5</v>
      </c>
      <c r="K416" s="57">
        <v>288.66851400000002</v>
      </c>
      <c r="L416" s="58">
        <v>138.05302699999999</v>
      </c>
      <c r="M416" s="69">
        <v>-98.039382000000003</v>
      </c>
      <c r="N416" s="73">
        <v>276.400462</v>
      </c>
      <c r="O416" s="74">
        <v>132.185945</v>
      </c>
      <c r="P416" s="74">
        <v>-303.890693</v>
      </c>
      <c r="Q416" s="57">
        <f t="shared" si="19"/>
        <v>25.559023779371035</v>
      </c>
      <c r="R416" s="58">
        <f t="shared" si="20"/>
        <v>325.68336088873775</v>
      </c>
      <c r="S416" s="69">
        <f t="shared" si="18"/>
        <v>325.96923269006413</v>
      </c>
      <c r="T416" s="57">
        <v>294.07036876554798</v>
      </c>
      <c r="U416" s="69">
        <v>140.63641346278001</v>
      </c>
    </row>
    <row r="417" spans="2:21" x14ac:dyDescent="0.25">
      <c r="B417">
        <v>368</v>
      </c>
      <c r="C417" s="98" t="s">
        <v>178</v>
      </c>
      <c r="D417" s="58">
        <v>288.61808100000002</v>
      </c>
      <c r="E417" s="58">
        <v>149.564277</v>
      </c>
      <c r="F417" s="58">
        <v>-11.682528</v>
      </c>
      <c r="G417" s="58">
        <v>27.393564000000001</v>
      </c>
      <c r="H417" s="58">
        <v>3.7675320000000001</v>
      </c>
      <c r="I417" s="69">
        <v>-27.393564000000001</v>
      </c>
      <c r="J417" s="102">
        <v>6</v>
      </c>
      <c r="K417" s="57">
        <v>283.57163800000001</v>
      </c>
      <c r="L417" s="58">
        <v>146.94916900000001</v>
      </c>
      <c r="M417" s="69">
        <v>-97.995588999999995</v>
      </c>
      <c r="N417" s="73">
        <v>271.53601700000002</v>
      </c>
      <c r="O417" s="74">
        <v>140.71221</v>
      </c>
      <c r="P417" s="74">
        <v>-303.84974699999998</v>
      </c>
      <c r="Q417" s="57">
        <f t="shared" si="19"/>
        <v>27.393564393346153</v>
      </c>
      <c r="R417" s="58">
        <f t="shared" si="20"/>
        <v>325.06902287768872</v>
      </c>
      <c r="S417" s="69">
        <f t="shared" si="18"/>
        <v>325.35324973660141</v>
      </c>
      <c r="T417" s="57">
        <v>288.87049410740002</v>
      </c>
      <c r="U417" s="69">
        <v>149.69507956019601</v>
      </c>
    </row>
    <row r="418" spans="2:21" x14ac:dyDescent="0.25">
      <c r="B418">
        <v>369</v>
      </c>
      <c r="C418" s="98" t="s">
        <v>178</v>
      </c>
      <c r="D418" s="58">
        <v>283.43452100000002</v>
      </c>
      <c r="E418" s="58">
        <v>158.608349</v>
      </c>
      <c r="F418" s="58">
        <v>-11.662485999999999</v>
      </c>
      <c r="G418" s="58">
        <v>29.231128999999999</v>
      </c>
      <c r="H418" s="58">
        <v>3.7621850000000001</v>
      </c>
      <c r="I418" s="69">
        <v>-29.231128999999999</v>
      </c>
      <c r="J418" s="102">
        <v>6</v>
      </c>
      <c r="K418" s="57">
        <v>278.48155800000001</v>
      </c>
      <c r="L418" s="58">
        <v>155.83669900000001</v>
      </c>
      <c r="M418" s="69">
        <v>-97.976077000000004</v>
      </c>
      <c r="N418" s="73">
        <v>266.66888499999999</v>
      </c>
      <c r="O418" s="74">
        <v>149.226394</v>
      </c>
      <c r="P418" s="74">
        <v>-303.83149900000001</v>
      </c>
      <c r="Q418" s="57">
        <f t="shared" si="19"/>
        <v>29.231128728244247</v>
      </c>
      <c r="R418" s="58">
        <f t="shared" si="20"/>
        <v>324.79491385642916</v>
      </c>
      <c r="S418" s="69">
        <f t="shared" si="18"/>
        <v>325.0784089755482</v>
      </c>
      <c r="T418" s="57">
        <v>283.681971502539</v>
      </c>
      <c r="U418" s="69">
        <v>158.746820896537</v>
      </c>
    </row>
    <row r="419" spans="2:21" x14ac:dyDescent="0.25">
      <c r="B419">
        <v>370</v>
      </c>
      <c r="C419" s="98" t="s">
        <v>178</v>
      </c>
      <c r="D419" s="58">
        <v>278.23511200000002</v>
      </c>
      <c r="E419" s="58">
        <v>167.64489699999999</v>
      </c>
      <c r="F419" s="58">
        <v>-11.665619</v>
      </c>
      <c r="G419" s="58">
        <v>31.070208999999998</v>
      </c>
      <c r="H419" s="58">
        <v>3.7630210000000002</v>
      </c>
      <c r="I419" s="69">
        <v>-31.070208999999998</v>
      </c>
      <c r="J419" s="102">
        <v>6</v>
      </c>
      <c r="K419" s="57">
        <v>273.37257199999999</v>
      </c>
      <c r="L419" s="58">
        <v>164.71507199999999</v>
      </c>
      <c r="M419" s="69">
        <v>-97.979128000000003</v>
      </c>
      <c r="N419" s="73">
        <v>261.775552</v>
      </c>
      <c r="O419" s="74">
        <v>157.72752399999999</v>
      </c>
      <c r="P419" s="74">
        <v>-303.83435200000002</v>
      </c>
      <c r="Q419" s="57">
        <f t="shared" si="19"/>
        <v>31.070208705627433</v>
      </c>
      <c r="R419" s="58">
        <f t="shared" si="20"/>
        <v>324.83778881126682</v>
      </c>
      <c r="S419" s="69">
        <f t="shared" si="18"/>
        <v>325.12139829618894</v>
      </c>
      <c r="T419" s="57">
        <v>278.47808904450801</v>
      </c>
      <c r="U419" s="69">
        <v>167.79129786690299</v>
      </c>
    </row>
    <row r="420" spans="2:21" x14ac:dyDescent="0.25">
      <c r="B420">
        <v>371</v>
      </c>
      <c r="C420" s="98" t="s">
        <v>178</v>
      </c>
      <c r="D420" s="58">
        <v>273.048024</v>
      </c>
      <c r="E420" s="58">
        <v>176.699716</v>
      </c>
      <c r="F420" s="58">
        <v>-11.694696</v>
      </c>
      <c r="G420" s="58">
        <v>32.908434999999997</v>
      </c>
      <c r="H420" s="58">
        <v>3.7707799999999998</v>
      </c>
      <c r="I420" s="69">
        <v>-32.908434999999997</v>
      </c>
      <c r="J420" s="102">
        <v>6</v>
      </c>
      <c r="K420" s="57">
        <v>268.272154</v>
      </c>
      <c r="L420" s="58">
        <v>173.60907</v>
      </c>
      <c r="M420" s="69">
        <v>-98.007435000000001</v>
      </c>
      <c r="N420" s="73">
        <v>256.881844</v>
      </c>
      <c r="O420" s="74">
        <v>166.23796899999999</v>
      </c>
      <c r="P420" s="74">
        <v>-303.86082399999998</v>
      </c>
      <c r="Q420" s="57">
        <f t="shared" si="19"/>
        <v>32.908435123647322</v>
      </c>
      <c r="R420" s="58">
        <f t="shared" si="20"/>
        <v>325.23531949157251</v>
      </c>
      <c r="S420" s="69">
        <f t="shared" si="18"/>
        <v>325.51999094677859</v>
      </c>
      <c r="T420" s="57">
        <v>273.287071315503</v>
      </c>
      <c r="U420" s="69">
        <v>176.85441257000701</v>
      </c>
    </row>
    <row r="421" spans="2:21" x14ac:dyDescent="0.25">
      <c r="B421">
        <v>372</v>
      </c>
      <c r="C421" s="98" t="s">
        <v>178</v>
      </c>
      <c r="D421" s="58">
        <v>267.86998</v>
      </c>
      <c r="E421" s="58">
        <v>185.75288499999999</v>
      </c>
      <c r="F421" s="58">
        <v>-11.748763</v>
      </c>
      <c r="G421" s="58">
        <v>34.739148999999998</v>
      </c>
      <c r="H421" s="58">
        <v>3.7852239999999999</v>
      </c>
      <c r="I421" s="69">
        <v>-34.739148999999998</v>
      </c>
      <c r="J421" s="102">
        <v>6</v>
      </c>
      <c r="K421" s="57">
        <v>263.17740300000003</v>
      </c>
      <c r="L421" s="58">
        <v>182.49884399999999</v>
      </c>
      <c r="M421" s="69">
        <v>-98.060064999999994</v>
      </c>
      <c r="N421" s="73">
        <v>251.98574300000001</v>
      </c>
      <c r="O421" s="74">
        <v>174.73805300000001</v>
      </c>
      <c r="P421" s="74">
        <v>-303.91002700000001</v>
      </c>
      <c r="Q421" s="57">
        <f t="shared" si="19"/>
        <v>34.73914942411453</v>
      </c>
      <c r="R421" s="58">
        <f t="shared" si="20"/>
        <v>325.97309777192294</v>
      </c>
      <c r="S421" s="69">
        <f t="shared" si="18"/>
        <v>326.2597477534253</v>
      </c>
      <c r="T421" s="57">
        <v>268.10558850190898</v>
      </c>
      <c r="U421" s="69">
        <v>185.91626635001199</v>
      </c>
    </row>
    <row r="422" spans="2:21" x14ac:dyDescent="0.25">
      <c r="B422">
        <v>373</v>
      </c>
      <c r="C422" s="98" t="s">
        <v>178</v>
      </c>
      <c r="D422" s="58">
        <v>382.85170799999997</v>
      </c>
      <c r="E422" s="58">
        <v>5.2073410000000004</v>
      </c>
      <c r="F422" s="58">
        <v>-16.369647000000001</v>
      </c>
      <c r="G422" s="58">
        <v>0.77925800000000001</v>
      </c>
      <c r="H422" s="58">
        <v>5.1155460000000001</v>
      </c>
      <c r="I422" s="69">
        <v>-0.77925800000000001</v>
      </c>
      <c r="J422" s="102">
        <v>1</v>
      </c>
      <c r="K422" s="57">
        <v>375.13968799999998</v>
      </c>
      <c r="L422" s="58">
        <v>5.1024459999999996</v>
      </c>
      <c r="M422" s="69">
        <v>-102.52511</v>
      </c>
      <c r="N422" s="73">
        <v>356.74674499999998</v>
      </c>
      <c r="O422" s="74">
        <v>4.8522749999999997</v>
      </c>
      <c r="P422" s="74">
        <v>-308.003398</v>
      </c>
      <c r="Q422" s="57">
        <f t="shared" si="19"/>
        <v>0.77925802300490976</v>
      </c>
      <c r="R422" s="58">
        <f t="shared" si="20"/>
        <v>382.88712007432099</v>
      </c>
      <c r="S422" s="69">
        <f t="shared" si="18"/>
        <v>383.36170862739664</v>
      </c>
      <c r="T422" s="57">
        <v>383.32628846003399</v>
      </c>
      <c r="U422" s="69">
        <v>5.2137959856659704</v>
      </c>
    </row>
    <row r="423" spans="2:21" x14ac:dyDescent="0.25">
      <c r="B423">
        <v>374</v>
      </c>
      <c r="C423" s="98" t="s">
        <v>178</v>
      </c>
      <c r="D423" s="58">
        <v>377.58127500000001</v>
      </c>
      <c r="E423" s="58">
        <v>14.225697</v>
      </c>
      <c r="F423" s="58">
        <v>-15.921480000000001</v>
      </c>
      <c r="G423" s="58">
        <v>2.1576469999999999</v>
      </c>
      <c r="H423" s="58">
        <v>4.977284</v>
      </c>
      <c r="I423" s="69">
        <v>-2.1576469999999999</v>
      </c>
      <c r="J423" s="102">
        <v>1</v>
      </c>
      <c r="K423" s="57">
        <v>370.08178800000002</v>
      </c>
      <c r="L423" s="58">
        <v>13.943147</v>
      </c>
      <c r="M423" s="69">
        <v>-102.095304</v>
      </c>
      <c r="N423" s="73">
        <v>352.19572899999997</v>
      </c>
      <c r="O423" s="74">
        <v>13.269275</v>
      </c>
      <c r="P423" s="74">
        <v>-307.61738200000002</v>
      </c>
      <c r="Q423" s="57">
        <f t="shared" si="19"/>
        <v>2.1576469064134551</v>
      </c>
      <c r="R423" s="58">
        <f t="shared" si="20"/>
        <v>377.84916261090405</v>
      </c>
      <c r="S423" s="69">
        <f t="shared" si="18"/>
        <v>378.3038546718912</v>
      </c>
      <c r="T423" s="57">
        <v>378.035681179096</v>
      </c>
      <c r="U423" s="69">
        <v>14.242817140872299</v>
      </c>
    </row>
    <row r="424" spans="2:21" x14ac:dyDescent="0.25">
      <c r="B424">
        <v>375</v>
      </c>
      <c r="C424" s="98" t="s">
        <v>178</v>
      </c>
      <c r="D424" s="58">
        <v>372.31036</v>
      </c>
      <c r="E424" s="58">
        <v>23.245507</v>
      </c>
      <c r="F424" s="58">
        <v>-15.500885999999999</v>
      </c>
      <c r="G424" s="58">
        <v>3.5726719999999998</v>
      </c>
      <c r="H424" s="58">
        <v>4.8494919999999997</v>
      </c>
      <c r="I424" s="69">
        <v>-3.5726719999999998</v>
      </c>
      <c r="J424" s="102">
        <v>1</v>
      </c>
      <c r="K424" s="57">
        <v>365.01198399999998</v>
      </c>
      <c r="L424" s="58">
        <v>22.789826999999999</v>
      </c>
      <c r="M424" s="69">
        <v>-101.69123399999999</v>
      </c>
      <c r="N424" s="73">
        <v>347.605569</v>
      </c>
      <c r="O424" s="74">
        <v>21.703043000000001</v>
      </c>
      <c r="P424" s="74">
        <v>-307.25272200000001</v>
      </c>
      <c r="Q424" s="57">
        <f t="shared" si="19"/>
        <v>3.5726720968403325</v>
      </c>
      <c r="R424" s="58">
        <f t="shared" si="20"/>
        <v>373.03533044340003</v>
      </c>
      <c r="S424" s="69">
        <f t="shared" si="18"/>
        <v>373.47168051614898</v>
      </c>
      <c r="T424" s="57">
        <v>372.745901175433</v>
      </c>
      <c r="U424" s="69">
        <v>23.2727003755545</v>
      </c>
    </row>
    <row r="425" spans="2:21" x14ac:dyDescent="0.25">
      <c r="B425">
        <v>376</v>
      </c>
      <c r="C425" s="98" t="s">
        <v>178</v>
      </c>
      <c r="D425" s="58">
        <v>367.03648700000002</v>
      </c>
      <c r="E425" s="58">
        <v>32.265703000000002</v>
      </c>
      <c r="F425" s="58">
        <v>-15.107224</v>
      </c>
      <c r="G425" s="58">
        <v>5.0238829999999997</v>
      </c>
      <c r="H425" s="58">
        <v>4.7315620000000003</v>
      </c>
      <c r="I425" s="69">
        <v>-5.0238829999999997</v>
      </c>
      <c r="J425" s="102">
        <v>1</v>
      </c>
      <c r="K425" s="57">
        <v>359.92872999999997</v>
      </c>
      <c r="L425" s="58">
        <v>31.640868999999999</v>
      </c>
      <c r="M425" s="69">
        <v>-101.31244</v>
      </c>
      <c r="N425" s="73">
        <v>342.97693400000003</v>
      </c>
      <c r="O425" s="74">
        <v>30.150658</v>
      </c>
      <c r="P425" s="74">
        <v>-306.90939100000003</v>
      </c>
      <c r="Q425" s="57">
        <f t="shared" si="19"/>
        <v>5.0238830330481727</v>
      </c>
      <c r="R425" s="58">
        <f t="shared" si="20"/>
        <v>368.45197567577975</v>
      </c>
      <c r="S425" s="69">
        <f t="shared" si="18"/>
        <v>368.87144774403032</v>
      </c>
      <c r="T425" s="57">
        <v>367.45438961679002</v>
      </c>
      <c r="U425" s="69">
        <v>32.3024402787008</v>
      </c>
    </row>
    <row r="426" spans="2:21" x14ac:dyDescent="0.25">
      <c r="B426">
        <v>377</v>
      </c>
      <c r="C426" s="98" t="s">
        <v>178</v>
      </c>
      <c r="D426" s="58">
        <v>361.77421399999997</v>
      </c>
      <c r="E426" s="58">
        <v>41.273041999999997</v>
      </c>
      <c r="F426" s="58">
        <v>-14.741197</v>
      </c>
      <c r="G426" s="58">
        <v>6.5084540000000004</v>
      </c>
      <c r="H426" s="58">
        <v>4.6233279999999999</v>
      </c>
      <c r="I426" s="69">
        <v>-6.5084540000000004</v>
      </c>
      <c r="J426" s="102">
        <v>1</v>
      </c>
      <c r="K426" s="57">
        <v>354.84683899999999</v>
      </c>
      <c r="L426" s="58">
        <v>40.482731999999999</v>
      </c>
      <c r="M426" s="69">
        <v>-100.959738</v>
      </c>
      <c r="N426" s="73">
        <v>338.32524799999999</v>
      </c>
      <c r="O426" s="74">
        <v>38.597864999999999</v>
      </c>
      <c r="P426" s="74">
        <v>-306.58846699999998</v>
      </c>
      <c r="Q426" s="57">
        <f t="shared" si="19"/>
        <v>6.5084544964816988</v>
      </c>
      <c r="R426" s="58">
        <f t="shared" si="20"/>
        <v>364.12092210040822</v>
      </c>
      <c r="S426" s="69">
        <f t="shared" si="18"/>
        <v>364.524951359314</v>
      </c>
      <c r="T426" s="57">
        <v>362.175684546441</v>
      </c>
      <c r="U426" s="69">
        <v>41.318843801465597</v>
      </c>
    </row>
    <row r="427" spans="2:21" x14ac:dyDescent="0.25">
      <c r="B427">
        <v>378</v>
      </c>
      <c r="C427" s="98" t="s">
        <v>178</v>
      </c>
      <c r="D427" s="58">
        <v>356.52150999999998</v>
      </c>
      <c r="E427" s="58">
        <v>50.285321000000003</v>
      </c>
      <c r="F427" s="58">
        <v>-14.402350999999999</v>
      </c>
      <c r="G427" s="58">
        <v>8.0282850000000003</v>
      </c>
      <c r="H427" s="58">
        <v>4.5243180000000001</v>
      </c>
      <c r="I427" s="69">
        <v>-8.0282850000000003</v>
      </c>
      <c r="J427" s="102">
        <v>1</v>
      </c>
      <c r="K427" s="57">
        <v>349.76507299999997</v>
      </c>
      <c r="L427" s="58">
        <v>49.332363999999998</v>
      </c>
      <c r="M427" s="69">
        <v>-100.632812</v>
      </c>
      <c r="N427" s="73">
        <v>333.65116399999999</v>
      </c>
      <c r="O427" s="74">
        <v>47.059589000000003</v>
      </c>
      <c r="P427" s="74">
        <v>-306.28996899999999</v>
      </c>
      <c r="Q427" s="57">
        <f t="shared" si="19"/>
        <v>8.028284824752463</v>
      </c>
      <c r="R427" s="58">
        <f t="shared" si="20"/>
        <v>360.05027510162125</v>
      </c>
      <c r="S427" s="69">
        <f t="shared" si="18"/>
        <v>360.44022250961189</v>
      </c>
      <c r="T427" s="57">
        <v>356.90768354433402</v>
      </c>
      <c r="U427" s="69">
        <v>50.339788570942702</v>
      </c>
    </row>
    <row r="428" spans="2:21" x14ac:dyDescent="0.25">
      <c r="B428">
        <v>379</v>
      </c>
      <c r="C428" s="98" t="s">
        <v>178</v>
      </c>
      <c r="D428" s="58">
        <v>351.27194300000002</v>
      </c>
      <c r="E428" s="58">
        <v>59.289571000000002</v>
      </c>
      <c r="F428" s="58">
        <v>-14.089663</v>
      </c>
      <c r="G428" s="58">
        <v>9.5803940000000001</v>
      </c>
      <c r="H428" s="58">
        <v>4.4339389999999996</v>
      </c>
      <c r="I428" s="69">
        <v>-9.5803940000000001</v>
      </c>
      <c r="J428" s="102">
        <v>3</v>
      </c>
      <c r="K428" s="57">
        <v>344.67792800000001</v>
      </c>
      <c r="L428" s="58">
        <v>58.176597000000001</v>
      </c>
      <c r="M428" s="69">
        <v>-100.33078</v>
      </c>
      <c r="N428" s="73">
        <v>328.951393</v>
      </c>
      <c r="O428" s="74">
        <v>55.522188</v>
      </c>
      <c r="P428" s="74">
        <v>-306.013351</v>
      </c>
      <c r="Q428" s="57">
        <f t="shared" si="19"/>
        <v>9.5803943205637179</v>
      </c>
      <c r="R428" s="58">
        <f t="shared" si="20"/>
        <v>356.2404120370951</v>
      </c>
      <c r="S428" s="69">
        <f t="shared" si="18"/>
        <v>356.61754645199176</v>
      </c>
      <c r="T428" s="57">
        <v>351.64386847659603</v>
      </c>
      <c r="U428" s="69">
        <v>59.352346585670297</v>
      </c>
    </row>
    <row r="429" spans="2:21" x14ac:dyDescent="0.25">
      <c r="B429">
        <v>380</v>
      </c>
      <c r="C429" s="98" t="s">
        <v>178</v>
      </c>
      <c r="D429" s="58">
        <v>346.050117</v>
      </c>
      <c r="E429" s="58">
        <v>68.310962000000004</v>
      </c>
      <c r="F429" s="58">
        <v>-13.805129000000001</v>
      </c>
      <c r="G429" s="58">
        <v>11.166728000000001</v>
      </c>
      <c r="H429" s="58">
        <v>4.3525029999999996</v>
      </c>
      <c r="I429" s="69">
        <v>-11.166728000000001</v>
      </c>
      <c r="J429" s="102">
        <v>3</v>
      </c>
      <c r="K429" s="57">
        <v>339.60970400000002</v>
      </c>
      <c r="L429" s="58">
        <v>67.039612000000005</v>
      </c>
      <c r="M429" s="69">
        <v>-100.05566399999999</v>
      </c>
      <c r="N429" s="73">
        <v>324.249503</v>
      </c>
      <c r="O429" s="74">
        <v>64.007479000000004</v>
      </c>
      <c r="P429" s="74">
        <v>-305.760696</v>
      </c>
      <c r="Q429" s="57">
        <f t="shared" si="19"/>
        <v>11.166728265734291</v>
      </c>
      <c r="R429" s="58">
        <f t="shared" si="20"/>
        <v>352.7280411380404</v>
      </c>
      <c r="S429" s="69">
        <f t="shared" si="18"/>
        <v>353.09366705398833</v>
      </c>
      <c r="T429" s="57">
        <v>346.40887333026598</v>
      </c>
      <c r="U429" s="69">
        <v>68.381781193059496</v>
      </c>
    </row>
    <row r="430" spans="2:21" x14ac:dyDescent="0.25">
      <c r="B430">
        <v>381</v>
      </c>
      <c r="C430" s="98" t="s">
        <v>178</v>
      </c>
      <c r="D430" s="58">
        <v>340.826055</v>
      </c>
      <c r="E430" s="58">
        <v>77.330498000000006</v>
      </c>
      <c r="F430" s="58">
        <v>-13.545840999999999</v>
      </c>
      <c r="G430" s="58">
        <v>12.783488999999999</v>
      </c>
      <c r="H430" s="58">
        <v>4.2789450000000002</v>
      </c>
      <c r="I430" s="69">
        <v>-12.783488999999999</v>
      </c>
      <c r="J430" s="102">
        <v>3</v>
      </c>
      <c r="K430" s="57">
        <v>334.53206599999999</v>
      </c>
      <c r="L430" s="58">
        <v>75.902445999999998</v>
      </c>
      <c r="M430" s="69">
        <v>-99.804732999999999</v>
      </c>
      <c r="N430" s="73">
        <v>319.52108399999997</v>
      </c>
      <c r="O430" s="74">
        <v>72.496583000000001</v>
      </c>
      <c r="P430" s="74">
        <v>-305.529696</v>
      </c>
      <c r="Q430" s="57">
        <f t="shared" si="19"/>
        <v>12.783488573172978</v>
      </c>
      <c r="R430" s="58">
        <f t="shared" si="20"/>
        <v>349.48877762782456</v>
      </c>
      <c r="S430" s="69">
        <f t="shared" si="18"/>
        <v>349.84404061047292</v>
      </c>
      <c r="T430" s="57">
        <v>341.17256646328002</v>
      </c>
      <c r="U430" s="69">
        <v>77.409118468198002</v>
      </c>
    </row>
    <row r="431" spans="2:21" x14ac:dyDescent="0.25">
      <c r="B431">
        <v>382</v>
      </c>
      <c r="C431" s="98" t="s">
        <v>178</v>
      </c>
      <c r="D431" s="58">
        <v>335.59816899999998</v>
      </c>
      <c r="E431" s="58">
        <v>86.342713000000003</v>
      </c>
      <c r="F431" s="58">
        <v>-13.311368</v>
      </c>
      <c r="G431" s="58">
        <v>14.428146</v>
      </c>
      <c r="H431" s="58">
        <v>4.2129539999999999</v>
      </c>
      <c r="I431" s="69">
        <v>-14.428146</v>
      </c>
      <c r="J431" s="102">
        <v>3</v>
      </c>
      <c r="K431" s="57">
        <v>329.44398000000001</v>
      </c>
      <c r="L431" s="58">
        <v>84.759362999999993</v>
      </c>
      <c r="M431" s="69">
        <v>-99.577635999999998</v>
      </c>
      <c r="N431" s="73">
        <v>314.76641799999999</v>
      </c>
      <c r="O431" s="74">
        <v>80.983119000000002</v>
      </c>
      <c r="P431" s="74">
        <v>-305.32019200000002</v>
      </c>
      <c r="Q431" s="57">
        <f t="shared" si="19"/>
        <v>14.428145819098681</v>
      </c>
      <c r="R431" s="58">
        <f t="shared" si="20"/>
        <v>346.52733676342609</v>
      </c>
      <c r="S431" s="69">
        <f t="shared" si="18"/>
        <v>346.87333025640629</v>
      </c>
      <c r="T431" s="57">
        <v>335.93330563446602</v>
      </c>
      <c r="U431" s="69">
        <v>86.428936969372998</v>
      </c>
    </row>
    <row r="432" spans="2:21" x14ac:dyDescent="0.25">
      <c r="B432">
        <v>383</v>
      </c>
      <c r="C432" s="98" t="s">
        <v>178</v>
      </c>
      <c r="D432" s="58">
        <v>330.36751800000002</v>
      </c>
      <c r="E432" s="58">
        <v>95.360056</v>
      </c>
      <c r="F432" s="58">
        <v>-13.101863</v>
      </c>
      <c r="G432" s="58">
        <v>16.1007</v>
      </c>
      <c r="H432" s="58">
        <v>4.1544040000000004</v>
      </c>
      <c r="I432" s="69">
        <v>-16.1007</v>
      </c>
      <c r="J432" s="102">
        <v>3</v>
      </c>
      <c r="K432" s="57">
        <v>324.34686499999998</v>
      </c>
      <c r="L432" s="58">
        <v>93.622203999999996</v>
      </c>
      <c r="M432" s="69">
        <v>-99.374579999999995</v>
      </c>
      <c r="N432" s="73">
        <v>309.98778199999998</v>
      </c>
      <c r="O432" s="74">
        <v>89.477478000000005</v>
      </c>
      <c r="P432" s="74">
        <v>-305.13251500000001</v>
      </c>
      <c r="Q432" s="57">
        <f t="shared" si="19"/>
        <v>16.100699874472145</v>
      </c>
      <c r="R432" s="58">
        <f t="shared" si="20"/>
        <v>343.85496539937225</v>
      </c>
      <c r="S432" s="69">
        <f t="shared" si="18"/>
        <v>344.19275772299289</v>
      </c>
      <c r="T432" s="57">
        <v>330.6921167356</v>
      </c>
      <c r="U432" s="69">
        <v>95.453750906181398</v>
      </c>
    </row>
    <row r="433" spans="2:21" x14ac:dyDescent="0.25">
      <c r="B433">
        <v>384</v>
      </c>
      <c r="C433" s="98" t="s">
        <v>178</v>
      </c>
      <c r="D433" s="58">
        <v>325.13565299999999</v>
      </c>
      <c r="E433" s="58">
        <v>104.372163</v>
      </c>
      <c r="F433" s="58">
        <v>-12.917097</v>
      </c>
      <c r="G433" s="58">
        <v>17.797208000000001</v>
      </c>
      <c r="H433" s="58">
        <v>4.1030870000000004</v>
      </c>
      <c r="I433" s="69">
        <v>-17.797208000000001</v>
      </c>
      <c r="J433" s="102">
        <v>3</v>
      </c>
      <c r="K433" s="57">
        <v>319.24266399999999</v>
      </c>
      <c r="L433" s="58">
        <v>102.480448</v>
      </c>
      <c r="M433" s="69">
        <v>-99.195391000000001</v>
      </c>
      <c r="N433" s="73">
        <v>305.18805300000002</v>
      </c>
      <c r="O433" s="74">
        <v>97.968761000000001</v>
      </c>
      <c r="P433" s="74">
        <v>-304.96663000000001</v>
      </c>
      <c r="Q433" s="57">
        <f t="shared" si="19"/>
        <v>17.797208273081008</v>
      </c>
      <c r="R433" s="58">
        <f t="shared" si="20"/>
        <v>341.47729245300479</v>
      </c>
      <c r="S433" s="69">
        <f t="shared" ref="S433:S496" si="21">polyS0 + polyS1 * R433 + polyS2 * R433^2 + polyS3 * R433^3 + polyS4 * R433^4 + polyS5 * R433^5 + polyS6 * R433^6 + polyS7 * R433^7 + polyS8 * R433^8 + polyS9 * R433^9</f>
        <v>341.80791541885111</v>
      </c>
      <c r="T433" s="57">
        <v>325.45051072154598</v>
      </c>
      <c r="U433" s="69">
        <v>104.473235832621</v>
      </c>
    </row>
    <row r="434" spans="2:21" x14ac:dyDescent="0.25">
      <c r="B434">
        <v>385</v>
      </c>
      <c r="C434" s="98" t="s">
        <v>178</v>
      </c>
      <c r="D434" s="58">
        <v>319.90860099999998</v>
      </c>
      <c r="E434" s="58">
        <v>113.396362</v>
      </c>
      <c r="F434" s="58">
        <v>-12.757811</v>
      </c>
      <c r="G434" s="58">
        <v>19.517628999999999</v>
      </c>
      <c r="H434" s="58">
        <v>4.0590840000000004</v>
      </c>
      <c r="I434" s="69">
        <v>-19.517628999999999</v>
      </c>
      <c r="J434" s="102">
        <v>3</v>
      </c>
      <c r="K434" s="57">
        <v>314.137518</v>
      </c>
      <c r="L434" s="58">
        <v>111.35071600000001</v>
      </c>
      <c r="M434" s="69">
        <v>-99.040834000000004</v>
      </c>
      <c r="N434" s="73">
        <v>300.373651</v>
      </c>
      <c r="O434" s="74">
        <v>106.471909</v>
      </c>
      <c r="P434" s="74">
        <v>-304.82334800000001</v>
      </c>
      <c r="Q434" s="57">
        <f t="shared" ref="Q434:Q497" si="22">DEGREES(ATAN(E434/D434))</f>
        <v>19.517628808112434</v>
      </c>
      <c r="R434" s="58">
        <f t="shared" ref="R434:R497" si="23">SQRT(D434^2+E434^2)</f>
        <v>339.41162017322307</v>
      </c>
      <c r="S434" s="69">
        <f t="shared" si="21"/>
        <v>339.73610997729401</v>
      </c>
      <c r="T434" s="57">
        <v>320.214502520868</v>
      </c>
      <c r="U434" s="69">
        <v>113.50479334410301</v>
      </c>
    </row>
    <row r="435" spans="2:21" x14ac:dyDescent="0.25">
      <c r="B435">
        <v>386</v>
      </c>
      <c r="C435" s="98" t="s">
        <v>178</v>
      </c>
      <c r="D435" s="58">
        <v>314.69122499999997</v>
      </c>
      <c r="E435" s="58">
        <v>122.433475</v>
      </c>
      <c r="F435" s="58">
        <v>-12.624339000000001</v>
      </c>
      <c r="G435" s="58">
        <v>21.258975</v>
      </c>
      <c r="H435" s="58">
        <v>4.0223779999999998</v>
      </c>
      <c r="I435" s="69">
        <v>-21.258975</v>
      </c>
      <c r="J435" s="102">
        <v>3</v>
      </c>
      <c r="K435" s="57">
        <v>309.03648500000003</v>
      </c>
      <c r="L435" s="58">
        <v>120.233447</v>
      </c>
      <c r="M435" s="69">
        <v>-98.911265999999998</v>
      </c>
      <c r="N435" s="73">
        <v>295.55009200000001</v>
      </c>
      <c r="O435" s="74">
        <v>114.98644400000001</v>
      </c>
      <c r="P435" s="74">
        <v>-304.70309400000002</v>
      </c>
      <c r="Q435" s="57">
        <f t="shared" si="22"/>
        <v>21.25897470881058</v>
      </c>
      <c r="R435" s="58">
        <f t="shared" si="23"/>
        <v>337.66925073594757</v>
      </c>
      <c r="S435" s="69">
        <f t="shared" si="21"/>
        <v>337.98863506513874</v>
      </c>
      <c r="T435" s="57">
        <v>314.98893253089102</v>
      </c>
      <c r="U435" s="69">
        <v>122.549300814783</v>
      </c>
    </row>
    <row r="436" spans="2:21" x14ac:dyDescent="0.25">
      <c r="B436">
        <v>387</v>
      </c>
      <c r="C436" s="98" t="s">
        <v>178</v>
      </c>
      <c r="D436" s="58">
        <v>309.47170399999999</v>
      </c>
      <c r="E436" s="58">
        <v>131.45689899999999</v>
      </c>
      <c r="F436" s="58">
        <v>-12.515034999999999</v>
      </c>
      <c r="G436" s="58">
        <v>23.014738000000001</v>
      </c>
      <c r="H436" s="58">
        <v>3.9924300000000001</v>
      </c>
      <c r="I436" s="69">
        <v>-23.014738000000001</v>
      </c>
      <c r="J436" s="102">
        <v>3</v>
      </c>
      <c r="K436" s="57">
        <v>303.92853700000001</v>
      </c>
      <c r="L436" s="58">
        <v>129.102281</v>
      </c>
      <c r="M436" s="69">
        <v>-98.805121999999997</v>
      </c>
      <c r="N436" s="73">
        <v>290.70824399999998</v>
      </c>
      <c r="O436" s="74">
        <v>123.486586</v>
      </c>
      <c r="P436" s="74">
        <v>-304.60448500000001</v>
      </c>
      <c r="Q436" s="57">
        <f t="shared" si="22"/>
        <v>23.014737478600292</v>
      </c>
      <c r="R436" s="58">
        <f t="shared" si="23"/>
        <v>336.23451915494906</v>
      </c>
      <c r="S436" s="69">
        <f t="shared" si="21"/>
        <v>336.54974531881066</v>
      </c>
      <c r="T436" s="57">
        <v>309.761896754573</v>
      </c>
      <c r="U436" s="69">
        <v>131.58016661747601</v>
      </c>
    </row>
    <row r="437" spans="2:21" x14ac:dyDescent="0.25">
      <c r="B437">
        <v>388</v>
      </c>
      <c r="C437" s="98" t="s">
        <v>178</v>
      </c>
      <c r="D437" s="58">
        <v>304.27150899999998</v>
      </c>
      <c r="E437" s="58">
        <v>140.49277599999999</v>
      </c>
      <c r="F437" s="58">
        <v>-12.432074999999999</v>
      </c>
      <c r="G437" s="58">
        <v>24.784419</v>
      </c>
      <c r="H437" s="58">
        <v>3.969767</v>
      </c>
      <c r="I437" s="69">
        <v>-24.784419</v>
      </c>
      <c r="J437" s="102">
        <v>5</v>
      </c>
      <c r="K437" s="57">
        <v>298.83468900000003</v>
      </c>
      <c r="L437" s="58">
        <v>137.98240699999999</v>
      </c>
      <c r="M437" s="69">
        <v>-98.724536999999998</v>
      </c>
      <c r="N437" s="73">
        <v>285.86803200000003</v>
      </c>
      <c r="O437" s="74">
        <v>131.995249</v>
      </c>
      <c r="P437" s="74">
        <v>-304.52956499999999</v>
      </c>
      <c r="Q437" s="57">
        <f t="shared" si="22"/>
        <v>24.784418654839904</v>
      </c>
      <c r="R437" s="58">
        <f t="shared" si="23"/>
        <v>335.14082308385417</v>
      </c>
      <c r="S437" s="69">
        <f t="shared" si="21"/>
        <v>335.45290697315249</v>
      </c>
      <c r="T437" s="57">
        <v>304.55490433835399</v>
      </c>
      <c r="U437" s="69">
        <v>140.623629519351</v>
      </c>
    </row>
    <row r="438" spans="2:21" x14ac:dyDescent="0.25">
      <c r="B438">
        <v>389</v>
      </c>
      <c r="C438" s="98" t="s">
        <v>178</v>
      </c>
      <c r="D438" s="58">
        <v>299.07745699999998</v>
      </c>
      <c r="E438" s="58">
        <v>149.53876399999999</v>
      </c>
      <c r="F438" s="58">
        <v>-12.374454999999999</v>
      </c>
      <c r="G438" s="58">
        <v>26.565056999999999</v>
      </c>
      <c r="H438" s="58">
        <v>3.9540600000000001</v>
      </c>
      <c r="I438" s="69">
        <v>-26.565056999999999</v>
      </c>
      <c r="J438" s="102">
        <v>6</v>
      </c>
      <c r="K438" s="57">
        <v>293.74242700000002</v>
      </c>
      <c r="L438" s="58">
        <v>146.87124900000001</v>
      </c>
      <c r="M438" s="69">
        <v>-98.668555999999995</v>
      </c>
      <c r="N438" s="73">
        <v>281.01853299999999</v>
      </c>
      <c r="O438" s="74">
        <v>140.5093</v>
      </c>
      <c r="P438" s="74">
        <v>-304.47749199999998</v>
      </c>
      <c r="Q438" s="57">
        <f t="shared" si="22"/>
        <v>26.565056617809219</v>
      </c>
      <c r="R438" s="58">
        <f t="shared" si="23"/>
        <v>334.37877807096925</v>
      </c>
      <c r="S438" s="69">
        <f t="shared" si="21"/>
        <v>334.68868647686429</v>
      </c>
      <c r="T438" s="57">
        <v>299.35470364354597</v>
      </c>
      <c r="U438" s="69">
        <v>149.677387354682</v>
      </c>
    </row>
    <row r="439" spans="2:21" x14ac:dyDescent="0.25">
      <c r="B439">
        <v>390</v>
      </c>
      <c r="C439" s="98" t="s">
        <v>178</v>
      </c>
      <c r="D439" s="58">
        <v>293.89589000000001</v>
      </c>
      <c r="E439" s="58">
        <v>158.584419</v>
      </c>
      <c r="F439" s="58">
        <v>-12.342237000000001</v>
      </c>
      <c r="G439" s="58">
        <v>28.351026999999998</v>
      </c>
      <c r="H439" s="58">
        <v>3.9452889999999998</v>
      </c>
      <c r="I439" s="69">
        <v>-28.351026999999998</v>
      </c>
      <c r="J439" s="102">
        <v>6</v>
      </c>
      <c r="K439" s="57">
        <v>288.65821199999999</v>
      </c>
      <c r="L439" s="58">
        <v>155.75820100000001</v>
      </c>
      <c r="M439" s="69">
        <v>-98.637249999999995</v>
      </c>
      <c r="N439" s="73">
        <v>276.16650199999998</v>
      </c>
      <c r="O439" s="74">
        <v>149.017751</v>
      </c>
      <c r="P439" s="74">
        <v>-304.44836099999998</v>
      </c>
      <c r="Q439" s="57">
        <f t="shared" si="22"/>
        <v>28.351026929620399</v>
      </c>
      <c r="R439" s="58">
        <f t="shared" si="23"/>
        <v>333.95181105731359</v>
      </c>
      <c r="S439" s="69">
        <f t="shared" si="21"/>
        <v>334.26050552885198</v>
      </c>
      <c r="T439" s="57">
        <v>294.16761307498899</v>
      </c>
      <c r="U439" s="69">
        <v>158.731039104064</v>
      </c>
    </row>
    <row r="440" spans="2:21" x14ac:dyDescent="0.25">
      <c r="B440">
        <v>391</v>
      </c>
      <c r="C440" s="98" t="s">
        <v>178</v>
      </c>
      <c r="D440" s="58">
        <v>288.71472899999998</v>
      </c>
      <c r="E440" s="58">
        <v>167.62976699999999</v>
      </c>
      <c r="F440" s="58">
        <v>-12.334574999999999</v>
      </c>
      <c r="G440" s="58">
        <v>30.139747</v>
      </c>
      <c r="H440" s="58">
        <v>3.9432040000000002</v>
      </c>
      <c r="I440" s="69">
        <v>-30.139747</v>
      </c>
      <c r="J440" s="102">
        <v>6</v>
      </c>
      <c r="K440" s="57">
        <v>283.570537</v>
      </c>
      <c r="L440" s="58">
        <v>164.643013</v>
      </c>
      <c r="M440" s="69">
        <v>-98.629803999999993</v>
      </c>
      <c r="N440" s="73">
        <v>271.30178699999999</v>
      </c>
      <c r="O440" s="74">
        <v>157.51969199999999</v>
      </c>
      <c r="P440" s="74">
        <v>-304.44143100000002</v>
      </c>
      <c r="Q440" s="57">
        <f t="shared" si="22"/>
        <v>30.139746535064234</v>
      </c>
      <c r="R440" s="58">
        <f t="shared" si="23"/>
        <v>333.85016628124913</v>
      </c>
      <c r="S440" s="69">
        <f t="shared" si="21"/>
        <v>334.1585722847887</v>
      </c>
      <c r="T440" s="57">
        <v>288.98149373458898</v>
      </c>
      <c r="U440" s="69">
        <v>167.78465244854601</v>
      </c>
    </row>
    <row r="441" spans="2:21" x14ac:dyDescent="0.25">
      <c r="B441">
        <v>392</v>
      </c>
      <c r="C441" s="98" t="s">
        <v>178</v>
      </c>
      <c r="D441" s="58">
        <v>283.51509099999998</v>
      </c>
      <c r="E441" s="58">
        <v>176.66456600000001</v>
      </c>
      <c r="F441" s="58">
        <v>-12.349843</v>
      </c>
      <c r="G441" s="58">
        <v>31.927952000000001</v>
      </c>
      <c r="H441" s="58">
        <v>3.9473590000000001</v>
      </c>
      <c r="I441" s="69">
        <v>-31.927952000000001</v>
      </c>
      <c r="J441" s="102">
        <v>6</v>
      </c>
      <c r="K441" s="57">
        <v>278.46129500000001</v>
      </c>
      <c r="L441" s="58">
        <v>173.515433</v>
      </c>
      <c r="M441" s="69">
        <v>-98.644639999999995</v>
      </c>
      <c r="N441" s="73">
        <v>266.40813800000001</v>
      </c>
      <c r="O441" s="74">
        <v>166.004842</v>
      </c>
      <c r="P441" s="74">
        <v>-304.45523900000001</v>
      </c>
      <c r="Q441" s="57">
        <f t="shared" si="22"/>
        <v>31.927952535659895</v>
      </c>
      <c r="R441" s="58">
        <f t="shared" si="23"/>
        <v>334.05265409019972</v>
      </c>
      <c r="S441" s="69">
        <f t="shared" si="21"/>
        <v>334.36163495337775</v>
      </c>
      <c r="T441" s="57">
        <v>283.77738044423103</v>
      </c>
      <c r="U441" s="69">
        <v>176.828004392884</v>
      </c>
    </row>
    <row r="442" spans="2:21" x14ac:dyDescent="0.25">
      <c r="B442">
        <v>393</v>
      </c>
      <c r="C442" s="98" t="s">
        <v>178</v>
      </c>
      <c r="D442" s="58">
        <v>278.343637</v>
      </c>
      <c r="E442" s="58">
        <v>185.717251</v>
      </c>
      <c r="F442" s="58">
        <v>-12.392174000000001</v>
      </c>
      <c r="G442" s="58">
        <v>33.712125999999998</v>
      </c>
      <c r="H442" s="58">
        <v>3.9588869999999998</v>
      </c>
      <c r="I442" s="69">
        <v>-33.712125999999998</v>
      </c>
      <c r="J442" s="102">
        <v>6</v>
      </c>
      <c r="K442" s="57">
        <v>273.37589500000001</v>
      </c>
      <c r="L442" s="58">
        <v>182.40266</v>
      </c>
      <c r="M442" s="69">
        <v>-98.685771000000003</v>
      </c>
      <c r="N442" s="73">
        <v>261.52797500000003</v>
      </c>
      <c r="O442" s="74">
        <v>174.497456</v>
      </c>
      <c r="P442" s="74">
        <v>-304.49350800000002</v>
      </c>
      <c r="Q442" s="57">
        <f t="shared" si="22"/>
        <v>33.712125916357884</v>
      </c>
      <c r="R442" s="58">
        <f t="shared" si="23"/>
        <v>334.61332546296592</v>
      </c>
      <c r="S442" s="69">
        <f t="shared" si="21"/>
        <v>334.92390224056936</v>
      </c>
      <c r="T442" s="57">
        <v>278.60203845511302</v>
      </c>
      <c r="U442" s="69">
        <v>185.88966237040199</v>
      </c>
    </row>
    <row r="443" spans="2:21" x14ac:dyDescent="0.25">
      <c r="B443">
        <v>394</v>
      </c>
      <c r="C443" s="98" t="s">
        <v>178</v>
      </c>
      <c r="D443" s="58">
        <v>393.424937</v>
      </c>
      <c r="E443" s="58">
        <v>5.207884</v>
      </c>
      <c r="F443" s="58">
        <v>-17.337325</v>
      </c>
      <c r="G443" s="58">
        <v>0.75839699999999999</v>
      </c>
      <c r="H443" s="58">
        <v>5.421659</v>
      </c>
      <c r="I443" s="69">
        <v>-0.75839699999999999</v>
      </c>
      <c r="J443" s="102">
        <v>1</v>
      </c>
      <c r="K443" s="57">
        <v>385.25273099999998</v>
      </c>
      <c r="L443" s="58">
        <v>5.0997060000000003</v>
      </c>
      <c r="M443" s="69">
        <v>-103.450351</v>
      </c>
      <c r="N443" s="73">
        <v>365.76225399999998</v>
      </c>
      <c r="O443" s="74">
        <v>4.8417050000000001</v>
      </c>
      <c r="P443" s="74">
        <v>-308.82743099999999</v>
      </c>
      <c r="Q443" s="57">
        <f t="shared" si="22"/>
        <v>0.75839713908480066</v>
      </c>
      <c r="R443" s="58">
        <f t="shared" si="23"/>
        <v>393.45940465213357</v>
      </c>
      <c r="S443" s="69">
        <f t="shared" si="21"/>
        <v>393.97819102906362</v>
      </c>
      <c r="T443" s="57">
        <v>393.94371440910197</v>
      </c>
      <c r="U443" s="69">
        <v>5.2147512123048996</v>
      </c>
    </row>
    <row r="444" spans="2:21" x14ac:dyDescent="0.25">
      <c r="B444">
        <v>395</v>
      </c>
      <c r="C444" s="98" t="s">
        <v>178</v>
      </c>
      <c r="D444" s="58">
        <v>388.14077800000001</v>
      </c>
      <c r="E444" s="58">
        <v>14.229285000000001</v>
      </c>
      <c r="F444" s="58">
        <v>-16.869737000000001</v>
      </c>
      <c r="G444" s="58">
        <v>2.0995300000000001</v>
      </c>
      <c r="H444" s="58">
        <v>5.2724330000000004</v>
      </c>
      <c r="I444" s="69">
        <v>-2.0995300000000001</v>
      </c>
      <c r="J444" s="102">
        <v>1</v>
      </c>
      <c r="K444" s="57">
        <v>380.19749999999999</v>
      </c>
      <c r="L444" s="58">
        <v>13.938084</v>
      </c>
      <c r="M444" s="69">
        <v>-103.003758</v>
      </c>
      <c r="N444" s="73">
        <v>361.25301100000001</v>
      </c>
      <c r="O444" s="74">
        <v>13.243577</v>
      </c>
      <c r="P444" s="74">
        <v>-308.43090799999999</v>
      </c>
      <c r="Q444" s="57">
        <f t="shared" si="22"/>
        <v>2.0995295564998129</v>
      </c>
      <c r="R444" s="58">
        <f t="shared" si="23"/>
        <v>388.40151402647302</v>
      </c>
      <c r="S444" s="69">
        <f t="shared" si="21"/>
        <v>388.89873290708601</v>
      </c>
      <c r="T444" s="57">
        <v>388.63769864040302</v>
      </c>
      <c r="U444" s="69">
        <v>14.247502167109101</v>
      </c>
    </row>
    <row r="445" spans="2:21" x14ac:dyDescent="0.25">
      <c r="B445">
        <v>396</v>
      </c>
      <c r="C445" s="98" t="s">
        <v>178</v>
      </c>
      <c r="D445" s="58">
        <v>382.86329599999999</v>
      </c>
      <c r="E445" s="58">
        <v>23.247053000000001</v>
      </c>
      <c r="F445" s="58">
        <v>-16.430889000000001</v>
      </c>
      <c r="G445" s="58">
        <v>3.4746730000000001</v>
      </c>
      <c r="H445" s="58">
        <v>5.1346090000000002</v>
      </c>
      <c r="I445" s="69">
        <v>-3.4746730000000001</v>
      </c>
      <c r="J445" s="102">
        <v>1</v>
      </c>
      <c r="K445" s="57">
        <v>375.13612799999999</v>
      </c>
      <c r="L445" s="58">
        <v>22.777867000000001</v>
      </c>
      <c r="M445" s="69">
        <v>-102.583781</v>
      </c>
      <c r="N445" s="73">
        <v>356.70705700000002</v>
      </c>
      <c r="O445" s="74">
        <v>21.658874000000001</v>
      </c>
      <c r="P445" s="74">
        <v>-308.05593800000003</v>
      </c>
      <c r="Q445" s="57">
        <f t="shared" si="22"/>
        <v>3.4746729847300792</v>
      </c>
      <c r="R445" s="58">
        <f t="shared" si="23"/>
        <v>383.56841488470923</v>
      </c>
      <c r="S445" s="69">
        <f t="shared" si="21"/>
        <v>384.04575051654496</v>
      </c>
      <c r="T445" s="57">
        <v>383.33978980979401</v>
      </c>
      <c r="U445" s="69">
        <v>23.275985198427399</v>
      </c>
    </row>
    <row r="446" spans="2:21" x14ac:dyDescent="0.25">
      <c r="B446">
        <v>397</v>
      </c>
      <c r="C446" s="98" t="s">
        <v>178</v>
      </c>
      <c r="D446" s="58">
        <v>377.59179399999999</v>
      </c>
      <c r="E446" s="58">
        <v>32.264029000000001</v>
      </c>
      <c r="F446" s="58">
        <v>-16.020274000000001</v>
      </c>
      <c r="G446" s="58">
        <v>4.8838809999999997</v>
      </c>
      <c r="H446" s="58">
        <v>5.0075750000000001</v>
      </c>
      <c r="I446" s="69">
        <v>-4.8838809999999997</v>
      </c>
      <c r="J446" s="102">
        <v>1</v>
      </c>
      <c r="K446" s="57">
        <v>370.06884300000002</v>
      </c>
      <c r="L446" s="58">
        <v>31.621217000000001</v>
      </c>
      <c r="M446" s="69">
        <v>-102.190117</v>
      </c>
      <c r="N446" s="73">
        <v>352.12682100000001</v>
      </c>
      <c r="O446" s="74">
        <v>30.088127</v>
      </c>
      <c r="P446" s="74">
        <v>-307.70270499999998</v>
      </c>
      <c r="Q446" s="57">
        <f t="shared" si="22"/>
        <v>4.8838808681798414</v>
      </c>
      <c r="R446" s="58">
        <f t="shared" si="23"/>
        <v>378.9677169145827</v>
      </c>
      <c r="S446" s="69">
        <f t="shared" si="21"/>
        <v>379.42676370885675</v>
      </c>
      <c r="T446" s="57">
        <v>378.04921066269401</v>
      </c>
      <c r="U446" s="69">
        <v>32.303113812500499</v>
      </c>
    </row>
    <row r="447" spans="2:21" x14ac:dyDescent="0.25">
      <c r="B447">
        <v>398</v>
      </c>
      <c r="C447" s="98" t="s">
        <v>178</v>
      </c>
      <c r="D447" s="58">
        <v>372.32320299999998</v>
      </c>
      <c r="E447" s="58">
        <v>41.277959000000003</v>
      </c>
      <c r="F447" s="58">
        <v>-15.637166000000001</v>
      </c>
      <c r="G447" s="58">
        <v>6.3263150000000001</v>
      </c>
      <c r="H447" s="58">
        <v>4.8906939999999999</v>
      </c>
      <c r="I447" s="69">
        <v>-6.3263150000000001</v>
      </c>
      <c r="J447" s="102">
        <v>1</v>
      </c>
      <c r="K447" s="57">
        <v>364.99354599999998</v>
      </c>
      <c r="L447" s="58">
        <v>40.465350000000001</v>
      </c>
      <c r="M447" s="69">
        <v>-101.822233</v>
      </c>
      <c r="N447" s="73">
        <v>347.51252299999999</v>
      </c>
      <c r="O447" s="74">
        <v>38.527299999999997</v>
      </c>
      <c r="P447" s="74">
        <v>-307.371127</v>
      </c>
      <c r="Q447" s="57">
        <f t="shared" si="22"/>
        <v>6.3263149725435399</v>
      </c>
      <c r="R447" s="58">
        <f t="shared" si="23"/>
        <v>374.60437449579376</v>
      </c>
      <c r="S447" s="69">
        <f t="shared" si="21"/>
        <v>375.0466326794276</v>
      </c>
      <c r="T447" s="57">
        <v>372.76280623026003</v>
      </c>
      <c r="U447" s="69">
        <v>41.326696021944201</v>
      </c>
    </row>
    <row r="448" spans="2:21" x14ac:dyDescent="0.25">
      <c r="B448">
        <v>399</v>
      </c>
      <c r="C448" s="98" t="s">
        <v>178</v>
      </c>
      <c r="D448" s="58">
        <v>367.05957999999998</v>
      </c>
      <c r="E448" s="58">
        <v>50.285702000000001</v>
      </c>
      <c r="F448" s="58">
        <v>-15.281291</v>
      </c>
      <c r="G448" s="58">
        <v>7.8007350000000004</v>
      </c>
      <c r="H448" s="58">
        <v>4.7835099999999997</v>
      </c>
      <c r="I448" s="69">
        <v>-7.8007350000000004</v>
      </c>
      <c r="J448" s="102">
        <v>1</v>
      </c>
      <c r="K448" s="57">
        <v>359.913006</v>
      </c>
      <c r="L448" s="58">
        <v>49.306649999999998</v>
      </c>
      <c r="M448" s="69">
        <v>-101.480003</v>
      </c>
      <c r="N448" s="73">
        <v>342.86863399999999</v>
      </c>
      <c r="O448" s="74">
        <v>46.971639000000003</v>
      </c>
      <c r="P448" s="74">
        <v>-307.06143900000001</v>
      </c>
      <c r="Q448" s="57">
        <f t="shared" si="22"/>
        <v>7.8007345302284703</v>
      </c>
      <c r="R448" s="58">
        <f t="shared" si="23"/>
        <v>370.48803907199112</v>
      </c>
      <c r="S448" s="69">
        <f t="shared" si="21"/>
        <v>370.91493968299699</v>
      </c>
      <c r="T448" s="57">
        <v>367.482570656593</v>
      </c>
      <c r="U448" s="69">
        <v>50.343650036954301</v>
      </c>
    </row>
    <row r="449" spans="2:21" x14ac:dyDescent="0.25">
      <c r="B449">
        <v>400</v>
      </c>
      <c r="C449" s="98" t="s">
        <v>178</v>
      </c>
      <c r="D449" s="58">
        <v>361.80586199999999</v>
      </c>
      <c r="E449" s="58">
        <v>59.294162999999998</v>
      </c>
      <c r="F449" s="58">
        <v>-14.952743999999999</v>
      </c>
      <c r="G449" s="58">
        <v>9.3071219999999997</v>
      </c>
      <c r="H449" s="58">
        <v>4.6857179999999996</v>
      </c>
      <c r="I449" s="69">
        <v>-9.3071219999999997</v>
      </c>
      <c r="J449" s="102">
        <v>1</v>
      </c>
      <c r="K449" s="57">
        <v>354.83269300000001</v>
      </c>
      <c r="L449" s="58">
        <v>58.151373</v>
      </c>
      <c r="M449" s="69">
        <v>-101.163642</v>
      </c>
      <c r="N449" s="73">
        <v>338.201887</v>
      </c>
      <c r="O449" s="74">
        <v>55.425851000000002</v>
      </c>
      <c r="P449" s="74">
        <v>-306.77414299999998</v>
      </c>
      <c r="Q449" s="57">
        <f t="shared" si="22"/>
        <v>9.3071221011219389</v>
      </c>
      <c r="R449" s="58">
        <f t="shared" si="23"/>
        <v>366.63234928663019</v>
      </c>
      <c r="S449" s="69">
        <f t="shared" si="21"/>
        <v>367.04527443763163</v>
      </c>
      <c r="T449" s="57">
        <v>362.21339453628298</v>
      </c>
      <c r="U449" s="69">
        <v>59.360951029637299</v>
      </c>
    </row>
    <row r="450" spans="2:21" x14ac:dyDescent="0.25">
      <c r="B450">
        <v>401</v>
      </c>
      <c r="C450" s="98" t="s">
        <v>178</v>
      </c>
      <c r="D450" s="58">
        <v>356.55759399999999</v>
      </c>
      <c r="E450" s="58">
        <v>68.302201999999994</v>
      </c>
      <c r="F450" s="58">
        <v>-14.650789</v>
      </c>
      <c r="G450" s="58">
        <v>10.844213999999999</v>
      </c>
      <c r="H450" s="58">
        <v>4.5968</v>
      </c>
      <c r="I450" s="69">
        <v>-10.844213999999999</v>
      </c>
      <c r="J450" s="102">
        <v>1</v>
      </c>
      <c r="K450" s="57">
        <v>349.74899799999997</v>
      </c>
      <c r="L450" s="58">
        <v>66.997946999999996</v>
      </c>
      <c r="M450" s="69">
        <v>-100.87254900000001</v>
      </c>
      <c r="N450" s="73">
        <v>333.510693</v>
      </c>
      <c r="O450" s="74">
        <v>63.887335999999998</v>
      </c>
      <c r="P450" s="74">
        <v>-306.50895500000001</v>
      </c>
      <c r="Q450" s="57">
        <f t="shared" si="22"/>
        <v>10.844214063364893</v>
      </c>
      <c r="R450" s="58">
        <f t="shared" si="23"/>
        <v>363.04064323036562</v>
      </c>
      <c r="S450" s="69">
        <f t="shared" si="21"/>
        <v>363.44089518404877</v>
      </c>
      <c r="T450" s="57">
        <v>356.95074367563097</v>
      </c>
      <c r="U450" s="69">
        <v>68.377513784163497</v>
      </c>
    </row>
    <row r="451" spans="2:21" x14ac:dyDescent="0.25">
      <c r="B451">
        <v>402</v>
      </c>
      <c r="C451" s="98" t="s">
        <v>178</v>
      </c>
      <c r="D451" s="58">
        <v>351.33294599999999</v>
      </c>
      <c r="E451" s="58">
        <v>77.326054999999997</v>
      </c>
      <c r="F451" s="58">
        <v>-14.376874000000001</v>
      </c>
      <c r="G451" s="58">
        <v>12.412521999999999</v>
      </c>
      <c r="H451" s="58">
        <v>4.5169189999999997</v>
      </c>
      <c r="I451" s="69">
        <v>-12.412521999999999</v>
      </c>
      <c r="J451" s="102">
        <v>3</v>
      </c>
      <c r="K451" s="57">
        <v>344.680002</v>
      </c>
      <c r="L451" s="58">
        <v>75.861785999999995</v>
      </c>
      <c r="M451" s="69">
        <v>-100.608215</v>
      </c>
      <c r="N451" s="73">
        <v>328.81292500000001</v>
      </c>
      <c r="O451" s="74">
        <v>72.369547999999995</v>
      </c>
      <c r="P451" s="74">
        <v>-306.267473</v>
      </c>
      <c r="Q451" s="57">
        <f t="shared" si="22"/>
        <v>12.41252161662608</v>
      </c>
      <c r="R451" s="58">
        <f t="shared" si="23"/>
        <v>359.74179313349447</v>
      </c>
      <c r="S451" s="69">
        <f t="shared" si="21"/>
        <v>360.1306900549497</v>
      </c>
      <c r="T451" s="57">
        <v>351.71280012318999</v>
      </c>
      <c r="U451" s="69">
        <v>77.409658377241499</v>
      </c>
    </row>
    <row r="452" spans="2:21" x14ac:dyDescent="0.25">
      <c r="B452">
        <v>403</v>
      </c>
      <c r="C452" s="98" t="s">
        <v>178</v>
      </c>
      <c r="D452" s="58">
        <v>346.10648099999997</v>
      </c>
      <c r="E452" s="58">
        <v>86.351067999999998</v>
      </c>
      <c r="F452" s="58">
        <v>-14.128451999999999</v>
      </c>
      <c r="G452" s="58">
        <v>14.008888000000001</v>
      </c>
      <c r="H452" s="58">
        <v>4.4451000000000001</v>
      </c>
      <c r="I452" s="69">
        <v>-14.008888000000001</v>
      </c>
      <c r="J452" s="102">
        <v>3</v>
      </c>
      <c r="K452" s="57">
        <v>339.60179199999999</v>
      </c>
      <c r="L452" s="58">
        <v>84.728194999999999</v>
      </c>
      <c r="M452" s="69">
        <v>-100.36826499999999</v>
      </c>
      <c r="N452" s="73">
        <v>324.08829500000002</v>
      </c>
      <c r="O452" s="74">
        <v>80.857688999999993</v>
      </c>
      <c r="P452" s="74">
        <v>-306.04772600000001</v>
      </c>
      <c r="Q452" s="57">
        <f t="shared" si="22"/>
        <v>14.00888812500375</v>
      </c>
      <c r="R452" s="58">
        <f t="shared" si="23"/>
        <v>356.71585770041673</v>
      </c>
      <c r="S452" s="69">
        <f t="shared" si="21"/>
        <v>357.09457213689893</v>
      </c>
      <c r="T452" s="57">
        <v>346.47398155563798</v>
      </c>
      <c r="U452" s="69">
        <v>86.4427567351497</v>
      </c>
    </row>
    <row r="453" spans="2:21" x14ac:dyDescent="0.25">
      <c r="B453">
        <v>404</v>
      </c>
      <c r="C453" s="98" t="s">
        <v>178</v>
      </c>
      <c r="D453" s="58">
        <v>340.87402100000003</v>
      </c>
      <c r="E453" s="58">
        <v>95.367864999999995</v>
      </c>
      <c r="F453" s="58">
        <v>-13.904804</v>
      </c>
      <c r="G453" s="58">
        <v>15.630266000000001</v>
      </c>
      <c r="H453" s="58">
        <v>4.3809449999999996</v>
      </c>
      <c r="I453" s="69">
        <v>-15.630266000000001</v>
      </c>
      <c r="J453" s="102">
        <v>3</v>
      </c>
      <c r="K453" s="57">
        <v>334.510853</v>
      </c>
      <c r="L453" s="58">
        <v>93.587611999999993</v>
      </c>
      <c r="M453" s="69">
        <v>-100.15206999999999</v>
      </c>
      <c r="N453" s="73">
        <v>319.334878</v>
      </c>
      <c r="O453" s="74">
        <v>89.341761000000005</v>
      </c>
      <c r="P453" s="74">
        <v>-305.84930500000002</v>
      </c>
      <c r="Q453" s="57">
        <f t="shared" si="22"/>
        <v>15.630265828139096</v>
      </c>
      <c r="R453" s="58">
        <f t="shared" si="23"/>
        <v>353.96345555348887</v>
      </c>
      <c r="S453" s="69">
        <f t="shared" si="21"/>
        <v>354.33309671354385</v>
      </c>
      <c r="T453" s="57">
        <v>341.23004368149202</v>
      </c>
      <c r="U453" s="69">
        <v>95.467471074191096</v>
      </c>
    </row>
    <row r="454" spans="2:21" x14ac:dyDescent="0.25">
      <c r="B454">
        <v>405</v>
      </c>
      <c r="C454" s="98" t="s">
        <v>178</v>
      </c>
      <c r="D454" s="58">
        <v>335.64098999999999</v>
      </c>
      <c r="E454" s="58">
        <v>104.38529800000001</v>
      </c>
      <c r="F454" s="58">
        <v>-13.706357000000001</v>
      </c>
      <c r="G454" s="58">
        <v>17.275842000000001</v>
      </c>
      <c r="H454" s="58">
        <v>4.3244090000000002</v>
      </c>
      <c r="I454" s="69">
        <v>-17.275842000000001</v>
      </c>
      <c r="J454" s="102">
        <v>3</v>
      </c>
      <c r="K454" s="57">
        <v>329.41283499999997</v>
      </c>
      <c r="L454" s="58">
        <v>102.448324</v>
      </c>
      <c r="M454" s="69">
        <v>-99.960099999999997</v>
      </c>
      <c r="N454" s="73">
        <v>314.55886400000003</v>
      </c>
      <c r="O454" s="74">
        <v>97.828698000000003</v>
      </c>
      <c r="P454" s="74">
        <v>-305.67278499999998</v>
      </c>
      <c r="Q454" s="57">
        <f t="shared" si="22"/>
        <v>17.275841684106148</v>
      </c>
      <c r="R454" s="58">
        <f t="shared" si="23"/>
        <v>351.49845605170003</v>
      </c>
      <c r="S454" s="69">
        <f t="shared" si="21"/>
        <v>351.86012038590707</v>
      </c>
      <c r="T454" s="57">
        <v>335.98639026666001</v>
      </c>
      <c r="U454" s="69">
        <v>104.49271846066701</v>
      </c>
    </row>
    <row r="455" spans="2:21" x14ac:dyDescent="0.25">
      <c r="B455">
        <v>406</v>
      </c>
      <c r="C455" s="98" t="s">
        <v>178</v>
      </c>
      <c r="D455" s="58">
        <v>330.406184</v>
      </c>
      <c r="E455" s="58">
        <v>113.397881</v>
      </c>
      <c r="F455" s="58">
        <v>-13.532738</v>
      </c>
      <c r="G455" s="58">
        <v>18.942605</v>
      </c>
      <c r="H455" s="58">
        <v>4.275245</v>
      </c>
      <c r="I455" s="69">
        <v>-18.942605</v>
      </c>
      <c r="J455" s="102">
        <v>3</v>
      </c>
      <c r="K455" s="57">
        <v>324.30700999999999</v>
      </c>
      <c r="L455" s="58">
        <v>111.304598</v>
      </c>
      <c r="M455" s="69">
        <v>-99.792046999999997</v>
      </c>
      <c r="N455" s="73">
        <v>309.76065799999998</v>
      </c>
      <c r="O455" s="74">
        <v>106.312181</v>
      </c>
      <c r="P455" s="74">
        <v>-305.51800400000002</v>
      </c>
      <c r="Q455" s="57">
        <f t="shared" si="22"/>
        <v>18.942605056754346</v>
      </c>
      <c r="R455" s="58">
        <f t="shared" si="23"/>
        <v>349.32409856855287</v>
      </c>
      <c r="S455" s="69">
        <f t="shared" si="21"/>
        <v>349.67884101378684</v>
      </c>
      <c r="T455" s="57">
        <v>330.74176789021101</v>
      </c>
      <c r="U455" s="69">
        <v>113.513055908613</v>
      </c>
    </row>
    <row r="456" spans="2:21" x14ac:dyDescent="0.25">
      <c r="B456">
        <v>407</v>
      </c>
      <c r="C456" s="98" t="s">
        <v>178</v>
      </c>
      <c r="D456" s="58">
        <v>325.17271399999998</v>
      </c>
      <c r="E456" s="58">
        <v>122.420562</v>
      </c>
      <c r="F456" s="58">
        <v>-13.384453000000001</v>
      </c>
      <c r="G456" s="58">
        <v>20.630281</v>
      </c>
      <c r="H456" s="58">
        <v>4.2334699999999996</v>
      </c>
      <c r="I456" s="69">
        <v>-20.630281</v>
      </c>
      <c r="J456" s="102">
        <v>3</v>
      </c>
      <c r="K456" s="57">
        <v>319.19669699999997</v>
      </c>
      <c r="L456" s="58">
        <v>120.17072</v>
      </c>
      <c r="M456" s="69">
        <v>-99.648439999999994</v>
      </c>
      <c r="N456" s="73">
        <v>304.94406700000002</v>
      </c>
      <c r="O456" s="74">
        <v>114.80491000000001</v>
      </c>
      <c r="P456" s="74">
        <v>-305.38555500000001</v>
      </c>
      <c r="Q456" s="57">
        <f t="shared" si="22"/>
        <v>20.63028105657958</v>
      </c>
      <c r="R456" s="58">
        <f t="shared" si="23"/>
        <v>347.45372055933097</v>
      </c>
      <c r="S456" s="69">
        <f t="shared" si="21"/>
        <v>347.80259300060237</v>
      </c>
      <c r="T456" s="57">
        <v>325.49926729581398</v>
      </c>
      <c r="U456" s="69">
        <v>122.54350232148199</v>
      </c>
    </row>
    <row r="457" spans="2:21" x14ac:dyDescent="0.25">
      <c r="B457">
        <v>408</v>
      </c>
      <c r="C457" s="98" t="s">
        <v>178</v>
      </c>
      <c r="D457" s="58">
        <v>319.95128899999997</v>
      </c>
      <c r="E457" s="58">
        <v>131.45728500000001</v>
      </c>
      <c r="F457" s="58">
        <v>-13.262356</v>
      </c>
      <c r="G457" s="58">
        <v>22.336120999999999</v>
      </c>
      <c r="H457" s="58">
        <v>4.1992209999999996</v>
      </c>
      <c r="I457" s="69">
        <v>-22.336120999999999</v>
      </c>
      <c r="J457" s="102">
        <v>3</v>
      </c>
      <c r="K457" s="57">
        <v>314.09258999999997</v>
      </c>
      <c r="L457" s="58">
        <v>129.050141</v>
      </c>
      <c r="M457" s="69">
        <v>-99.530144000000007</v>
      </c>
      <c r="N457" s="73">
        <v>300.11976299999998</v>
      </c>
      <c r="O457" s="74">
        <v>123.309174</v>
      </c>
      <c r="P457" s="74">
        <v>-305.27632599999998</v>
      </c>
      <c r="Q457" s="57">
        <f t="shared" si="22"/>
        <v>22.336121274097788</v>
      </c>
      <c r="R457" s="58">
        <f t="shared" si="23"/>
        <v>345.90438724065461</v>
      </c>
      <c r="S457" s="69">
        <f t="shared" si="21"/>
        <v>346.24845525852197</v>
      </c>
      <c r="T457" s="57">
        <v>320.26959515078801</v>
      </c>
      <c r="U457" s="69">
        <v>131.58806635272401</v>
      </c>
    </row>
    <row r="458" spans="2:21" x14ac:dyDescent="0.25">
      <c r="B458">
        <v>409</v>
      </c>
      <c r="C458" s="98" t="s">
        <v>178</v>
      </c>
      <c r="D458" s="58">
        <v>314.740071</v>
      </c>
      <c r="E458" s="58">
        <v>140.488302</v>
      </c>
      <c r="F458" s="58">
        <v>-13.165649999999999</v>
      </c>
      <c r="G458" s="58">
        <v>24.054214000000002</v>
      </c>
      <c r="H458" s="58">
        <v>4.1721890000000004</v>
      </c>
      <c r="I458" s="69">
        <v>-24.054214000000002</v>
      </c>
      <c r="J458" s="102">
        <v>3</v>
      </c>
      <c r="K458" s="57">
        <v>308.99334399999998</v>
      </c>
      <c r="L458" s="58">
        <v>137.92317700000001</v>
      </c>
      <c r="M458" s="69">
        <v>-99.436417000000006</v>
      </c>
      <c r="N458" s="73">
        <v>295.28756700000002</v>
      </c>
      <c r="O458" s="74">
        <v>131.80542600000001</v>
      </c>
      <c r="P458" s="74">
        <v>-305.18970300000001</v>
      </c>
      <c r="Q458" s="57">
        <f t="shared" si="22"/>
        <v>24.054213653812845</v>
      </c>
      <c r="R458" s="58">
        <f t="shared" si="23"/>
        <v>344.67125684038149</v>
      </c>
      <c r="S458" s="69">
        <f t="shared" si="21"/>
        <v>345.01153803267857</v>
      </c>
      <c r="T458" s="57">
        <v>315.05085545653401</v>
      </c>
      <c r="U458" s="69">
        <v>140.62702466231499</v>
      </c>
    </row>
    <row r="459" spans="2:21" x14ac:dyDescent="0.25">
      <c r="B459">
        <v>410</v>
      </c>
      <c r="C459" s="98" t="s">
        <v>178</v>
      </c>
      <c r="D459" s="58">
        <v>309.54457300000001</v>
      </c>
      <c r="E459" s="58">
        <v>149.527366</v>
      </c>
      <c r="F459" s="58">
        <v>-13.09506</v>
      </c>
      <c r="G459" s="58">
        <v>25.783145000000001</v>
      </c>
      <c r="H459" s="58">
        <v>4.1525090000000002</v>
      </c>
      <c r="I459" s="69">
        <v>-25.783145000000001</v>
      </c>
      <c r="J459" s="102">
        <v>4</v>
      </c>
      <c r="K459" s="57">
        <v>303.904538</v>
      </c>
      <c r="L459" s="58">
        <v>146.80291299999999</v>
      </c>
      <c r="M459" s="69">
        <v>-99.367982999999995</v>
      </c>
      <c r="N459" s="73">
        <v>290.453216</v>
      </c>
      <c r="O459" s="74">
        <v>140.305172</v>
      </c>
      <c r="P459" s="74">
        <v>-305.12641300000001</v>
      </c>
      <c r="Q459" s="57">
        <f t="shared" si="22"/>
        <v>25.78314460025992</v>
      </c>
      <c r="R459" s="58">
        <f t="shared" si="23"/>
        <v>343.76776442338263</v>
      </c>
      <c r="S459" s="69">
        <f t="shared" si="21"/>
        <v>344.10529170870939</v>
      </c>
      <c r="T459" s="57">
        <v>309.84855101012801</v>
      </c>
      <c r="U459" s="69">
        <v>149.674204404356</v>
      </c>
    </row>
    <row r="460" spans="2:21" x14ac:dyDescent="0.25">
      <c r="B460">
        <v>411</v>
      </c>
      <c r="C460" s="98" t="s">
        <v>178</v>
      </c>
      <c r="D460" s="58">
        <v>304.35961099999997</v>
      </c>
      <c r="E460" s="58">
        <v>158.56693999999999</v>
      </c>
      <c r="F460" s="58">
        <v>-13.049906999999999</v>
      </c>
      <c r="G460" s="58">
        <v>27.51886</v>
      </c>
      <c r="H460" s="58">
        <v>4.1399429999999997</v>
      </c>
      <c r="I460" s="69">
        <v>-27.51886</v>
      </c>
      <c r="J460" s="102">
        <v>4</v>
      </c>
      <c r="K460" s="57">
        <v>298.82146499999999</v>
      </c>
      <c r="L460" s="58">
        <v>155.681647</v>
      </c>
      <c r="M460" s="69">
        <v>-99.324202</v>
      </c>
      <c r="N460" s="73">
        <v>285.61314700000003</v>
      </c>
      <c r="O460" s="74">
        <v>148.80030500000001</v>
      </c>
      <c r="P460" s="74">
        <v>-305.08590299999997</v>
      </c>
      <c r="Q460" s="57">
        <f t="shared" si="22"/>
        <v>27.518859709661545</v>
      </c>
      <c r="R460" s="58">
        <f t="shared" si="23"/>
        <v>343.18835538088251</v>
      </c>
      <c r="S460" s="69">
        <f t="shared" si="21"/>
        <v>343.52412569882267</v>
      </c>
      <c r="T460" s="57">
        <v>304.65744407403099</v>
      </c>
      <c r="U460" s="69">
        <v>158.722106708962</v>
      </c>
    </row>
    <row r="461" spans="2:21" x14ac:dyDescent="0.25">
      <c r="B461">
        <v>412</v>
      </c>
      <c r="C461" s="98" t="s">
        <v>178</v>
      </c>
      <c r="D461" s="58">
        <v>299.17898500000001</v>
      </c>
      <c r="E461" s="58">
        <v>167.613923</v>
      </c>
      <c r="F461" s="58">
        <v>-13.029973999999999</v>
      </c>
      <c r="G461" s="58">
        <v>29.259568999999999</v>
      </c>
      <c r="H461" s="58">
        <v>4.1344019999999997</v>
      </c>
      <c r="I461" s="69">
        <v>-29.259568999999999</v>
      </c>
      <c r="J461" s="102">
        <v>6</v>
      </c>
      <c r="K461" s="57">
        <v>293.73831899999999</v>
      </c>
      <c r="L461" s="58">
        <v>164.56581</v>
      </c>
      <c r="M461" s="69">
        <v>-99.304873000000001</v>
      </c>
      <c r="N461" s="73">
        <v>280.76248800000002</v>
      </c>
      <c r="O461" s="74">
        <v>157.29614900000001</v>
      </c>
      <c r="P461" s="74">
        <v>-305.06801300000001</v>
      </c>
      <c r="Q461" s="57">
        <f t="shared" si="22"/>
        <v>29.259568694253534</v>
      </c>
      <c r="R461" s="58">
        <f t="shared" si="23"/>
        <v>342.93219774334426</v>
      </c>
      <c r="S461" s="69">
        <f t="shared" si="21"/>
        <v>343.26719356160214</v>
      </c>
      <c r="T461" s="57">
        <v>299.47129164932102</v>
      </c>
      <c r="U461" s="69">
        <v>167.77768672228001</v>
      </c>
    </row>
    <row r="462" spans="2:21" x14ac:dyDescent="0.25">
      <c r="B462">
        <v>413</v>
      </c>
      <c r="C462" s="98" t="s">
        <v>178</v>
      </c>
      <c r="D462" s="58">
        <v>293.99853300000001</v>
      </c>
      <c r="E462" s="58">
        <v>176.660957</v>
      </c>
      <c r="F462" s="58">
        <v>-13.034708</v>
      </c>
      <c r="G462" s="58">
        <v>31.001262000000001</v>
      </c>
      <c r="H462" s="58">
        <v>4.1357179999999998</v>
      </c>
      <c r="I462" s="69">
        <v>-31.001262000000001</v>
      </c>
      <c r="J462" s="102">
        <v>6</v>
      </c>
      <c r="K462" s="57">
        <v>288.65132599999998</v>
      </c>
      <c r="L462" s="58">
        <v>173.44787099999999</v>
      </c>
      <c r="M462" s="69">
        <v>-99.309462999999994</v>
      </c>
      <c r="N462" s="73">
        <v>275.898392</v>
      </c>
      <c r="O462" s="74">
        <v>165.784752</v>
      </c>
      <c r="P462" s="74">
        <v>-305.07226200000002</v>
      </c>
      <c r="Q462" s="57">
        <f t="shared" si="22"/>
        <v>31.001262401687075</v>
      </c>
      <c r="R462" s="58">
        <f t="shared" si="23"/>
        <v>342.99304823029274</v>
      </c>
      <c r="S462" s="69">
        <f t="shared" si="21"/>
        <v>343.32822790656076</v>
      </c>
      <c r="T462" s="57">
        <v>294.28588478559999</v>
      </c>
      <c r="U462" s="69">
        <v>176.83362398891899</v>
      </c>
    </row>
    <row r="463" spans="2:21" x14ac:dyDescent="0.25">
      <c r="B463">
        <v>414</v>
      </c>
      <c r="C463" s="98" t="s">
        <v>178</v>
      </c>
      <c r="D463" s="58">
        <v>288.80163900000002</v>
      </c>
      <c r="E463" s="58">
        <v>185.69564299999999</v>
      </c>
      <c r="F463" s="58">
        <v>-13.062499000000001</v>
      </c>
      <c r="G463" s="58">
        <v>32.740482999999998</v>
      </c>
      <c r="H463" s="58">
        <v>4.143446</v>
      </c>
      <c r="I463" s="69">
        <v>-32.740482999999998</v>
      </c>
      <c r="J463" s="102">
        <v>6</v>
      </c>
      <c r="K463" s="57">
        <v>283.54462599999999</v>
      </c>
      <c r="L463" s="58">
        <v>182.31545299999999</v>
      </c>
      <c r="M463" s="69">
        <v>-99.336411999999996</v>
      </c>
      <c r="N463" s="73">
        <v>271.006801</v>
      </c>
      <c r="O463" s="74">
        <v>174.25379799999999</v>
      </c>
      <c r="P463" s="74">
        <v>-305.09720199999998</v>
      </c>
      <c r="Q463" s="57">
        <f t="shared" si="22"/>
        <v>32.740482629641306</v>
      </c>
      <c r="R463" s="58">
        <f t="shared" si="23"/>
        <v>343.35005245124074</v>
      </c>
      <c r="S463" s="69">
        <f t="shared" si="21"/>
        <v>343.68631237677067</v>
      </c>
      <c r="T463" s="57">
        <v>289.084526413025</v>
      </c>
      <c r="U463" s="69">
        <v>185.87753587373899</v>
      </c>
    </row>
    <row r="464" spans="2:21" x14ac:dyDescent="0.25">
      <c r="B464">
        <v>415</v>
      </c>
      <c r="C464" s="98" t="s">
        <v>178</v>
      </c>
      <c r="D464" s="58">
        <v>283.63744200000002</v>
      </c>
      <c r="E464" s="58">
        <v>194.74778000000001</v>
      </c>
      <c r="F464" s="58">
        <v>-13.117824000000001</v>
      </c>
      <c r="G464" s="58">
        <v>34.47381</v>
      </c>
      <c r="H464" s="58">
        <v>4.1588510000000003</v>
      </c>
      <c r="I464" s="69">
        <v>-34.47381</v>
      </c>
      <c r="J464" s="102">
        <v>6</v>
      </c>
      <c r="K464" s="57">
        <v>278.46595500000001</v>
      </c>
      <c r="L464" s="58">
        <v>191.19699499999999</v>
      </c>
      <c r="M464" s="69">
        <v>-99.390054000000006</v>
      </c>
      <c r="N464" s="73">
        <v>266.13210700000002</v>
      </c>
      <c r="O464" s="74">
        <v>182.72847400000001</v>
      </c>
      <c r="P464" s="74">
        <v>-305.14682900000003</v>
      </c>
      <c r="Q464" s="57">
        <f t="shared" si="22"/>
        <v>34.473809943156461</v>
      </c>
      <c r="R464" s="58">
        <f t="shared" si="23"/>
        <v>344.05943718961083</v>
      </c>
      <c r="S464" s="69">
        <f t="shared" si="21"/>
        <v>344.39785161648331</v>
      </c>
      <c r="T464" s="57">
        <v>283.91647375432302</v>
      </c>
      <c r="U464" s="69">
        <v>194.93936547729299</v>
      </c>
    </row>
    <row r="465" spans="2:21" x14ac:dyDescent="0.25">
      <c r="B465">
        <v>416</v>
      </c>
      <c r="C465" s="98" t="s">
        <v>178</v>
      </c>
      <c r="D465" s="58">
        <v>404.08120100000002</v>
      </c>
      <c r="E465" s="58">
        <v>5.2084770000000002</v>
      </c>
      <c r="F465" s="58">
        <v>-18.350559000000001</v>
      </c>
      <c r="G465" s="58">
        <v>0.738483</v>
      </c>
      <c r="H465" s="58">
        <v>5.7535819999999998</v>
      </c>
      <c r="I465" s="69">
        <v>-0.738483</v>
      </c>
      <c r="J465" s="102">
        <v>1</v>
      </c>
      <c r="K465" s="57">
        <v>395.41027400000002</v>
      </c>
      <c r="L465" s="58">
        <v>5.096711</v>
      </c>
      <c r="M465" s="69">
        <v>-104.414794</v>
      </c>
      <c r="N465" s="73">
        <v>374.73036300000001</v>
      </c>
      <c r="O465" s="74">
        <v>4.8301540000000003</v>
      </c>
      <c r="P465" s="74">
        <v>-309.67550699999998</v>
      </c>
      <c r="Q465" s="57">
        <f t="shared" si="22"/>
        <v>0.7384833137792467</v>
      </c>
      <c r="R465" s="58">
        <f t="shared" si="23"/>
        <v>404.11476740433773</v>
      </c>
      <c r="S465" s="69">
        <f t="shared" si="21"/>
        <v>404.68163144419009</v>
      </c>
      <c r="T465" s="57">
        <v>404.648048969461</v>
      </c>
      <c r="U465" s="69">
        <v>5.2157834884090901</v>
      </c>
    </row>
    <row r="466" spans="2:21" x14ac:dyDescent="0.25">
      <c r="B466">
        <v>417</v>
      </c>
      <c r="C466" s="98" t="s">
        <v>178</v>
      </c>
      <c r="D466" s="58">
        <v>398.73895599999997</v>
      </c>
      <c r="E466" s="58">
        <v>14.225389</v>
      </c>
      <c r="F466" s="58">
        <v>-17.858705</v>
      </c>
      <c r="G466" s="58">
        <v>2.043215</v>
      </c>
      <c r="H466" s="58">
        <v>5.5909849999999999</v>
      </c>
      <c r="I466" s="69">
        <v>-2.043215</v>
      </c>
      <c r="J466" s="102">
        <v>1</v>
      </c>
      <c r="K466" s="57">
        <v>390.31693799999999</v>
      </c>
      <c r="L466" s="58">
        <v>13.924925999999999</v>
      </c>
      <c r="M466" s="69">
        <v>-103.947202</v>
      </c>
      <c r="N466" s="73">
        <v>370.23066799999998</v>
      </c>
      <c r="O466" s="74">
        <v>13.208329000000001</v>
      </c>
      <c r="P466" s="74">
        <v>-309.26577900000001</v>
      </c>
      <c r="Q466" s="57">
        <f t="shared" si="22"/>
        <v>2.0432145140684668</v>
      </c>
      <c r="R466" s="58">
        <f t="shared" si="23"/>
        <v>398.99262740578456</v>
      </c>
      <c r="S466" s="69">
        <f t="shared" si="21"/>
        <v>399.5359249470356</v>
      </c>
      <c r="T466" s="57">
        <v>399.28194360593199</v>
      </c>
      <c r="U466" s="69">
        <v>14.244760595878301</v>
      </c>
    </row>
    <row r="467" spans="2:21" x14ac:dyDescent="0.25">
      <c r="B467">
        <v>418</v>
      </c>
      <c r="C467" s="98" t="s">
        <v>178</v>
      </c>
      <c r="D467" s="58">
        <v>393.44907699999999</v>
      </c>
      <c r="E467" s="58">
        <v>23.249638000000001</v>
      </c>
      <c r="F467" s="58">
        <v>-17.400469999999999</v>
      </c>
      <c r="G467" s="58">
        <v>3.3817819999999998</v>
      </c>
      <c r="H467" s="58">
        <v>5.4420010000000003</v>
      </c>
      <c r="I467" s="69">
        <v>-3.3817819999999998</v>
      </c>
      <c r="J467" s="102">
        <v>1</v>
      </c>
      <c r="K467" s="57">
        <v>385.25986699999999</v>
      </c>
      <c r="L467" s="58">
        <v>22.765722</v>
      </c>
      <c r="M467" s="69">
        <v>-103.510589</v>
      </c>
      <c r="N467" s="73">
        <v>365.728838</v>
      </c>
      <c r="O467" s="74">
        <v>21.611597</v>
      </c>
      <c r="P467" s="74">
        <v>-308.88073500000002</v>
      </c>
      <c r="Q467" s="57">
        <f t="shared" si="22"/>
        <v>3.3817816503929188</v>
      </c>
      <c r="R467" s="58">
        <f t="shared" si="23"/>
        <v>394.13541056251586</v>
      </c>
      <c r="S467" s="69">
        <f t="shared" si="21"/>
        <v>394.65713962118559</v>
      </c>
      <c r="T467" s="57">
        <v>393.96993418621201</v>
      </c>
      <c r="U467" s="69">
        <v>23.280416420225201</v>
      </c>
    </row>
    <row r="468" spans="2:21" x14ac:dyDescent="0.25">
      <c r="B468">
        <v>419</v>
      </c>
      <c r="C468" s="98" t="s">
        <v>178</v>
      </c>
      <c r="D468" s="58">
        <v>388.16780499999999</v>
      </c>
      <c r="E468" s="58">
        <v>32.268974999999998</v>
      </c>
      <c r="F468" s="58">
        <v>-16.971184999999998</v>
      </c>
      <c r="G468" s="58">
        <v>4.7521579999999997</v>
      </c>
      <c r="H468" s="58">
        <v>5.3045989999999996</v>
      </c>
      <c r="I468" s="69">
        <v>-4.7521579999999997</v>
      </c>
      <c r="J468" s="102">
        <v>1</v>
      </c>
      <c r="K468" s="57">
        <v>380.19832500000001</v>
      </c>
      <c r="L468" s="58">
        <v>31.606460999999999</v>
      </c>
      <c r="M468" s="69">
        <v>-103.10073</v>
      </c>
      <c r="N468" s="73">
        <v>361.19134700000001</v>
      </c>
      <c r="O468" s="74">
        <v>30.026382000000002</v>
      </c>
      <c r="P468" s="74">
        <v>-308.51720499999999</v>
      </c>
      <c r="Q468" s="57">
        <f t="shared" si="22"/>
        <v>4.7521575111426539</v>
      </c>
      <c r="R468" s="58">
        <f t="shared" si="23"/>
        <v>389.50677989743468</v>
      </c>
      <c r="S468" s="69">
        <f t="shared" si="21"/>
        <v>390.00864463660571</v>
      </c>
      <c r="T468" s="57">
        <v>388.66798024121198</v>
      </c>
      <c r="U468" s="69">
        <v>32.310555322083403</v>
      </c>
    </row>
    <row r="469" spans="2:21" x14ac:dyDescent="0.25">
      <c r="B469">
        <v>420</v>
      </c>
      <c r="C469" s="98" t="s">
        <v>178</v>
      </c>
      <c r="D469" s="58">
        <v>382.890716</v>
      </c>
      <c r="E469" s="58">
        <v>41.283512000000002</v>
      </c>
      <c r="F469" s="58">
        <v>-16.570017</v>
      </c>
      <c r="G469" s="58">
        <v>6.1538930000000001</v>
      </c>
      <c r="H469" s="58">
        <v>5.1780720000000002</v>
      </c>
      <c r="I469" s="69">
        <v>-6.1538930000000001</v>
      </c>
      <c r="J469" s="102">
        <v>1</v>
      </c>
      <c r="K469" s="57">
        <v>375.12895300000002</v>
      </c>
      <c r="L469" s="58">
        <v>40.446634000000003</v>
      </c>
      <c r="M469" s="69">
        <v>-102.717012</v>
      </c>
      <c r="N469" s="73">
        <v>356.61737299999999</v>
      </c>
      <c r="O469" s="74">
        <v>38.450704000000002</v>
      </c>
      <c r="P469" s="74">
        <v>-308.17510399999998</v>
      </c>
      <c r="Q469" s="57">
        <f t="shared" si="22"/>
        <v>6.1538926748647986</v>
      </c>
      <c r="R469" s="58">
        <f t="shared" si="23"/>
        <v>385.10989179979111</v>
      </c>
      <c r="S469" s="69">
        <f t="shared" si="21"/>
        <v>385.59349335903971</v>
      </c>
      <c r="T469" s="57">
        <v>383.37156665968303</v>
      </c>
      <c r="U469" s="69">
        <v>41.335357613251297</v>
      </c>
    </row>
    <row r="470" spans="2:21" x14ac:dyDescent="0.25">
      <c r="B470">
        <v>421</v>
      </c>
      <c r="C470" s="98" t="s">
        <v>178</v>
      </c>
      <c r="D470" s="58">
        <v>377.61814500000003</v>
      </c>
      <c r="E470" s="58">
        <v>50.294466</v>
      </c>
      <c r="F470" s="58">
        <v>-16.196593</v>
      </c>
      <c r="G470" s="58">
        <v>7.5865</v>
      </c>
      <c r="H470" s="58">
        <v>5.0618990000000004</v>
      </c>
      <c r="I470" s="69">
        <v>-7.5865</v>
      </c>
      <c r="J470" s="102">
        <v>1</v>
      </c>
      <c r="K470" s="57">
        <v>370.05288999999999</v>
      </c>
      <c r="L470" s="58">
        <v>49.286859</v>
      </c>
      <c r="M470" s="69">
        <v>-102.359239</v>
      </c>
      <c r="N470" s="73">
        <v>352.00997599999999</v>
      </c>
      <c r="O470" s="74">
        <v>46.883747</v>
      </c>
      <c r="P470" s="74">
        <v>-307.85466100000002</v>
      </c>
      <c r="Q470" s="57">
        <f t="shared" si="22"/>
        <v>7.5865005129410248</v>
      </c>
      <c r="R470" s="58">
        <f t="shared" si="23"/>
        <v>380.95274870181231</v>
      </c>
      <c r="S470" s="69">
        <f t="shared" si="21"/>
        <v>381.41961140700192</v>
      </c>
      <c r="T470" s="57">
        <v>378.08095726726998</v>
      </c>
      <c r="U470" s="69">
        <v>50.356107359528998</v>
      </c>
    </row>
    <row r="471" spans="2:21" x14ac:dyDescent="0.25">
      <c r="B471">
        <v>422</v>
      </c>
      <c r="C471" s="98" t="s">
        <v>178</v>
      </c>
      <c r="D471" s="58">
        <v>372.34871299999998</v>
      </c>
      <c r="E471" s="58">
        <v>59.303226000000002</v>
      </c>
      <c r="F471" s="58">
        <v>-15.850413</v>
      </c>
      <c r="G471" s="58">
        <v>9.0493769999999998</v>
      </c>
      <c r="H471" s="58">
        <v>4.955559</v>
      </c>
      <c r="I471" s="69">
        <v>-9.0493769999999998</v>
      </c>
      <c r="J471" s="102">
        <v>1</v>
      </c>
      <c r="K471" s="57">
        <v>364.96958599999999</v>
      </c>
      <c r="L471" s="58">
        <v>58.127966999999998</v>
      </c>
      <c r="M471" s="69">
        <v>-102.02707599999999</v>
      </c>
      <c r="N471" s="73">
        <v>347.37057900000002</v>
      </c>
      <c r="O471" s="74">
        <v>55.325009000000001</v>
      </c>
      <c r="P471" s="74">
        <v>-307.555927</v>
      </c>
      <c r="Q471" s="57">
        <f t="shared" si="22"/>
        <v>9.0493772998090645</v>
      </c>
      <c r="R471" s="58">
        <f t="shared" si="23"/>
        <v>377.04169091330397</v>
      </c>
      <c r="S471" s="69">
        <f t="shared" si="21"/>
        <v>377.49326129852449</v>
      </c>
      <c r="T471" s="57">
        <v>372.79469934677599</v>
      </c>
      <c r="U471" s="69">
        <v>59.374257342911498</v>
      </c>
    </row>
    <row r="472" spans="2:21" x14ac:dyDescent="0.25">
      <c r="B472">
        <v>423</v>
      </c>
      <c r="C472" s="98" t="s">
        <v>178</v>
      </c>
      <c r="D472" s="58">
        <v>367.09292900000003</v>
      </c>
      <c r="E472" s="58">
        <v>68.311732000000006</v>
      </c>
      <c r="F472" s="58">
        <v>-15.532043</v>
      </c>
      <c r="G472" s="58">
        <v>10.541503000000001</v>
      </c>
      <c r="H472" s="58">
        <v>4.8588950000000004</v>
      </c>
      <c r="I472" s="69">
        <v>-10.541503000000001</v>
      </c>
      <c r="J472" s="102">
        <v>1</v>
      </c>
      <c r="K472" s="57">
        <v>359.88985300000002</v>
      </c>
      <c r="L472" s="58">
        <v>66.971322999999998</v>
      </c>
      <c r="M472" s="69">
        <v>-101.721189</v>
      </c>
      <c r="N472" s="73">
        <v>342.71072600000002</v>
      </c>
      <c r="O472" s="74">
        <v>63.774487000000001</v>
      </c>
      <c r="P472" s="74">
        <v>-307.27981299999999</v>
      </c>
      <c r="Q472" s="57">
        <f t="shared" si="22"/>
        <v>10.541502869852247</v>
      </c>
      <c r="R472" s="58">
        <f t="shared" si="23"/>
        <v>373.39484630969247</v>
      </c>
      <c r="S472" s="69">
        <f t="shared" si="21"/>
        <v>373.83254416999961</v>
      </c>
      <c r="T472" s="57">
        <v>367.52327799051199</v>
      </c>
      <c r="U472" s="69">
        <v>68.391814950620898</v>
      </c>
    </row>
    <row r="473" spans="2:21" x14ac:dyDescent="0.25">
      <c r="B473">
        <v>424</v>
      </c>
      <c r="C473" s="98" t="s">
        <v>178</v>
      </c>
      <c r="D473" s="58">
        <v>361.85085199999997</v>
      </c>
      <c r="E473" s="58">
        <v>77.323842999999997</v>
      </c>
      <c r="F473" s="58">
        <v>-15.241187999999999</v>
      </c>
      <c r="G473" s="58">
        <v>12.062110000000001</v>
      </c>
      <c r="H473" s="58">
        <v>4.7715139999999998</v>
      </c>
      <c r="I473" s="69">
        <v>-12.062110000000001</v>
      </c>
      <c r="J473" s="102">
        <v>1</v>
      </c>
      <c r="K473" s="57">
        <v>354.81443300000001</v>
      </c>
      <c r="L473" s="58">
        <v>75.820232000000004</v>
      </c>
      <c r="M473" s="69">
        <v>-101.441408</v>
      </c>
      <c r="N473" s="73">
        <v>338.032779</v>
      </c>
      <c r="O473" s="74">
        <v>72.234164000000007</v>
      </c>
      <c r="P473" s="74">
        <v>-307.02644199999997</v>
      </c>
      <c r="Q473" s="57">
        <f t="shared" si="22"/>
        <v>12.062109729014887</v>
      </c>
      <c r="R473" s="58">
        <f t="shared" si="23"/>
        <v>370.02029105092942</v>
      </c>
      <c r="S473" s="69">
        <f t="shared" si="21"/>
        <v>370.44547538688795</v>
      </c>
      <c r="T473" s="57">
        <v>362.26668926965499</v>
      </c>
      <c r="U473" s="69">
        <v>77.412703190806795</v>
      </c>
    </row>
    <row r="474" spans="2:21" x14ac:dyDescent="0.25">
      <c r="B474">
        <v>425</v>
      </c>
      <c r="C474" s="98" t="s">
        <v>178</v>
      </c>
      <c r="D474" s="58">
        <v>356.62628100000001</v>
      </c>
      <c r="E474" s="58">
        <v>86.349467000000004</v>
      </c>
      <c r="F474" s="58">
        <v>-14.978049</v>
      </c>
      <c r="G474" s="58">
        <v>13.611001999999999</v>
      </c>
      <c r="H474" s="58">
        <v>4.6932109999999998</v>
      </c>
      <c r="I474" s="69">
        <v>-13.611001999999999</v>
      </c>
      <c r="J474" s="102">
        <v>2</v>
      </c>
      <c r="K474" s="57">
        <v>349.74758000000003</v>
      </c>
      <c r="L474" s="58">
        <v>84.683936000000003</v>
      </c>
      <c r="M474" s="69">
        <v>-101.188022</v>
      </c>
      <c r="N474" s="73">
        <v>333.34207800000001</v>
      </c>
      <c r="O474" s="74">
        <v>80.711692999999997</v>
      </c>
      <c r="P474" s="74">
        <v>-306.79631699999999</v>
      </c>
      <c r="Q474" s="57">
        <f t="shared" si="22"/>
        <v>13.611001764794644</v>
      </c>
      <c r="R474" s="58">
        <f t="shared" si="23"/>
        <v>366.93123981350385</v>
      </c>
      <c r="S474" s="69">
        <f t="shared" si="21"/>
        <v>367.34523445678639</v>
      </c>
      <c r="T474" s="57">
        <v>357.02869124255898</v>
      </c>
      <c r="U474" s="69">
        <v>86.446902079273798</v>
      </c>
    </row>
    <row r="475" spans="2:21" x14ac:dyDescent="0.25">
      <c r="B475">
        <v>426</v>
      </c>
      <c r="C475" s="98" t="s">
        <v>178</v>
      </c>
      <c r="D475" s="58">
        <v>351.39698499999997</v>
      </c>
      <c r="E475" s="58">
        <v>95.375715999999997</v>
      </c>
      <c r="F475" s="58">
        <v>-14.740313</v>
      </c>
      <c r="G475" s="58">
        <v>15.185311</v>
      </c>
      <c r="H475" s="58">
        <v>4.623068</v>
      </c>
      <c r="I475" s="69">
        <v>-15.185311</v>
      </c>
      <c r="J475" s="102">
        <v>3</v>
      </c>
      <c r="K475" s="57">
        <v>344.668499</v>
      </c>
      <c r="L475" s="58">
        <v>93.549479000000005</v>
      </c>
      <c r="M475" s="69">
        <v>-100.95888600000001</v>
      </c>
      <c r="N475" s="73">
        <v>328.62125300000002</v>
      </c>
      <c r="O475" s="74">
        <v>89.193956</v>
      </c>
      <c r="P475" s="74">
        <v>-306.58769000000001</v>
      </c>
      <c r="Q475" s="57">
        <f t="shared" si="22"/>
        <v>15.185310957477382</v>
      </c>
      <c r="R475" s="58">
        <f t="shared" si="23"/>
        <v>364.11037923904729</v>
      </c>
      <c r="S475" s="69">
        <f t="shared" si="21"/>
        <v>364.51437149170266</v>
      </c>
      <c r="T475" s="57">
        <v>351.78691524179499</v>
      </c>
      <c r="U475" s="69">
        <v>95.481550362811106</v>
      </c>
    </row>
    <row r="476" spans="2:21" x14ac:dyDescent="0.25">
      <c r="B476">
        <v>427</v>
      </c>
      <c r="C476" s="98" t="s">
        <v>178</v>
      </c>
      <c r="D476" s="58">
        <v>346.15968500000002</v>
      </c>
      <c r="E476" s="58">
        <v>104.396074</v>
      </c>
      <c r="F476" s="58">
        <v>-14.527379</v>
      </c>
      <c r="G476" s="58">
        <v>16.782447999999999</v>
      </c>
      <c r="H476" s="58">
        <v>4.5607199999999999</v>
      </c>
      <c r="I476" s="69">
        <v>-16.782447999999999</v>
      </c>
      <c r="J476" s="102">
        <v>3</v>
      </c>
      <c r="K476" s="57">
        <v>339.57454200000001</v>
      </c>
      <c r="L476" s="58">
        <v>102.41010300000001</v>
      </c>
      <c r="M476" s="69">
        <v>-100.753488</v>
      </c>
      <c r="N476" s="73">
        <v>323.86916600000001</v>
      </c>
      <c r="O476" s="74">
        <v>97.67362</v>
      </c>
      <c r="P476" s="74">
        <v>-306.40026499999999</v>
      </c>
      <c r="Q476" s="57">
        <f t="shared" si="22"/>
        <v>16.782448227956205</v>
      </c>
      <c r="R476" s="58">
        <f t="shared" si="23"/>
        <v>361.559217536924</v>
      </c>
      <c r="S476" s="69">
        <f t="shared" si="21"/>
        <v>361.9543369937403</v>
      </c>
      <c r="T476" s="57">
        <v>346.53802051370502</v>
      </c>
      <c r="U476" s="69">
        <v>104.510173775326</v>
      </c>
    </row>
    <row r="477" spans="2:21" x14ac:dyDescent="0.25">
      <c r="B477">
        <v>428</v>
      </c>
      <c r="C477" s="98" t="s">
        <v>178</v>
      </c>
      <c r="D477" s="58">
        <v>340.92192399999999</v>
      </c>
      <c r="E477" s="58">
        <v>113.416595</v>
      </c>
      <c r="F477" s="58">
        <v>-14.339816000000001</v>
      </c>
      <c r="G477" s="58">
        <v>18.401053999999998</v>
      </c>
      <c r="H477" s="58">
        <v>4.5061679999999997</v>
      </c>
      <c r="I477" s="69">
        <v>-18.401053999999998</v>
      </c>
      <c r="J477" s="102">
        <v>3</v>
      </c>
      <c r="K477" s="57">
        <v>334.47340700000001</v>
      </c>
      <c r="L477" s="58">
        <v>111.271327</v>
      </c>
      <c r="M477" s="69">
        <v>-100.572434</v>
      </c>
      <c r="N477" s="73">
        <v>319.09388000000001</v>
      </c>
      <c r="O477" s="74">
        <v>106.15492500000001</v>
      </c>
      <c r="P477" s="74">
        <v>-306.234736</v>
      </c>
      <c r="Q477" s="57">
        <f t="shared" si="22"/>
        <v>18.401053979477656</v>
      </c>
      <c r="R477" s="58">
        <f t="shared" si="23"/>
        <v>359.29247457364841</v>
      </c>
      <c r="S477" s="69">
        <f t="shared" si="21"/>
        <v>359.67984555464466</v>
      </c>
      <c r="T477" s="57">
        <v>341.28953525241002</v>
      </c>
      <c r="U477" s="69">
        <v>113.538890498168</v>
      </c>
    </row>
    <row r="478" spans="2:21" x14ac:dyDescent="0.25">
      <c r="B478">
        <v>429</v>
      </c>
      <c r="C478" s="98" t="s">
        <v>178</v>
      </c>
      <c r="D478" s="58">
        <v>335.67366600000003</v>
      </c>
      <c r="E478" s="58">
        <v>122.43517199999999</v>
      </c>
      <c r="F478" s="58">
        <v>-14.176645000000001</v>
      </c>
      <c r="G478" s="58">
        <v>20.039169999999999</v>
      </c>
      <c r="H478" s="58">
        <v>4.4589869999999996</v>
      </c>
      <c r="I478" s="69">
        <v>-20.039169999999999</v>
      </c>
      <c r="J478" s="102">
        <v>3</v>
      </c>
      <c r="K478" s="57">
        <v>329.35582399999998</v>
      </c>
      <c r="L478" s="58">
        <v>120.13077199999999</v>
      </c>
      <c r="M478" s="69">
        <v>-100.41483100000001</v>
      </c>
      <c r="N478" s="73">
        <v>314.28795100000002</v>
      </c>
      <c r="O478" s="74">
        <v>114.63484699999999</v>
      </c>
      <c r="P478" s="74">
        <v>-306.09041000000002</v>
      </c>
      <c r="Q478" s="57">
        <f t="shared" si="22"/>
        <v>20.039170331549467</v>
      </c>
      <c r="R478" s="58">
        <f t="shared" si="23"/>
        <v>357.30544550643106</v>
      </c>
      <c r="S478" s="69">
        <f t="shared" si="21"/>
        <v>357.68612673507494</v>
      </c>
      <c r="T478" s="57">
        <v>336.03134780983203</v>
      </c>
      <c r="U478" s="69">
        <v>122.5656345246</v>
      </c>
    </row>
    <row r="479" spans="2:21" x14ac:dyDescent="0.25">
      <c r="B479">
        <v>430</v>
      </c>
      <c r="C479" s="98" t="s">
        <v>178</v>
      </c>
      <c r="D479" s="58">
        <v>330.44160399999998</v>
      </c>
      <c r="E479" s="58">
        <v>131.452755</v>
      </c>
      <c r="F479" s="58">
        <v>-14.039819</v>
      </c>
      <c r="G479" s="58">
        <v>21.693124999999998</v>
      </c>
      <c r="H479" s="58">
        <v>4.419619</v>
      </c>
      <c r="I479" s="69">
        <v>-21.693124999999998</v>
      </c>
      <c r="J479" s="102">
        <v>3</v>
      </c>
      <c r="K479" s="57">
        <v>324.24796500000002</v>
      </c>
      <c r="L479" s="58">
        <v>128.988867</v>
      </c>
      <c r="M479" s="69">
        <v>-100.282605</v>
      </c>
      <c r="N479" s="73">
        <v>309.476314</v>
      </c>
      <c r="O479" s="74">
        <v>123.112567</v>
      </c>
      <c r="P479" s="74">
        <v>-305.969156</v>
      </c>
      <c r="Q479" s="57">
        <f t="shared" si="22"/>
        <v>21.693124528319277</v>
      </c>
      <c r="R479" s="58">
        <f t="shared" si="23"/>
        <v>355.62828972282676</v>
      </c>
      <c r="S479" s="69">
        <f t="shared" si="21"/>
        <v>356.00339776496486</v>
      </c>
      <c r="T479" s="57">
        <v>330.79019394425899</v>
      </c>
      <c r="U479" s="69">
        <v>131.591427334184</v>
      </c>
    </row>
    <row r="480" spans="2:21" x14ac:dyDescent="0.25">
      <c r="B480">
        <v>431</v>
      </c>
      <c r="C480" s="98" t="s">
        <v>178</v>
      </c>
      <c r="D480" s="58">
        <v>325.23146500000001</v>
      </c>
      <c r="E480" s="58">
        <v>140.49138199999999</v>
      </c>
      <c r="F480" s="58">
        <v>-13.930301</v>
      </c>
      <c r="G480" s="58">
        <v>23.363066</v>
      </c>
      <c r="H480" s="58">
        <v>4.3882349999999999</v>
      </c>
      <c r="I480" s="69">
        <v>-23.363066</v>
      </c>
      <c r="J480" s="102">
        <v>3</v>
      </c>
      <c r="K480" s="57">
        <v>319.15562499999999</v>
      </c>
      <c r="L480" s="58">
        <v>137.86678000000001</v>
      </c>
      <c r="M480" s="69">
        <v>-100.176725</v>
      </c>
      <c r="N480" s="73">
        <v>304.66492299999999</v>
      </c>
      <c r="O480" s="74">
        <v>131.60718</v>
      </c>
      <c r="P480" s="74">
        <v>-305.87195400000002</v>
      </c>
      <c r="Q480" s="57">
        <f t="shared" si="22"/>
        <v>23.363066070436727</v>
      </c>
      <c r="R480" s="58">
        <f t="shared" si="23"/>
        <v>354.27861104265969</v>
      </c>
      <c r="S480" s="69">
        <f t="shared" si="21"/>
        <v>354.64928213823384</v>
      </c>
      <c r="T480" s="57">
        <v>325.57179313451599</v>
      </c>
      <c r="U480" s="69">
        <v>140.63839474352901</v>
      </c>
    </row>
    <row r="481" spans="2:21" x14ac:dyDescent="0.25">
      <c r="B481">
        <v>432</v>
      </c>
      <c r="C481" s="98" t="s">
        <v>178</v>
      </c>
      <c r="D481" s="58">
        <v>320.02419600000002</v>
      </c>
      <c r="E481" s="58">
        <v>149.522514</v>
      </c>
      <c r="F481" s="58">
        <v>-13.845693000000001</v>
      </c>
      <c r="G481" s="58">
        <v>25.043040999999999</v>
      </c>
      <c r="H481" s="58">
        <v>4.3640660000000002</v>
      </c>
      <c r="I481" s="69">
        <v>-25.043040999999999</v>
      </c>
      <c r="J481" s="102">
        <v>4</v>
      </c>
      <c r="K481" s="57">
        <v>314.06087400000001</v>
      </c>
      <c r="L481" s="58">
        <v>146.73631599999999</v>
      </c>
      <c r="M481" s="69">
        <v>-100.094902</v>
      </c>
      <c r="N481" s="73">
        <v>299.83852300000001</v>
      </c>
      <c r="O481" s="74">
        <v>140.09131300000001</v>
      </c>
      <c r="P481" s="74">
        <v>-305.79676999999998</v>
      </c>
      <c r="Q481" s="57">
        <f t="shared" si="22"/>
        <v>25.04304089696188</v>
      </c>
      <c r="R481" s="58">
        <f t="shared" si="23"/>
        <v>353.23146549865379</v>
      </c>
      <c r="S481" s="69">
        <f t="shared" si="21"/>
        <v>353.59872336166922</v>
      </c>
      <c r="T481" s="57">
        <v>320.35697615877001</v>
      </c>
      <c r="U481" s="69">
        <v>149.67799638717699</v>
      </c>
    </row>
    <row r="482" spans="2:21" x14ac:dyDescent="0.25">
      <c r="B482">
        <v>433</v>
      </c>
      <c r="C482" s="98" t="s">
        <v>178</v>
      </c>
      <c r="D482" s="58">
        <v>314.83396800000003</v>
      </c>
      <c r="E482" s="58">
        <v>158.56274300000001</v>
      </c>
      <c r="F482" s="58">
        <v>-13.787499</v>
      </c>
      <c r="G482" s="58">
        <v>26.731618999999998</v>
      </c>
      <c r="H482" s="58">
        <v>4.3474820000000003</v>
      </c>
      <c r="I482" s="69">
        <v>-26.731618999999998</v>
      </c>
      <c r="J482" s="102">
        <v>4</v>
      </c>
      <c r="K482" s="57">
        <v>308.97763400000002</v>
      </c>
      <c r="L482" s="58">
        <v>155.61326299999999</v>
      </c>
      <c r="M482" s="69">
        <v>-100.03860899999999</v>
      </c>
      <c r="N482" s="73">
        <v>295.010446</v>
      </c>
      <c r="O482" s="74">
        <v>148.57883899999999</v>
      </c>
      <c r="P482" s="74">
        <v>-305.74501299999997</v>
      </c>
      <c r="Q482" s="57">
        <f t="shared" si="22"/>
        <v>26.731619091389025</v>
      </c>
      <c r="R482" s="58">
        <f t="shared" si="23"/>
        <v>352.50896566514319</v>
      </c>
      <c r="S482" s="69">
        <f t="shared" si="21"/>
        <v>352.8738832201546</v>
      </c>
      <c r="T482" s="57">
        <v>315.15993232538898</v>
      </c>
      <c r="U482" s="69">
        <v>158.72691142782901</v>
      </c>
    </row>
    <row r="483" spans="2:21" x14ac:dyDescent="0.25">
      <c r="B483">
        <v>434</v>
      </c>
      <c r="C483" s="98" t="s">
        <v>178</v>
      </c>
      <c r="D483" s="58">
        <v>309.65269899999998</v>
      </c>
      <c r="E483" s="58">
        <v>167.606302</v>
      </c>
      <c r="F483" s="58">
        <v>-13.754882</v>
      </c>
      <c r="G483" s="58">
        <v>28.425438</v>
      </c>
      <c r="H483" s="58">
        <v>4.3381999999999996</v>
      </c>
      <c r="I483" s="69">
        <v>-28.425438</v>
      </c>
      <c r="J483" s="102">
        <v>4</v>
      </c>
      <c r="K483" s="57">
        <v>303.898394</v>
      </c>
      <c r="L483" s="58">
        <v>164.491658</v>
      </c>
      <c r="M483" s="69">
        <v>-100.007053</v>
      </c>
      <c r="N483" s="73">
        <v>290.17454199999997</v>
      </c>
      <c r="O483" s="74">
        <v>157.063323</v>
      </c>
      <c r="P483" s="74">
        <v>-305.71598799999998</v>
      </c>
      <c r="Q483" s="57">
        <f t="shared" si="22"/>
        <v>28.425437778893116</v>
      </c>
      <c r="R483" s="58">
        <f t="shared" si="23"/>
        <v>352.10320428547624</v>
      </c>
      <c r="S483" s="69">
        <f t="shared" si="21"/>
        <v>352.46681274418694</v>
      </c>
      <c r="T483" s="57">
        <v>309.97251721356798</v>
      </c>
      <c r="U483" s="69">
        <v>167.77941060929501</v>
      </c>
    </row>
    <row r="484" spans="2:21" x14ac:dyDescent="0.25">
      <c r="B484">
        <v>435</v>
      </c>
      <c r="C484" s="98" t="s">
        <v>178</v>
      </c>
      <c r="D484" s="58">
        <v>304.467332</v>
      </c>
      <c r="E484" s="58">
        <v>176.653076</v>
      </c>
      <c r="F484" s="58">
        <v>-13.746898</v>
      </c>
      <c r="G484" s="58">
        <v>30.122465999999999</v>
      </c>
      <c r="H484" s="58">
        <v>4.3359290000000001</v>
      </c>
      <c r="I484" s="69">
        <v>-30.122465999999999</v>
      </c>
      <c r="J484" s="102">
        <v>4</v>
      </c>
      <c r="K484" s="57">
        <v>298.81074599999999</v>
      </c>
      <c r="L484" s="58">
        <v>173.371104</v>
      </c>
      <c r="M484" s="69">
        <v>-99.999328000000006</v>
      </c>
      <c r="N484" s="73">
        <v>285.31995000000001</v>
      </c>
      <c r="O484" s="74">
        <v>165.54369399999999</v>
      </c>
      <c r="P484" s="74">
        <v>-305.70888100000002</v>
      </c>
      <c r="Q484" s="57">
        <f t="shared" si="22"/>
        <v>30.122466140031154</v>
      </c>
      <c r="R484" s="58">
        <f t="shared" si="23"/>
        <v>352.00378622318823</v>
      </c>
      <c r="S484" s="69">
        <f t="shared" si="21"/>
        <v>352.36707450489263</v>
      </c>
      <c r="T484" s="57">
        <v>304.781606535234</v>
      </c>
      <c r="U484" s="69">
        <v>176.835419251714</v>
      </c>
    </row>
    <row r="485" spans="2:21" x14ac:dyDescent="0.25">
      <c r="B485">
        <v>436</v>
      </c>
      <c r="C485" s="98" t="s">
        <v>178</v>
      </c>
      <c r="D485" s="58">
        <v>299.29768000000001</v>
      </c>
      <c r="E485" s="58">
        <v>185.70351199999999</v>
      </c>
      <c r="F485" s="58">
        <v>-13.764946999999999</v>
      </c>
      <c r="G485" s="58">
        <v>31.818123</v>
      </c>
      <c r="H485" s="58">
        <v>4.3410630000000001</v>
      </c>
      <c r="I485" s="69">
        <v>-31.818123</v>
      </c>
      <c r="J485" s="102">
        <v>4</v>
      </c>
      <c r="K485" s="57">
        <v>293.73411900000002</v>
      </c>
      <c r="L485" s="58">
        <v>182.251521</v>
      </c>
      <c r="M485" s="69">
        <v>-100.016791</v>
      </c>
      <c r="N485" s="73">
        <v>280.46518600000002</v>
      </c>
      <c r="O485" s="74">
        <v>174.01862299999999</v>
      </c>
      <c r="P485" s="74">
        <v>-305.72494499999999</v>
      </c>
      <c r="Q485" s="57">
        <f t="shared" si="22"/>
        <v>31.818122816529417</v>
      </c>
      <c r="R485" s="58">
        <f t="shared" si="23"/>
        <v>352.22847077219149</v>
      </c>
      <c r="S485" s="69">
        <f t="shared" si="21"/>
        <v>352.59248297369783</v>
      </c>
      <c r="T485" s="57">
        <v>299.60703639505499</v>
      </c>
      <c r="U485" s="69">
        <v>185.89545658514101</v>
      </c>
    </row>
    <row r="486" spans="2:21" x14ac:dyDescent="0.25">
      <c r="B486">
        <v>437</v>
      </c>
      <c r="C486" s="98" t="s">
        <v>178</v>
      </c>
      <c r="D486" s="58">
        <v>294.103927</v>
      </c>
      <c r="E486" s="58">
        <v>194.73479499999999</v>
      </c>
      <c r="F486" s="58">
        <v>-13.805322</v>
      </c>
      <c r="G486" s="58">
        <v>33.509704999999997</v>
      </c>
      <c r="H486" s="58">
        <v>4.3525580000000001</v>
      </c>
      <c r="I486" s="69">
        <v>-33.509704999999997</v>
      </c>
      <c r="J486" s="102">
        <v>6</v>
      </c>
      <c r="K486" s="57">
        <v>288.63026300000001</v>
      </c>
      <c r="L486" s="58">
        <v>191.110523</v>
      </c>
      <c r="M486" s="69">
        <v>-100.05585000000001</v>
      </c>
      <c r="N486" s="73">
        <v>275.57573400000001</v>
      </c>
      <c r="O486" s="74">
        <v>182.46673699999999</v>
      </c>
      <c r="P486" s="74">
        <v>-305.76086800000002</v>
      </c>
      <c r="Q486" s="57">
        <f t="shared" si="22"/>
        <v>33.509705456943088</v>
      </c>
      <c r="R486" s="58">
        <f t="shared" si="23"/>
        <v>352.73043568781151</v>
      </c>
      <c r="S486" s="69">
        <f t="shared" si="21"/>
        <v>353.09606935239219</v>
      </c>
      <c r="T486" s="57">
        <v>294.40883419167199</v>
      </c>
      <c r="U486" s="69">
        <v>194.936682951888</v>
      </c>
    </row>
    <row r="487" spans="2:21" x14ac:dyDescent="0.25">
      <c r="B487">
        <v>438</v>
      </c>
      <c r="C487" s="98" t="s">
        <v>184</v>
      </c>
      <c r="D487" s="58">
        <v>288.95330899999999</v>
      </c>
      <c r="E487" s="58">
        <v>203.790235</v>
      </c>
      <c r="F487" s="58">
        <v>-13.874466</v>
      </c>
      <c r="G487" s="58">
        <v>35.194186999999999</v>
      </c>
      <c r="H487" s="58">
        <v>4.3722779999999997</v>
      </c>
      <c r="I487" s="69">
        <v>-35.194186999999999</v>
      </c>
      <c r="J487" s="102" t="s">
        <v>404</v>
      </c>
      <c r="K487" s="57">
        <v>283.56428899999997</v>
      </c>
      <c r="L487" s="58">
        <v>199.989518</v>
      </c>
      <c r="M487" s="69">
        <v>-100.12273</v>
      </c>
      <c r="N487" s="73">
        <v>270.71163200000001</v>
      </c>
      <c r="O487" s="74">
        <v>190.92491899999999</v>
      </c>
      <c r="P487" s="74">
        <v>-305.82234599999998</v>
      </c>
      <c r="Q487" s="57">
        <f t="shared" si="22"/>
        <v>35.194186888098947</v>
      </c>
      <c r="R487" s="58">
        <f t="shared" si="23"/>
        <v>353.58800130010729</v>
      </c>
      <c r="S487" s="69">
        <f t="shared" si="21"/>
        <v>353.95641846835929</v>
      </c>
      <c r="T487" s="57">
        <v>289.25442410764299</v>
      </c>
      <c r="U487" s="69">
        <v>204.00260259240099</v>
      </c>
    </row>
    <row r="488" spans="2:21" x14ac:dyDescent="0.25">
      <c r="B488">
        <v>439</v>
      </c>
      <c r="C488" s="98" t="s">
        <v>180</v>
      </c>
      <c r="D488" s="58">
        <v>409.474266</v>
      </c>
      <c r="E488" s="58">
        <v>14.197003</v>
      </c>
      <c r="F488" s="58">
        <v>-18.898949000000002</v>
      </c>
      <c r="G488" s="58">
        <v>1.9857229999999999</v>
      </c>
      <c r="H488" s="58">
        <v>5.9381519999999997</v>
      </c>
      <c r="I488" s="69">
        <v>-1.9857229999999999</v>
      </c>
      <c r="J488" s="102" t="s">
        <v>404</v>
      </c>
      <c r="K488" s="57">
        <v>400.53079400000001</v>
      </c>
      <c r="L488" s="58">
        <v>13.886920999999999</v>
      </c>
      <c r="M488" s="69">
        <v>-104.934803</v>
      </c>
      <c r="N488" s="73">
        <v>379.20087000000001</v>
      </c>
      <c r="O488" s="74">
        <v>13.147385</v>
      </c>
      <c r="P488" s="74">
        <v>-310.12782800000002</v>
      </c>
      <c r="Q488" s="57">
        <f t="shared" si="22"/>
        <v>1.9857234401531052</v>
      </c>
      <c r="R488" s="58">
        <f t="shared" si="23"/>
        <v>409.72030631934854</v>
      </c>
      <c r="S488" s="69">
        <f t="shared" si="21"/>
        <v>410.31394711806342</v>
      </c>
      <c r="T488" s="57">
        <v>410.06756583014197</v>
      </c>
      <c r="U488" s="69">
        <v>14.2175734733308</v>
      </c>
    </row>
    <row r="489" spans="2:21" x14ac:dyDescent="0.25">
      <c r="B489">
        <v>440</v>
      </c>
      <c r="C489" s="98" t="s">
        <v>178</v>
      </c>
      <c r="D489" s="58">
        <v>404.122544</v>
      </c>
      <c r="E489" s="58">
        <v>23.218727999999999</v>
      </c>
      <c r="F489" s="58">
        <v>-18.415962</v>
      </c>
      <c r="G489" s="58">
        <v>3.2882950000000002</v>
      </c>
      <c r="H489" s="58">
        <v>5.7754120000000002</v>
      </c>
      <c r="I489" s="69">
        <v>-3.2882950000000002</v>
      </c>
      <c r="J489" s="102">
        <v>1</v>
      </c>
      <c r="K489" s="57">
        <v>395.43243699999999</v>
      </c>
      <c r="L489" s="58">
        <v>22.719441</v>
      </c>
      <c r="M489" s="69">
        <v>-104.47688599999999</v>
      </c>
      <c r="N489" s="73">
        <v>374.70678299999997</v>
      </c>
      <c r="O489" s="74">
        <v>21.528655000000001</v>
      </c>
      <c r="P489" s="74">
        <v>-309.72970400000003</v>
      </c>
      <c r="Q489" s="57">
        <f t="shared" si="22"/>
        <v>3.2882951044813833</v>
      </c>
      <c r="R489" s="58">
        <f t="shared" si="23"/>
        <v>404.78900664292991</v>
      </c>
      <c r="S489" s="69">
        <f t="shared" si="21"/>
        <v>405.35903654414284</v>
      </c>
      <c r="T489" s="57">
        <v>404.69166545949901</v>
      </c>
      <c r="U489" s="69">
        <v>23.2514266864832</v>
      </c>
    </row>
    <row r="490" spans="2:21" x14ac:dyDescent="0.25">
      <c r="B490">
        <v>441</v>
      </c>
      <c r="C490" s="98" t="s">
        <v>178</v>
      </c>
      <c r="D490" s="58">
        <v>398.81915800000002</v>
      </c>
      <c r="E490" s="58">
        <v>32.244354000000001</v>
      </c>
      <c r="F490" s="58">
        <v>-17.966249000000001</v>
      </c>
      <c r="G490" s="58">
        <v>4.6222849999999998</v>
      </c>
      <c r="H490" s="58">
        <v>5.6262990000000004</v>
      </c>
      <c r="I490" s="69">
        <v>-4.6222849999999998</v>
      </c>
      <c r="J490" s="102">
        <v>1</v>
      </c>
      <c r="K490" s="57">
        <v>390.36630400000001</v>
      </c>
      <c r="L490" s="58">
        <v>31.560943999999999</v>
      </c>
      <c r="M490" s="69">
        <v>-104.049536</v>
      </c>
      <c r="N490" s="73">
        <v>370.20649300000002</v>
      </c>
      <c r="O490" s="74">
        <v>29.931032999999999</v>
      </c>
      <c r="P490" s="74">
        <v>-309.35568599999999</v>
      </c>
      <c r="Q490" s="57">
        <f t="shared" si="22"/>
        <v>4.6222847175318433</v>
      </c>
      <c r="R490" s="58">
        <f t="shared" si="23"/>
        <v>400.12050578882645</v>
      </c>
      <c r="S490" s="69">
        <f t="shared" si="21"/>
        <v>400.66891954768641</v>
      </c>
      <c r="T490" s="57">
        <v>399.36582300913602</v>
      </c>
      <c r="U490" s="69">
        <v>32.2885516262184</v>
      </c>
    </row>
    <row r="491" spans="2:21" x14ac:dyDescent="0.25">
      <c r="B491">
        <v>442</v>
      </c>
      <c r="C491" s="98" t="s">
        <v>178</v>
      </c>
      <c r="D491" s="58">
        <v>393.534784</v>
      </c>
      <c r="E491" s="58">
        <v>41.265881</v>
      </c>
      <c r="F491" s="58">
        <v>-17.546493999999999</v>
      </c>
      <c r="G491" s="58">
        <v>5.9861329999999997</v>
      </c>
      <c r="H491" s="58">
        <v>5.489217</v>
      </c>
      <c r="I491" s="69">
        <v>-5.9861329999999997</v>
      </c>
      <c r="J491" s="102">
        <v>1</v>
      </c>
      <c r="K491" s="57">
        <v>385.30545000000001</v>
      </c>
      <c r="L491" s="58">
        <v>40.402957000000001</v>
      </c>
      <c r="M491" s="69">
        <v>-103.649824</v>
      </c>
      <c r="N491" s="73">
        <v>365.67872599999998</v>
      </c>
      <c r="O491" s="74">
        <v>38.344906999999999</v>
      </c>
      <c r="P491" s="74">
        <v>-309.00377700000001</v>
      </c>
      <c r="Q491" s="57">
        <f t="shared" si="22"/>
        <v>5.986133485870397</v>
      </c>
      <c r="R491" s="58">
        <f t="shared" si="23"/>
        <v>395.6924299915691</v>
      </c>
      <c r="S491" s="69">
        <f t="shared" si="21"/>
        <v>396.22099146800804</v>
      </c>
      <c r="T491" s="57">
        <v>394.060500023271</v>
      </c>
      <c r="U491" s="69">
        <v>41.321007346483498</v>
      </c>
    </row>
    <row r="492" spans="2:21" x14ac:dyDescent="0.25">
      <c r="B492">
        <v>443</v>
      </c>
      <c r="C492" s="98" t="s">
        <v>178</v>
      </c>
      <c r="D492" s="58">
        <v>388.25434899999999</v>
      </c>
      <c r="E492" s="58">
        <v>50.281413000000001</v>
      </c>
      <c r="F492" s="58">
        <v>-17.154859999999999</v>
      </c>
      <c r="G492" s="58">
        <v>7.3790979999999999</v>
      </c>
      <c r="H492" s="58">
        <v>5.3631330000000004</v>
      </c>
      <c r="I492" s="69">
        <v>-7.3790979999999999</v>
      </c>
      <c r="J492" s="102">
        <v>1</v>
      </c>
      <c r="K492" s="57">
        <v>380.23635200000001</v>
      </c>
      <c r="L492" s="58">
        <v>49.243031000000002</v>
      </c>
      <c r="M492" s="69">
        <v>-103.27619</v>
      </c>
      <c r="N492" s="73">
        <v>361.11365999999998</v>
      </c>
      <c r="O492" s="74">
        <v>46.766520999999997</v>
      </c>
      <c r="P492" s="74">
        <v>-308.67307299999999</v>
      </c>
      <c r="Q492" s="57">
        <f t="shared" si="22"/>
        <v>7.3790977331714611</v>
      </c>
      <c r="R492" s="58">
        <f t="shared" si="23"/>
        <v>391.49669220913012</v>
      </c>
      <c r="S492" s="69">
        <f t="shared" si="21"/>
        <v>392.00701560184092</v>
      </c>
      <c r="T492" s="57">
        <v>388.76048214129497</v>
      </c>
      <c r="U492" s="69">
        <v>50.346960467983301</v>
      </c>
    </row>
    <row r="493" spans="2:21" x14ac:dyDescent="0.25">
      <c r="B493">
        <v>444</v>
      </c>
      <c r="C493" s="98" t="s">
        <v>178</v>
      </c>
      <c r="D493" s="58">
        <v>382.97502900000001</v>
      </c>
      <c r="E493" s="58">
        <v>59.289875000000002</v>
      </c>
      <c r="F493" s="58">
        <v>-16.790697999999999</v>
      </c>
      <c r="G493" s="58">
        <v>8.8003230000000006</v>
      </c>
      <c r="H493" s="58">
        <v>5.2474509999999999</v>
      </c>
      <c r="I493" s="69">
        <v>-8.8003230000000006</v>
      </c>
      <c r="J493" s="102">
        <v>1</v>
      </c>
      <c r="K493" s="57">
        <v>375.15710300000001</v>
      </c>
      <c r="L493" s="58">
        <v>58.079551000000002</v>
      </c>
      <c r="M493" s="69">
        <v>-102.92817599999999</v>
      </c>
      <c r="N493" s="73">
        <v>356.51157599999999</v>
      </c>
      <c r="O493" s="74">
        <v>55.192962999999999</v>
      </c>
      <c r="P493" s="74">
        <v>-308.36357199999998</v>
      </c>
      <c r="Q493" s="57">
        <f t="shared" si="22"/>
        <v>8.8003226173639764</v>
      </c>
      <c r="R493" s="58">
        <f t="shared" si="23"/>
        <v>387.53730415931119</v>
      </c>
      <c r="S493" s="69">
        <f t="shared" si="21"/>
        <v>388.03091627719272</v>
      </c>
      <c r="T493" s="57">
        <v>383.46286512678302</v>
      </c>
      <c r="U493" s="69">
        <v>59.365398835203997</v>
      </c>
    </row>
    <row r="494" spans="2:21" x14ac:dyDescent="0.25">
      <c r="B494">
        <v>445</v>
      </c>
      <c r="C494" s="98" t="s">
        <v>178</v>
      </c>
      <c r="D494" s="58">
        <v>377.69583499999999</v>
      </c>
      <c r="E494" s="58">
        <v>68.298438000000004</v>
      </c>
      <c r="F494" s="58">
        <v>-16.453664</v>
      </c>
      <c r="G494" s="58">
        <v>10.249986</v>
      </c>
      <c r="H494" s="58">
        <v>5.1417089999999996</v>
      </c>
      <c r="I494" s="69">
        <v>-10.249986</v>
      </c>
      <c r="J494" s="102">
        <v>1</v>
      </c>
      <c r="K494" s="57">
        <v>370.06747799999999</v>
      </c>
      <c r="L494" s="58">
        <v>66.919008000000005</v>
      </c>
      <c r="M494" s="69">
        <v>-102.60559499999999</v>
      </c>
      <c r="N494" s="73">
        <v>351.87406700000003</v>
      </c>
      <c r="O494" s="74">
        <v>63.629108000000002</v>
      </c>
      <c r="P494" s="74">
        <v>-308.07546300000001</v>
      </c>
      <c r="Q494" s="57">
        <f t="shared" si="22"/>
        <v>10.249986055578045</v>
      </c>
      <c r="R494" s="58">
        <f t="shared" si="23"/>
        <v>383.82133917955508</v>
      </c>
      <c r="S494" s="69">
        <f t="shared" si="21"/>
        <v>384.29969810883745</v>
      </c>
      <c r="T494" s="57">
        <v>378.166594865072</v>
      </c>
      <c r="U494" s="69">
        <v>68.383565132676793</v>
      </c>
    </row>
    <row r="495" spans="2:21" x14ac:dyDescent="0.25">
      <c r="B495">
        <v>446</v>
      </c>
      <c r="C495" s="98" t="s">
        <v>178</v>
      </c>
      <c r="D495" s="58">
        <v>372.4316</v>
      </c>
      <c r="E495" s="58">
        <v>77.312535999999994</v>
      </c>
      <c r="F495" s="58">
        <v>-16.144836999999999</v>
      </c>
      <c r="G495" s="58">
        <v>11.727385</v>
      </c>
      <c r="H495" s="58">
        <v>5.0459180000000003</v>
      </c>
      <c r="I495" s="69">
        <v>-11.727385</v>
      </c>
      <c r="J495" s="102">
        <v>1</v>
      </c>
      <c r="K495" s="57">
        <v>364.98238400000002</v>
      </c>
      <c r="L495" s="58">
        <v>75.766164000000003</v>
      </c>
      <c r="M495" s="69">
        <v>-102.30960899999999</v>
      </c>
      <c r="N495" s="73">
        <v>347.21621800000003</v>
      </c>
      <c r="O495" s="74">
        <v>72.078112000000004</v>
      </c>
      <c r="P495" s="74">
        <v>-307.81009899999998</v>
      </c>
      <c r="Q495" s="57">
        <f t="shared" si="22"/>
        <v>11.727385022124512</v>
      </c>
      <c r="R495" s="58">
        <f t="shared" si="23"/>
        <v>380.3715616358711</v>
      </c>
      <c r="S495" s="69">
        <f t="shared" si="21"/>
        <v>380.83612425842159</v>
      </c>
      <c r="T495" s="57">
        <v>372.88650094115798</v>
      </c>
      <c r="U495" s="69">
        <v>77.406968226990799</v>
      </c>
    </row>
    <row r="496" spans="2:21" x14ac:dyDescent="0.25">
      <c r="B496">
        <v>447</v>
      </c>
      <c r="C496" s="98" t="s">
        <v>178</v>
      </c>
      <c r="D496" s="58">
        <v>367.18818099999999</v>
      </c>
      <c r="E496" s="58">
        <v>86.331367</v>
      </c>
      <c r="F496" s="58">
        <v>-15.864379</v>
      </c>
      <c r="G496" s="58">
        <v>13.230783000000001</v>
      </c>
      <c r="H496" s="58">
        <v>4.9598250000000004</v>
      </c>
      <c r="I496" s="69">
        <v>-13.230783000000001</v>
      </c>
      <c r="J496" s="102">
        <v>2</v>
      </c>
      <c r="K496" s="57">
        <v>359.90814399999999</v>
      </c>
      <c r="L496" s="58">
        <v>84.619722999999993</v>
      </c>
      <c r="M496" s="69">
        <v>-102.040486</v>
      </c>
      <c r="N496" s="73">
        <v>342.54546499999998</v>
      </c>
      <c r="O496" s="74">
        <v>80.537499999999994</v>
      </c>
      <c r="P496" s="74">
        <v>-307.56800900000002</v>
      </c>
      <c r="Q496" s="57">
        <f t="shared" si="22"/>
        <v>13.230783061127298</v>
      </c>
      <c r="R496" s="58">
        <f t="shared" si="23"/>
        <v>377.200563618584</v>
      </c>
      <c r="S496" s="69">
        <f t="shared" si="21"/>
        <v>377.65274675536381</v>
      </c>
      <c r="T496" s="57">
        <v>367.62839739095</v>
      </c>
      <c r="U496" s="69">
        <v>86.434868378239003</v>
      </c>
    </row>
    <row r="497" spans="2:21" x14ac:dyDescent="0.25">
      <c r="B497">
        <v>448</v>
      </c>
      <c r="C497" s="98" t="s">
        <v>178</v>
      </c>
      <c r="D497" s="58">
        <v>361.95998300000002</v>
      </c>
      <c r="E497" s="58">
        <v>95.356348999999994</v>
      </c>
      <c r="F497" s="58">
        <v>-15.611525</v>
      </c>
      <c r="G497" s="58">
        <v>14.758917</v>
      </c>
      <c r="H497" s="58">
        <v>4.8829269999999996</v>
      </c>
      <c r="I497" s="69">
        <v>-14.758917</v>
      </c>
      <c r="J497" s="102">
        <v>2</v>
      </c>
      <c r="K497" s="57">
        <v>354.84002900000002</v>
      </c>
      <c r="L497" s="58">
        <v>93.480637000000002</v>
      </c>
      <c r="M497" s="69">
        <v>-101.797591</v>
      </c>
      <c r="N497" s="73">
        <v>337.85914500000001</v>
      </c>
      <c r="O497" s="74">
        <v>89.007116999999994</v>
      </c>
      <c r="P497" s="74">
        <v>-307.34886699999998</v>
      </c>
      <c r="Q497" s="57">
        <f t="shared" si="22"/>
        <v>14.75891684487466</v>
      </c>
      <c r="R497" s="58">
        <f t="shared" si="23"/>
        <v>374.30984837159991</v>
      </c>
      <c r="S497" s="69">
        <f t="shared" ref="S497:S560" si="24">polyS0 + polyS1 * R497 + polyS2 * R497^2 + polyS3 * R497^3 + polyS4 * R497^4 + polyS5 * R497^5 + polyS6 * R497^6 + polyS7 * R497^7 + polyS8 * R497^8 + polyS9 * R497^9</f>
        <v>374.75099239970757</v>
      </c>
      <c r="T497" s="57">
        <v>362.38660923387602</v>
      </c>
      <c r="U497" s="69">
        <v>95.468741313959299</v>
      </c>
    </row>
    <row r="498" spans="2:21" x14ac:dyDescent="0.25">
      <c r="B498">
        <v>449</v>
      </c>
      <c r="C498" s="98" t="s">
        <v>178</v>
      </c>
      <c r="D498" s="58">
        <v>356.72440899999998</v>
      </c>
      <c r="E498" s="58">
        <v>104.38502800000001</v>
      </c>
      <c r="F498" s="58">
        <v>-15.384085000000001</v>
      </c>
      <c r="G498" s="58">
        <v>16.310580000000002</v>
      </c>
      <c r="H498" s="58">
        <v>4.8143339999999997</v>
      </c>
      <c r="I498" s="69">
        <v>-16.310580000000002</v>
      </c>
      <c r="J498" s="102">
        <v>3</v>
      </c>
      <c r="K498" s="57">
        <v>349.756889</v>
      </c>
      <c r="L498" s="58">
        <v>102.34618500000001</v>
      </c>
      <c r="M498" s="69">
        <v>-101.57890399999999</v>
      </c>
      <c r="N498" s="73">
        <v>333.13955499999997</v>
      </c>
      <c r="O498" s="74">
        <v>97.483605999999995</v>
      </c>
      <c r="P498" s="74">
        <v>-307.15105499999999</v>
      </c>
      <c r="Q498" s="57">
        <f t="shared" ref="Q498:Q561" si="25">DEGREES(ATAN(E498/D498))</f>
        <v>16.310580448031171</v>
      </c>
      <c r="R498" s="58">
        <f t="shared" ref="R498:R561" si="26">SQRT(D498^2+E498^2)</f>
        <v>371.68338414161059</v>
      </c>
      <c r="S498" s="69">
        <f t="shared" si="24"/>
        <v>372.11469727774971</v>
      </c>
      <c r="T498" s="57">
        <v>357.13840170887198</v>
      </c>
      <c r="U498" s="69">
        <v>104.506170931117</v>
      </c>
    </row>
    <row r="499" spans="2:21" x14ac:dyDescent="0.25">
      <c r="B499">
        <v>450</v>
      </c>
      <c r="C499" s="98" t="s">
        <v>178</v>
      </c>
      <c r="D499" s="58">
        <v>351.492977</v>
      </c>
      <c r="E499" s="58">
        <v>113.402714</v>
      </c>
      <c r="F499" s="58">
        <v>-15.182459</v>
      </c>
      <c r="G499" s="58">
        <v>17.881336999999998</v>
      </c>
      <c r="H499" s="58">
        <v>4.7539759999999998</v>
      </c>
      <c r="I499" s="69">
        <v>-17.881336999999998</v>
      </c>
      <c r="J499" s="102">
        <v>3</v>
      </c>
      <c r="K499" s="57">
        <v>344.67038100000002</v>
      </c>
      <c r="L499" s="58">
        <v>111.20153000000001</v>
      </c>
      <c r="M499" s="69">
        <v>-101.384877</v>
      </c>
      <c r="N499" s="73">
        <v>328.39868799999999</v>
      </c>
      <c r="O499" s="74">
        <v>105.951768</v>
      </c>
      <c r="P499" s="74">
        <v>-306.97515399999997</v>
      </c>
      <c r="Q499" s="57">
        <f t="shared" si="25"/>
        <v>17.881336820324695</v>
      </c>
      <c r="R499" s="58">
        <f t="shared" si="26"/>
        <v>369.33384413412256</v>
      </c>
      <c r="S499" s="69">
        <f t="shared" si="24"/>
        <v>369.75652024467735</v>
      </c>
      <c r="T499" s="57">
        <v>351.89527507861698</v>
      </c>
      <c r="U499" s="69">
        <v>113.532508041239</v>
      </c>
    </row>
    <row r="500" spans="2:21" x14ac:dyDescent="0.25">
      <c r="B500">
        <v>451</v>
      </c>
      <c r="C500" s="98" t="s">
        <v>178</v>
      </c>
      <c r="D500" s="58">
        <v>346.25648799999999</v>
      </c>
      <c r="E500" s="58">
        <v>122.421077</v>
      </c>
      <c r="F500" s="58">
        <v>-15.005979999999999</v>
      </c>
      <c r="G500" s="58">
        <v>19.471356</v>
      </c>
      <c r="H500" s="58">
        <v>4.7014889999999996</v>
      </c>
      <c r="I500" s="69">
        <v>-19.471356</v>
      </c>
      <c r="J500" s="102">
        <v>3</v>
      </c>
      <c r="K500" s="57">
        <v>339.57205199999999</v>
      </c>
      <c r="L500" s="58">
        <v>120.057754</v>
      </c>
      <c r="M500" s="69">
        <v>-101.21493</v>
      </c>
      <c r="N500" s="73">
        <v>323.629865</v>
      </c>
      <c r="O500" s="74">
        <v>114.421297</v>
      </c>
      <c r="P500" s="74">
        <v>-306.82078300000001</v>
      </c>
      <c r="Q500" s="57">
        <f t="shared" si="25"/>
        <v>19.471356196849662</v>
      </c>
      <c r="R500" s="58">
        <f t="shared" si="26"/>
        <v>367.26077326054582</v>
      </c>
      <c r="S500" s="69">
        <f t="shared" si="24"/>
        <v>367.6759497218917</v>
      </c>
      <c r="T500" s="57">
        <v>346.64796059049002</v>
      </c>
      <c r="U500" s="69">
        <v>122.559484503699</v>
      </c>
    </row>
    <row r="501" spans="2:21" x14ac:dyDescent="0.25">
      <c r="B501">
        <v>452</v>
      </c>
      <c r="C501" s="98" t="s">
        <v>178</v>
      </c>
      <c r="D501" s="58">
        <v>341.02472799999998</v>
      </c>
      <c r="E501" s="58">
        <v>131.44107500000001</v>
      </c>
      <c r="F501" s="58">
        <v>-14.855323</v>
      </c>
      <c r="G501" s="58">
        <v>21.078147000000001</v>
      </c>
      <c r="H501" s="58">
        <v>4.65693</v>
      </c>
      <c r="I501" s="69">
        <v>-21.078147000000001</v>
      </c>
      <c r="J501" s="102">
        <v>3</v>
      </c>
      <c r="K501" s="57">
        <v>334.47174799999999</v>
      </c>
      <c r="L501" s="58">
        <v>128.91536099999999</v>
      </c>
      <c r="M501" s="69">
        <v>-101.06976</v>
      </c>
      <c r="N501" s="73">
        <v>318.84308099999998</v>
      </c>
      <c r="O501" s="74">
        <v>122.89160800000001</v>
      </c>
      <c r="P501" s="74">
        <v>-306.68870199999998</v>
      </c>
      <c r="Q501" s="57">
        <f t="shared" si="25"/>
        <v>21.078146686520874</v>
      </c>
      <c r="R501" s="58">
        <f t="shared" si="26"/>
        <v>365.47861949042874</v>
      </c>
      <c r="S501" s="69">
        <f t="shared" si="24"/>
        <v>365.88743793147421</v>
      </c>
      <c r="T501" s="57">
        <v>341.40623441108499</v>
      </c>
      <c r="U501" s="69">
        <v>131.588118919913</v>
      </c>
    </row>
    <row r="502" spans="2:21" x14ac:dyDescent="0.25">
      <c r="B502">
        <v>453</v>
      </c>
      <c r="C502" s="98" t="s">
        <v>178</v>
      </c>
      <c r="D502" s="58">
        <v>335.785391</v>
      </c>
      <c r="E502" s="58">
        <v>140.45443499999999</v>
      </c>
      <c r="F502" s="58">
        <v>-14.729134</v>
      </c>
      <c r="G502" s="58">
        <v>22.698891</v>
      </c>
      <c r="H502" s="58">
        <v>4.6197840000000001</v>
      </c>
      <c r="I502" s="69">
        <v>-22.698891</v>
      </c>
      <c r="J502" s="102">
        <v>3</v>
      </c>
      <c r="K502" s="57">
        <v>329.35803700000002</v>
      </c>
      <c r="L502" s="58">
        <v>137.765961</v>
      </c>
      <c r="M502" s="69">
        <v>-100.948106</v>
      </c>
      <c r="N502" s="73">
        <v>314.02898199999998</v>
      </c>
      <c r="O502" s="74">
        <v>131.354027</v>
      </c>
      <c r="P502" s="74">
        <v>-306.57786399999998</v>
      </c>
      <c r="Q502" s="57">
        <f t="shared" si="25"/>
        <v>22.698890974829173</v>
      </c>
      <c r="R502" s="58">
        <f t="shared" si="26"/>
        <v>363.97702828639075</v>
      </c>
      <c r="S502" s="69">
        <f t="shared" si="24"/>
        <v>364.38055270933285</v>
      </c>
      <c r="T502" s="57">
        <v>336.15770268624698</v>
      </c>
      <c r="U502" s="69">
        <v>140.61016788456601</v>
      </c>
    </row>
    <row r="503" spans="2:21" x14ac:dyDescent="0.25">
      <c r="B503">
        <v>454</v>
      </c>
      <c r="C503" s="98" t="s">
        <v>178</v>
      </c>
      <c r="D503" s="58">
        <v>330.586206</v>
      </c>
      <c r="E503" s="58">
        <v>149.49560199999999</v>
      </c>
      <c r="F503" s="58">
        <v>-14.632116</v>
      </c>
      <c r="G503" s="58">
        <v>24.333133</v>
      </c>
      <c r="H503" s="58">
        <v>4.5913320000000004</v>
      </c>
      <c r="I503" s="69">
        <v>-24.333133</v>
      </c>
      <c r="J503" s="102">
        <v>3</v>
      </c>
      <c r="K503" s="57">
        <v>324.27715000000001</v>
      </c>
      <c r="L503" s="58">
        <v>146.642561</v>
      </c>
      <c r="M503" s="69">
        <v>-100.85453699999999</v>
      </c>
      <c r="N503" s="73">
        <v>309.23023499999999</v>
      </c>
      <c r="O503" s="74">
        <v>139.83814000000001</v>
      </c>
      <c r="P503" s="74">
        <v>-306.49252100000001</v>
      </c>
      <c r="Q503" s="57">
        <f t="shared" si="25"/>
        <v>24.333133189284482</v>
      </c>
      <c r="R503" s="58">
        <f t="shared" si="26"/>
        <v>362.81699879528361</v>
      </c>
      <c r="S503" s="69">
        <f t="shared" si="24"/>
        <v>363.21647241325064</v>
      </c>
      <c r="T503" s="57">
        <v>330.95023457751302</v>
      </c>
      <c r="U503" s="69">
        <v>149.660220699609</v>
      </c>
    </row>
    <row r="504" spans="2:21" x14ac:dyDescent="0.25">
      <c r="B504">
        <v>455</v>
      </c>
      <c r="C504" s="98" t="s">
        <v>178</v>
      </c>
      <c r="D504" s="58">
        <v>325.38012300000003</v>
      </c>
      <c r="E504" s="58">
        <v>158.528685</v>
      </c>
      <c r="F504" s="58">
        <v>-14.559383</v>
      </c>
      <c r="G504" s="58">
        <v>25.975840000000002</v>
      </c>
      <c r="H504" s="58">
        <v>4.5700620000000001</v>
      </c>
      <c r="I504" s="69">
        <v>-25.975840000000002</v>
      </c>
      <c r="J504" s="102">
        <v>4</v>
      </c>
      <c r="K504" s="57">
        <v>319.18422199999998</v>
      </c>
      <c r="L504" s="58">
        <v>155.50997599999999</v>
      </c>
      <c r="M504" s="69">
        <v>-100.784369</v>
      </c>
      <c r="N504" s="73">
        <v>304.40717799999999</v>
      </c>
      <c r="O504" s="74">
        <v>148.31044199999999</v>
      </c>
      <c r="P504" s="74">
        <v>-306.42846800000001</v>
      </c>
      <c r="Q504" s="57">
        <f t="shared" si="25"/>
        <v>25.97584033708344</v>
      </c>
      <c r="R504" s="58">
        <f t="shared" si="26"/>
        <v>361.94415095608929</v>
      </c>
      <c r="S504" s="69">
        <f t="shared" si="24"/>
        <v>362.34059879417248</v>
      </c>
      <c r="T504" s="57">
        <v>325.736563158725</v>
      </c>
      <c r="U504" s="69">
        <v>158.702346467464</v>
      </c>
    </row>
    <row r="505" spans="2:21" x14ac:dyDescent="0.25">
      <c r="B505">
        <v>456</v>
      </c>
      <c r="C505" s="98" t="s">
        <v>178</v>
      </c>
      <c r="D505" s="58">
        <v>320.190631</v>
      </c>
      <c r="E505" s="58">
        <v>167.570784</v>
      </c>
      <c r="F505" s="58">
        <v>-14.513241000000001</v>
      </c>
      <c r="G505" s="58">
        <v>27.625173</v>
      </c>
      <c r="H505" s="58">
        <v>4.5565959999999999</v>
      </c>
      <c r="I505" s="69">
        <v>-27.625173</v>
      </c>
      <c r="J505" s="102">
        <v>4</v>
      </c>
      <c r="K505" s="57">
        <v>314.10213800000002</v>
      </c>
      <c r="L505" s="58">
        <v>164.38439</v>
      </c>
      <c r="M505" s="69">
        <v>-100.73984400000001</v>
      </c>
      <c r="N505" s="73">
        <v>299.58125799999999</v>
      </c>
      <c r="O505" s="74">
        <v>156.784932</v>
      </c>
      <c r="P505" s="74">
        <v>-306.38780200000002</v>
      </c>
      <c r="Q505" s="57">
        <f t="shared" si="25"/>
        <v>27.625173293824073</v>
      </c>
      <c r="R505" s="58">
        <f t="shared" si="26"/>
        <v>361.38899793789079</v>
      </c>
      <c r="S505" s="69">
        <f t="shared" si="24"/>
        <v>361.78353114646171</v>
      </c>
      <c r="T505" s="57">
        <v>320.54022913520703</v>
      </c>
      <c r="U505" s="69">
        <v>167.75374511106801</v>
      </c>
    </row>
    <row r="506" spans="2:21" x14ac:dyDescent="0.25">
      <c r="B506">
        <v>457</v>
      </c>
      <c r="C506" s="98" t="s">
        <v>178</v>
      </c>
      <c r="D506" s="58">
        <v>315.00625500000001</v>
      </c>
      <c r="E506" s="58">
        <v>176.61553000000001</v>
      </c>
      <c r="F506" s="58">
        <v>-14.492562</v>
      </c>
      <c r="G506" s="58">
        <v>29.278175999999998</v>
      </c>
      <c r="H506" s="58">
        <v>4.5505680000000002</v>
      </c>
      <c r="I506" s="69">
        <v>-29.278175999999998</v>
      </c>
      <c r="J506" s="102">
        <v>4</v>
      </c>
      <c r="K506" s="57">
        <v>309.02012500000001</v>
      </c>
      <c r="L506" s="58">
        <v>173.25926799999999</v>
      </c>
      <c r="M506" s="69">
        <v>-100.719888</v>
      </c>
      <c r="N506" s="73">
        <v>294.74337700000001</v>
      </c>
      <c r="O506" s="74">
        <v>165.25468000000001</v>
      </c>
      <c r="P506" s="74">
        <v>-306.36956900000001</v>
      </c>
      <c r="Q506" s="57">
        <f t="shared" si="25"/>
        <v>29.278176279056506</v>
      </c>
      <c r="R506" s="58">
        <f t="shared" si="26"/>
        <v>361.13984289511166</v>
      </c>
      <c r="S506" s="69">
        <f t="shared" si="24"/>
        <v>361.53351928586522</v>
      </c>
      <c r="T506" s="57">
        <v>315.34968260476597</v>
      </c>
      <c r="U506" s="69">
        <v>176.80808061596201</v>
      </c>
    </row>
    <row r="507" spans="2:21" x14ac:dyDescent="0.25">
      <c r="B507">
        <v>458</v>
      </c>
      <c r="C507" s="98" t="s">
        <v>178</v>
      </c>
      <c r="D507" s="58">
        <v>309.82544200000001</v>
      </c>
      <c r="E507" s="58">
        <v>185.66252800000001</v>
      </c>
      <c r="F507" s="58">
        <v>-14.497202</v>
      </c>
      <c r="G507" s="58">
        <v>30.932099000000001</v>
      </c>
      <c r="H507" s="58">
        <v>4.55192</v>
      </c>
      <c r="I507" s="69">
        <v>-30.932099000000001</v>
      </c>
      <c r="J507" s="102">
        <v>4</v>
      </c>
      <c r="K507" s="57">
        <v>303.93693000000002</v>
      </c>
      <c r="L507" s="58">
        <v>182.13384400000001</v>
      </c>
      <c r="M507" s="69">
        <v>-100.724366</v>
      </c>
      <c r="N507" s="73">
        <v>289.89299899999997</v>
      </c>
      <c r="O507" s="74">
        <v>173.71803399999999</v>
      </c>
      <c r="P507" s="74">
        <v>-306.37365999999997</v>
      </c>
      <c r="Q507" s="57">
        <f t="shared" si="25"/>
        <v>30.932099050779776</v>
      </c>
      <c r="R507" s="58">
        <f t="shared" si="26"/>
        <v>361.19576245278148</v>
      </c>
      <c r="S507" s="69">
        <f t="shared" si="24"/>
        <v>361.58963101174612</v>
      </c>
      <c r="T507" s="57">
        <v>310.16333391865601</v>
      </c>
      <c r="U507" s="69">
        <v>185.86500933078901</v>
      </c>
    </row>
    <row r="508" spans="2:21" x14ac:dyDescent="0.25">
      <c r="B508">
        <v>459</v>
      </c>
      <c r="C508" s="98" t="s">
        <v>178</v>
      </c>
      <c r="D508" s="58">
        <v>304.65641499999998</v>
      </c>
      <c r="E508" s="58">
        <v>194.71432300000001</v>
      </c>
      <c r="F508" s="58">
        <v>-14.527854</v>
      </c>
      <c r="G508" s="58">
        <v>32.583768999999997</v>
      </c>
      <c r="H508" s="58">
        <v>4.5608579999999996</v>
      </c>
      <c r="I508" s="69">
        <v>-32.583768999999997</v>
      </c>
      <c r="J508" s="102">
        <v>4</v>
      </c>
      <c r="K508" s="57">
        <v>298.86072200000001</v>
      </c>
      <c r="L508" s="58">
        <v>191.01013599999999</v>
      </c>
      <c r="M508" s="69">
        <v>-100.753946</v>
      </c>
      <c r="N508" s="73">
        <v>285.038162</v>
      </c>
      <c r="O508" s="74">
        <v>182.17575600000001</v>
      </c>
      <c r="P508" s="74">
        <v>-306.40068300000001</v>
      </c>
      <c r="Q508" s="57">
        <f t="shared" si="25"/>
        <v>32.583768679218522</v>
      </c>
      <c r="R508" s="58">
        <f t="shared" si="26"/>
        <v>361.56493024351869</v>
      </c>
      <c r="S508" s="69">
        <f t="shared" si="24"/>
        <v>361.96006938771711</v>
      </c>
      <c r="T508" s="57">
        <v>304.989400829104</v>
      </c>
      <c r="U508" s="69">
        <v>194.92714343341399</v>
      </c>
    </row>
    <row r="509" spans="2:21" x14ac:dyDescent="0.25">
      <c r="B509">
        <v>460</v>
      </c>
      <c r="C509" s="98" t="s">
        <v>184</v>
      </c>
      <c r="D509" s="58">
        <v>299.461566</v>
      </c>
      <c r="E509" s="58">
        <v>203.74967899999999</v>
      </c>
      <c r="F509" s="58">
        <v>-14.580945</v>
      </c>
      <c r="G509" s="58">
        <v>34.230851999999999</v>
      </c>
      <c r="H509" s="58">
        <v>4.5763619999999996</v>
      </c>
      <c r="I509" s="69">
        <v>-34.230851999999999</v>
      </c>
      <c r="J509" s="102" t="s">
        <v>404</v>
      </c>
      <c r="K509" s="57">
        <v>293.755447</v>
      </c>
      <c r="L509" s="58">
        <v>199.867311</v>
      </c>
      <c r="M509" s="69">
        <v>-100.805173</v>
      </c>
      <c r="N509" s="73">
        <v>280.14651800000001</v>
      </c>
      <c r="O509" s="74">
        <v>190.60797700000001</v>
      </c>
      <c r="P509" s="74">
        <v>-306.44746400000002</v>
      </c>
      <c r="Q509" s="57">
        <f t="shared" si="25"/>
        <v>34.230851648914367</v>
      </c>
      <c r="R509" s="58">
        <f t="shared" si="26"/>
        <v>362.20320429805065</v>
      </c>
      <c r="S509" s="69">
        <f t="shared" si="24"/>
        <v>362.60054818162149</v>
      </c>
      <c r="T509" s="57">
        <v>299.790119561621</v>
      </c>
      <c r="U509" s="69">
        <v>203.973222487095</v>
      </c>
    </row>
    <row r="510" spans="2:21" x14ac:dyDescent="0.25">
      <c r="B510">
        <v>461</v>
      </c>
      <c r="C510" s="98" t="s">
        <v>334</v>
      </c>
      <c r="D510" s="58">
        <v>409.45995699999997</v>
      </c>
      <c r="E510" s="58">
        <v>32.248592000000002</v>
      </c>
      <c r="F510" s="58">
        <v>-18.998638</v>
      </c>
      <c r="G510" s="58">
        <v>4.503253</v>
      </c>
      <c r="H510" s="58">
        <v>5.9720760000000004</v>
      </c>
      <c r="I510" s="69">
        <v>-4.503253</v>
      </c>
      <c r="J510" s="102">
        <v>11</v>
      </c>
      <c r="K510" s="57">
        <v>400.487955</v>
      </c>
      <c r="L510" s="58">
        <v>31.541967</v>
      </c>
      <c r="M510" s="69">
        <v>-105.029178</v>
      </c>
      <c r="N510" s="73">
        <v>379.08999</v>
      </c>
      <c r="O510" s="74">
        <v>29.856687999999998</v>
      </c>
      <c r="P510" s="74">
        <v>-310.20953100000003</v>
      </c>
      <c r="Q510" s="57">
        <f t="shared" si="25"/>
        <v>4.5032534299550271</v>
      </c>
      <c r="R510" s="58">
        <f t="shared" si="26"/>
        <v>410.7279246318958</v>
      </c>
      <c r="S510" s="69">
        <f t="shared" si="24"/>
        <v>411.32648918405471</v>
      </c>
      <c r="T510" s="57">
        <v>410.05668508124802</v>
      </c>
      <c r="U510" s="69">
        <v>32.295589612582397</v>
      </c>
    </row>
    <row r="511" spans="2:21" x14ac:dyDescent="0.25">
      <c r="B511">
        <v>462</v>
      </c>
      <c r="C511" s="98" t="s">
        <v>178</v>
      </c>
      <c r="D511" s="58">
        <v>404.147873</v>
      </c>
      <c r="E511" s="58">
        <v>41.278354999999998</v>
      </c>
      <c r="F511" s="58">
        <v>-18.558247000000001</v>
      </c>
      <c r="G511" s="58">
        <v>5.8317829999999997</v>
      </c>
      <c r="H511" s="58">
        <v>5.8230760000000004</v>
      </c>
      <c r="I511" s="69">
        <v>-5.8317829999999997</v>
      </c>
      <c r="J511" s="102">
        <v>1</v>
      </c>
      <c r="K511" s="57">
        <v>395.41726499999999</v>
      </c>
      <c r="L511" s="58">
        <v>40.386639000000002</v>
      </c>
      <c r="M511" s="69">
        <v>-104.611901</v>
      </c>
      <c r="N511" s="73">
        <v>374.59501799999998</v>
      </c>
      <c r="O511" s="74">
        <v>38.259922000000003</v>
      </c>
      <c r="P511" s="74">
        <v>-309.84737799999999</v>
      </c>
      <c r="Q511" s="57">
        <f t="shared" si="25"/>
        <v>5.8317825928512432</v>
      </c>
      <c r="R511" s="58">
        <f t="shared" si="26"/>
        <v>406.25042257446347</v>
      </c>
      <c r="S511" s="69">
        <f t="shared" si="24"/>
        <v>406.82736583087149</v>
      </c>
      <c r="T511" s="57">
        <v>404.72185686338099</v>
      </c>
      <c r="U511" s="69">
        <v>41.3369798530792</v>
      </c>
    </row>
    <row r="512" spans="2:21" x14ac:dyDescent="0.25">
      <c r="B512">
        <v>463</v>
      </c>
      <c r="C512" s="98" t="s">
        <v>178</v>
      </c>
      <c r="D512" s="58">
        <v>398.85853300000002</v>
      </c>
      <c r="E512" s="58">
        <v>50.299484999999997</v>
      </c>
      <c r="F512" s="58">
        <v>-18.148109999999999</v>
      </c>
      <c r="G512" s="58">
        <v>7.1875479999999996</v>
      </c>
      <c r="H512" s="58">
        <v>5.6863190000000001</v>
      </c>
      <c r="I512" s="69">
        <v>-7.1875479999999996</v>
      </c>
      <c r="J512" s="102">
        <v>1</v>
      </c>
      <c r="K512" s="57">
        <v>390.355276</v>
      </c>
      <c r="L512" s="58">
        <v>49.227150999999999</v>
      </c>
      <c r="M512" s="69">
        <v>-104.222465</v>
      </c>
      <c r="N512" s="73">
        <v>370.07525199999998</v>
      </c>
      <c r="O512" s="74">
        <v>46.669665999999999</v>
      </c>
      <c r="P512" s="74">
        <v>-309.507316</v>
      </c>
      <c r="Q512" s="57">
        <f t="shared" si="25"/>
        <v>7.1875478156444057</v>
      </c>
      <c r="R512" s="58">
        <f t="shared" si="26"/>
        <v>402.01762092995045</v>
      </c>
      <c r="S512" s="69">
        <f t="shared" si="24"/>
        <v>402.57473306740587</v>
      </c>
      <c r="T512" s="57">
        <v>399.411301312803</v>
      </c>
      <c r="U512" s="69">
        <v>50.369193829466802</v>
      </c>
    </row>
    <row r="513" spans="2:21" x14ac:dyDescent="0.25">
      <c r="B513">
        <v>464</v>
      </c>
      <c r="C513" s="98" t="s">
        <v>178</v>
      </c>
      <c r="D513" s="58">
        <v>393.57384999999999</v>
      </c>
      <c r="E513" s="58">
        <v>59.315593</v>
      </c>
      <c r="F513" s="58">
        <v>-17.766165000000001</v>
      </c>
      <c r="G513" s="58">
        <v>8.5705570000000009</v>
      </c>
      <c r="H513" s="58">
        <v>5.5607049999999996</v>
      </c>
      <c r="I513" s="69">
        <v>-8.5705570000000009</v>
      </c>
      <c r="J513" s="102">
        <v>1</v>
      </c>
      <c r="K513" s="57">
        <v>385.285572</v>
      </c>
      <c r="L513" s="58">
        <v>58.066465000000001</v>
      </c>
      <c r="M513" s="69">
        <v>-103.859104</v>
      </c>
      <c r="N513" s="73">
        <v>365.51826999999997</v>
      </c>
      <c r="O513" s="74">
        <v>55.087330999999999</v>
      </c>
      <c r="P513" s="74">
        <v>-309.18827499999998</v>
      </c>
      <c r="Q513" s="57">
        <f t="shared" si="25"/>
        <v>8.5705574169727186</v>
      </c>
      <c r="R513" s="58">
        <f t="shared" si="26"/>
        <v>398.01848572241482</v>
      </c>
      <c r="S513" s="69">
        <f t="shared" si="24"/>
        <v>398.55739733797679</v>
      </c>
      <c r="T513" s="57">
        <v>394.10677991033799</v>
      </c>
      <c r="U513" s="69">
        <v>59.395910972495301</v>
      </c>
    </row>
    <row r="514" spans="2:21" x14ac:dyDescent="0.25">
      <c r="B514">
        <v>465</v>
      </c>
      <c r="C514" s="98" t="s">
        <v>178</v>
      </c>
      <c r="D514" s="58">
        <v>388.29032699999999</v>
      </c>
      <c r="E514" s="58">
        <v>68.325855000000004</v>
      </c>
      <c r="F514" s="58">
        <v>-17.411750999999999</v>
      </c>
      <c r="G514" s="58">
        <v>9.9799340000000001</v>
      </c>
      <c r="H514" s="58">
        <v>5.44564</v>
      </c>
      <c r="I514" s="69">
        <v>-9.9799340000000001</v>
      </c>
      <c r="J514" s="102">
        <v>1</v>
      </c>
      <c r="K514" s="57">
        <v>380.20557600000001</v>
      </c>
      <c r="L514" s="58">
        <v>66.903214000000006</v>
      </c>
      <c r="M514" s="69">
        <v>-103.521349</v>
      </c>
      <c r="N514" s="73">
        <v>360.92367999999999</v>
      </c>
      <c r="O514" s="74">
        <v>63.510258</v>
      </c>
      <c r="P514" s="74">
        <v>-308.89025199999998</v>
      </c>
      <c r="Q514" s="57">
        <f t="shared" si="25"/>
        <v>9.979933927691107</v>
      </c>
      <c r="R514" s="58">
        <f t="shared" si="26"/>
        <v>394.25600883594404</v>
      </c>
      <c r="S514" s="69">
        <f t="shared" si="24"/>
        <v>394.77826437001204</v>
      </c>
      <c r="T514" s="57">
        <v>388.80471615757801</v>
      </c>
      <c r="U514" s="69">
        <v>68.416369948610196</v>
      </c>
    </row>
    <row r="515" spans="2:21" x14ac:dyDescent="0.25">
      <c r="B515">
        <v>466</v>
      </c>
      <c r="C515" s="98" t="s">
        <v>178</v>
      </c>
      <c r="D515" s="58">
        <v>383.00799599999999</v>
      </c>
      <c r="E515" s="58">
        <v>77.333681999999996</v>
      </c>
      <c r="F515" s="58">
        <v>-17.084607999999999</v>
      </c>
      <c r="G515" s="58">
        <v>11.415196999999999</v>
      </c>
      <c r="H515" s="58">
        <v>5.3407</v>
      </c>
      <c r="I515" s="69">
        <v>-11.415196999999999</v>
      </c>
      <c r="J515" s="102">
        <v>1</v>
      </c>
      <c r="K515" s="57">
        <v>375.11602399999998</v>
      </c>
      <c r="L515" s="58">
        <v>75.740202999999994</v>
      </c>
      <c r="M515" s="69">
        <v>-103.209097</v>
      </c>
      <c r="N515" s="73">
        <v>356.29389700000002</v>
      </c>
      <c r="O515" s="74">
        <v>71.939801000000003</v>
      </c>
      <c r="P515" s="74">
        <v>-308.61351400000001</v>
      </c>
      <c r="Q515" s="57">
        <f t="shared" si="25"/>
        <v>11.415196883756495</v>
      </c>
      <c r="R515" s="58">
        <f t="shared" si="26"/>
        <v>390.73728177845163</v>
      </c>
      <c r="S515" s="69">
        <f t="shared" si="24"/>
        <v>391.24436272236176</v>
      </c>
      <c r="T515" s="57">
        <v>383.50508169623299</v>
      </c>
      <c r="U515" s="69">
        <v>77.434049270554993</v>
      </c>
    </row>
    <row r="516" spans="2:21" x14ac:dyDescent="0.25">
      <c r="B516">
        <v>467</v>
      </c>
      <c r="C516" s="98" t="s">
        <v>178</v>
      </c>
      <c r="D516" s="58">
        <v>377.74145399999998</v>
      </c>
      <c r="E516" s="58">
        <v>86.343664000000004</v>
      </c>
      <c r="F516" s="58">
        <v>-16.785829</v>
      </c>
      <c r="G516" s="58">
        <v>12.875399</v>
      </c>
      <c r="H516" s="58">
        <v>5.2459150000000001</v>
      </c>
      <c r="I516" s="69">
        <v>-12.875399</v>
      </c>
      <c r="J516" s="102">
        <v>2</v>
      </c>
      <c r="K516" s="57">
        <v>370.03155600000002</v>
      </c>
      <c r="L516" s="58">
        <v>84.581345999999996</v>
      </c>
      <c r="M516" s="69">
        <v>-102.92352</v>
      </c>
      <c r="N516" s="73">
        <v>351.64366999999999</v>
      </c>
      <c r="O516" s="74">
        <v>80.378265999999996</v>
      </c>
      <c r="P516" s="74">
        <v>-308.359422</v>
      </c>
      <c r="Q516" s="57">
        <f t="shared" si="25"/>
        <v>12.875399442731487</v>
      </c>
      <c r="R516" s="58">
        <f t="shared" si="26"/>
        <v>387.4839795178363</v>
      </c>
      <c r="S516" s="69">
        <f t="shared" si="24"/>
        <v>387.97736982617073</v>
      </c>
      <c r="T516" s="57">
        <v>378.22247354556703</v>
      </c>
      <c r="U516" s="69">
        <v>86.453614839602295</v>
      </c>
    </row>
    <row r="517" spans="2:21" x14ac:dyDescent="0.25">
      <c r="B517">
        <v>468</v>
      </c>
      <c r="C517" s="98" t="s">
        <v>178</v>
      </c>
      <c r="D517" s="58">
        <v>372.50821500000001</v>
      </c>
      <c r="E517" s="58">
        <v>95.364327000000003</v>
      </c>
      <c r="F517" s="58">
        <v>-16.516812000000002</v>
      </c>
      <c r="G517" s="58">
        <v>14.359658</v>
      </c>
      <c r="H517" s="58">
        <v>5.1614259999999996</v>
      </c>
      <c r="I517" s="69">
        <v>-14.359658</v>
      </c>
      <c r="J517" s="102">
        <v>2</v>
      </c>
      <c r="K517" s="57">
        <v>364.96961199999998</v>
      </c>
      <c r="L517" s="58">
        <v>93.434399999999997</v>
      </c>
      <c r="M517" s="69">
        <v>-102.666071</v>
      </c>
      <c r="N517" s="73">
        <v>346.99025999999998</v>
      </c>
      <c r="O517" s="74">
        <v>88.831577999999993</v>
      </c>
      <c r="P517" s="74">
        <v>-308.12956400000002</v>
      </c>
      <c r="Q517" s="57">
        <f t="shared" si="25"/>
        <v>14.359657573786635</v>
      </c>
      <c r="R517" s="58">
        <f t="shared" si="26"/>
        <v>384.52142346903008</v>
      </c>
      <c r="S517" s="69">
        <f t="shared" si="24"/>
        <v>385.00262468010709</v>
      </c>
      <c r="T517" s="57">
        <v>372.97441732299802</v>
      </c>
      <c r="U517" s="69">
        <v>95.483677578022906</v>
      </c>
    </row>
    <row r="518" spans="2:21" x14ac:dyDescent="0.25">
      <c r="B518">
        <v>469</v>
      </c>
      <c r="C518" s="98" t="s">
        <v>178</v>
      </c>
      <c r="D518" s="58">
        <v>367.283208</v>
      </c>
      <c r="E518" s="58">
        <v>104.387676</v>
      </c>
      <c r="F518" s="58">
        <v>-16.274875000000002</v>
      </c>
      <c r="G518" s="58">
        <v>15.865985</v>
      </c>
      <c r="H518" s="58">
        <v>5.0861260000000001</v>
      </c>
      <c r="I518" s="69">
        <v>-15.865985</v>
      </c>
      <c r="J518" s="102">
        <v>2</v>
      </c>
      <c r="K518" s="57">
        <v>359.906856</v>
      </c>
      <c r="L518" s="58">
        <v>102.291201</v>
      </c>
      <c r="M518" s="69">
        <v>-102.434287</v>
      </c>
      <c r="N518" s="73">
        <v>342.31446799999998</v>
      </c>
      <c r="O518" s="74">
        <v>97.291167000000002</v>
      </c>
      <c r="P518" s="74">
        <v>-307.92199299999999</v>
      </c>
      <c r="Q518" s="57">
        <f t="shared" si="25"/>
        <v>15.865985244707275</v>
      </c>
      <c r="R518" s="58">
        <f t="shared" si="26"/>
        <v>381.82946688207846</v>
      </c>
      <c r="S518" s="69">
        <f t="shared" si="24"/>
        <v>382.29981771266046</v>
      </c>
      <c r="T518" s="57">
        <v>367.73567467506598</v>
      </c>
      <c r="U518" s="69">
        <v>104.516274159809</v>
      </c>
    </row>
    <row r="519" spans="2:21" x14ac:dyDescent="0.25">
      <c r="B519">
        <v>470</v>
      </c>
      <c r="C519" s="98" t="s">
        <v>178</v>
      </c>
      <c r="D519" s="58">
        <v>362.05012699999997</v>
      </c>
      <c r="E519" s="58">
        <v>113.406552</v>
      </c>
      <c r="F519" s="58">
        <v>-16.058209000000002</v>
      </c>
      <c r="G519" s="58">
        <v>17.392351000000001</v>
      </c>
      <c r="H519" s="58">
        <v>5.0192350000000001</v>
      </c>
      <c r="I519" s="69">
        <v>-17.392351000000001</v>
      </c>
      <c r="J519" s="102">
        <v>2</v>
      </c>
      <c r="K519" s="57">
        <v>354.82823000000002</v>
      </c>
      <c r="L519" s="58">
        <v>111.14440500000001</v>
      </c>
      <c r="M519" s="69">
        <v>-102.22651500000001</v>
      </c>
      <c r="N519" s="73">
        <v>337.60421400000001</v>
      </c>
      <c r="O519" s="74">
        <v>105.749251</v>
      </c>
      <c r="P519" s="74">
        <v>-307.735433</v>
      </c>
      <c r="Q519" s="57">
        <f t="shared" si="25"/>
        <v>17.39235070996201</v>
      </c>
      <c r="R519" s="58">
        <f t="shared" si="26"/>
        <v>379.39602066606449</v>
      </c>
      <c r="S519" s="69">
        <f t="shared" si="24"/>
        <v>379.85674433256787</v>
      </c>
      <c r="T519" s="57">
        <v>362.48982136362298</v>
      </c>
      <c r="U519" s="69">
        <v>113.54427939737801</v>
      </c>
    </row>
    <row r="520" spans="2:21" x14ac:dyDescent="0.25">
      <c r="B520">
        <v>471</v>
      </c>
      <c r="C520" s="98" t="s">
        <v>178</v>
      </c>
      <c r="D520" s="58">
        <v>356.81815499999999</v>
      </c>
      <c r="E520" s="58">
        <v>122.425394</v>
      </c>
      <c r="F520" s="58">
        <v>-15.867516</v>
      </c>
      <c r="G520" s="58">
        <v>18.937249999999999</v>
      </c>
      <c r="H520" s="58">
        <v>4.9607830000000002</v>
      </c>
      <c r="I520" s="69">
        <v>-18.937249999999999</v>
      </c>
      <c r="J520" s="102">
        <v>3</v>
      </c>
      <c r="K520" s="57">
        <v>349.74302399999999</v>
      </c>
      <c r="L520" s="58">
        <v>119.997896</v>
      </c>
      <c r="M520" s="69">
        <v>-102.043497</v>
      </c>
      <c r="N520" s="73">
        <v>332.86904199999998</v>
      </c>
      <c r="O520" s="74">
        <v>114.208381</v>
      </c>
      <c r="P520" s="74">
        <v>-307.57072199999999</v>
      </c>
      <c r="Q520" s="57">
        <f t="shared" si="25"/>
        <v>18.937250419846425</v>
      </c>
      <c r="R520" s="58">
        <f t="shared" si="26"/>
        <v>377.23622948181855</v>
      </c>
      <c r="S520" s="69">
        <f t="shared" si="24"/>
        <v>377.6885502746137</v>
      </c>
      <c r="T520" s="57">
        <v>357.24602871104503</v>
      </c>
      <c r="U520" s="69">
        <v>122.572198771346</v>
      </c>
    </row>
    <row r="521" spans="2:21" x14ac:dyDescent="0.25">
      <c r="B521">
        <v>472</v>
      </c>
      <c r="C521" s="98" t="s">
        <v>178</v>
      </c>
      <c r="D521" s="58">
        <v>351.58084000000002</v>
      </c>
      <c r="E521" s="58">
        <v>131.44207900000001</v>
      </c>
      <c r="F521" s="58">
        <v>-15.702025000000001</v>
      </c>
      <c r="G521" s="58">
        <v>20.498768999999999</v>
      </c>
      <c r="H521" s="58">
        <v>4.9103719999999997</v>
      </c>
      <c r="I521" s="69">
        <v>-20.498768999999999</v>
      </c>
      <c r="J521" s="102">
        <v>3</v>
      </c>
      <c r="K521" s="57">
        <v>344.645509</v>
      </c>
      <c r="L521" s="58">
        <v>128.84923499999999</v>
      </c>
      <c r="M521" s="69">
        <v>-101.88455399999999</v>
      </c>
      <c r="N521" s="73">
        <v>328.10494599999998</v>
      </c>
      <c r="O521" s="74">
        <v>122.66537700000001</v>
      </c>
      <c r="P521" s="74">
        <v>-307.42739599999999</v>
      </c>
      <c r="Q521" s="57">
        <f t="shared" si="25"/>
        <v>20.498768842991574</v>
      </c>
      <c r="R521" s="58">
        <f t="shared" si="26"/>
        <v>375.34798146113411</v>
      </c>
      <c r="S521" s="69">
        <f t="shared" si="24"/>
        <v>375.79306325278128</v>
      </c>
      <c r="T521" s="57">
        <v>351.99777477433099</v>
      </c>
      <c r="U521" s="69">
        <v>131.59795431318599</v>
      </c>
    </row>
    <row r="522" spans="2:21" x14ac:dyDescent="0.25">
      <c r="B522">
        <v>473</v>
      </c>
      <c r="C522" s="98" t="s">
        <v>178</v>
      </c>
      <c r="D522" s="58">
        <v>346.34497499999998</v>
      </c>
      <c r="E522" s="58">
        <v>140.46249800000001</v>
      </c>
      <c r="F522" s="58">
        <v>-15.562338</v>
      </c>
      <c r="G522" s="58">
        <v>22.075340000000001</v>
      </c>
      <c r="H522" s="58">
        <v>4.8680469999999998</v>
      </c>
      <c r="I522" s="69">
        <v>-22.075340000000001</v>
      </c>
      <c r="J522" s="102">
        <v>3</v>
      </c>
      <c r="K522" s="57">
        <v>339.54260399999998</v>
      </c>
      <c r="L522" s="58">
        <v>137.70375200000001</v>
      </c>
      <c r="M522" s="69">
        <v>-101.750314</v>
      </c>
      <c r="N522" s="73">
        <v>323.31914599999999</v>
      </c>
      <c r="O522" s="74">
        <v>131.12422100000001</v>
      </c>
      <c r="P522" s="74">
        <v>-307.30614300000002</v>
      </c>
      <c r="Q522" s="57">
        <f t="shared" si="25"/>
        <v>22.075340256615053</v>
      </c>
      <c r="R522" s="58">
        <f t="shared" si="26"/>
        <v>373.74396992078766</v>
      </c>
      <c r="S522" s="69">
        <f t="shared" si="24"/>
        <v>374.18297998160205</v>
      </c>
      <c r="T522" s="57">
        <v>346.75183725391003</v>
      </c>
      <c r="U522" s="69">
        <v>140.62750368118799</v>
      </c>
    </row>
    <row r="523" spans="2:21" x14ac:dyDescent="0.25">
      <c r="B523">
        <v>474</v>
      </c>
      <c r="C523" s="98" t="s">
        <v>178</v>
      </c>
      <c r="D523" s="58">
        <v>341.11121200000002</v>
      </c>
      <c r="E523" s="58">
        <v>149.48345599999999</v>
      </c>
      <c r="F523" s="58">
        <v>-15.448292</v>
      </c>
      <c r="G523" s="58">
        <v>23.664234</v>
      </c>
      <c r="H523" s="58">
        <v>4.8336430000000004</v>
      </c>
      <c r="I523" s="69">
        <v>-23.664234</v>
      </c>
      <c r="J523" s="102">
        <v>3</v>
      </c>
      <c r="K523" s="57">
        <v>334.43535300000002</v>
      </c>
      <c r="L523" s="58">
        <v>146.557928</v>
      </c>
      <c r="M523" s="69">
        <v>-101.640659</v>
      </c>
      <c r="N523" s="73">
        <v>318.513621</v>
      </c>
      <c r="O523" s="74">
        <v>139.58062699999999</v>
      </c>
      <c r="P523" s="74">
        <v>-307.20696400000003</v>
      </c>
      <c r="Q523" s="57">
        <f t="shared" si="25"/>
        <v>23.664233649797112</v>
      </c>
      <c r="R523" s="58">
        <f t="shared" si="26"/>
        <v>372.42739234623025</v>
      </c>
      <c r="S523" s="69">
        <f t="shared" si="24"/>
        <v>372.86147131188824</v>
      </c>
      <c r="T523" s="57">
        <v>341.50882697320202</v>
      </c>
      <c r="U523" s="69">
        <v>149.657700815944</v>
      </c>
    </row>
    <row r="524" spans="2:21" x14ac:dyDescent="0.25">
      <c r="B524">
        <v>475</v>
      </c>
      <c r="C524" s="98" t="s">
        <v>178</v>
      </c>
      <c r="D524" s="58">
        <v>335.90794699999998</v>
      </c>
      <c r="E524" s="58">
        <v>158.52108799999999</v>
      </c>
      <c r="F524" s="58">
        <v>-15.362587</v>
      </c>
      <c r="G524" s="58">
        <v>25.263480000000001</v>
      </c>
      <c r="H524" s="58">
        <v>4.8078789999999998</v>
      </c>
      <c r="I524" s="69">
        <v>-25.263480000000001</v>
      </c>
      <c r="J524" s="102">
        <v>4</v>
      </c>
      <c r="K524" s="57">
        <v>329.35138699999999</v>
      </c>
      <c r="L524" s="58">
        <v>155.426928</v>
      </c>
      <c r="M524" s="69">
        <v>-101.558223</v>
      </c>
      <c r="N524" s="73">
        <v>313.71418199999999</v>
      </c>
      <c r="O524" s="74">
        <v>148.04744500000001</v>
      </c>
      <c r="P524" s="74">
        <v>-307.13232399999998</v>
      </c>
      <c r="Q524" s="57">
        <f t="shared" si="25"/>
        <v>25.263479483722875</v>
      </c>
      <c r="R524" s="58">
        <f t="shared" si="26"/>
        <v>371.43382209817474</v>
      </c>
      <c r="S524" s="69">
        <f t="shared" si="24"/>
        <v>371.86421083327389</v>
      </c>
      <c r="T524" s="57">
        <v>336.29720748008799</v>
      </c>
      <c r="U524" s="69">
        <v>158.70478712164899</v>
      </c>
    </row>
    <row r="525" spans="2:21" x14ac:dyDescent="0.25">
      <c r="B525">
        <v>476</v>
      </c>
      <c r="C525" s="98" t="s">
        <v>178</v>
      </c>
      <c r="D525" s="58">
        <v>330.70952599999998</v>
      </c>
      <c r="E525" s="58">
        <v>167.56296900000001</v>
      </c>
      <c r="F525" s="58">
        <v>-15.302688</v>
      </c>
      <c r="G525" s="58">
        <v>26.870291999999999</v>
      </c>
      <c r="H525" s="58">
        <v>4.789917</v>
      </c>
      <c r="I525" s="69">
        <v>-26.870291999999999</v>
      </c>
      <c r="J525" s="102">
        <v>4</v>
      </c>
      <c r="K525" s="57">
        <v>324.26641000000001</v>
      </c>
      <c r="L525" s="58">
        <v>164.29838899999999</v>
      </c>
      <c r="M525" s="69">
        <v>-101.50059299999999</v>
      </c>
      <c r="N525" s="73">
        <v>308.899765</v>
      </c>
      <c r="O525" s="74">
        <v>156.512461</v>
      </c>
      <c r="P525" s="74">
        <v>-307.080105</v>
      </c>
      <c r="Q525" s="57">
        <f t="shared" si="25"/>
        <v>26.870292265358621</v>
      </c>
      <c r="R525" s="58">
        <f t="shared" si="26"/>
        <v>370.73729130914199</v>
      </c>
      <c r="S525" s="69">
        <f t="shared" si="24"/>
        <v>371.16510886276143</v>
      </c>
      <c r="T525" s="57">
        <v>331.09118919557397</v>
      </c>
      <c r="U525" s="69">
        <v>167.75634903045099</v>
      </c>
    </row>
    <row r="526" spans="2:21" x14ac:dyDescent="0.25">
      <c r="B526">
        <v>477</v>
      </c>
      <c r="C526" s="98" t="s">
        <v>178</v>
      </c>
      <c r="D526" s="58">
        <v>325.51929999999999</v>
      </c>
      <c r="E526" s="58">
        <v>176.60697400000001</v>
      </c>
      <c r="F526" s="58">
        <v>-15.268720999999999</v>
      </c>
      <c r="G526" s="58">
        <v>28.481565</v>
      </c>
      <c r="H526" s="58">
        <v>4.7797479999999997</v>
      </c>
      <c r="I526" s="69">
        <v>-28.481565</v>
      </c>
      <c r="J526" s="102">
        <v>4</v>
      </c>
      <c r="K526" s="57">
        <v>319.18397399999998</v>
      </c>
      <c r="L526" s="58">
        <v>173.16981100000001</v>
      </c>
      <c r="M526" s="69">
        <v>-101.467907</v>
      </c>
      <c r="N526" s="73">
        <v>304.07440300000002</v>
      </c>
      <c r="O526" s="74">
        <v>164.97227699999999</v>
      </c>
      <c r="P526" s="74">
        <v>-307.05047200000001</v>
      </c>
      <c r="Q526" s="57">
        <f t="shared" si="25"/>
        <v>28.481565503531247</v>
      </c>
      <c r="R526" s="58">
        <f t="shared" si="26"/>
        <v>370.34151527735406</v>
      </c>
      <c r="S526" s="69">
        <f t="shared" si="24"/>
        <v>370.76787763303037</v>
      </c>
      <c r="T526" s="57">
        <v>325.89409601458601</v>
      </c>
      <c r="U526" s="69">
        <v>176.81031552230999</v>
      </c>
    </row>
    <row r="527" spans="2:21" x14ac:dyDescent="0.25">
      <c r="B527">
        <v>478</v>
      </c>
      <c r="C527" s="98" t="s">
        <v>184</v>
      </c>
      <c r="D527" s="58">
        <v>320.33700599999997</v>
      </c>
      <c r="E527" s="58">
        <v>185.652998</v>
      </c>
      <c r="F527" s="58">
        <v>-15.260616000000001</v>
      </c>
      <c r="G527" s="58">
        <v>30.094662</v>
      </c>
      <c r="H527" s="58">
        <v>4.7773240000000001</v>
      </c>
      <c r="I527" s="69">
        <v>-30.094662</v>
      </c>
      <c r="J527" s="102" t="s">
        <v>404</v>
      </c>
      <c r="K527" s="57">
        <v>314.10410300000001</v>
      </c>
      <c r="L527" s="58">
        <v>182.04068599999999</v>
      </c>
      <c r="M527" s="69">
        <v>-101.460106</v>
      </c>
      <c r="N527" s="73">
        <v>299.23881</v>
      </c>
      <c r="O527" s="74">
        <v>173.42542700000001</v>
      </c>
      <c r="P527" s="74">
        <v>-307.04339900000002</v>
      </c>
      <c r="Q527" s="57">
        <f t="shared" si="25"/>
        <v>30.094662192665449</v>
      </c>
      <c r="R527" s="58">
        <f t="shared" si="26"/>
        <v>370.24698929151606</v>
      </c>
      <c r="S527" s="69">
        <f t="shared" si="24"/>
        <v>370.67300470903007</v>
      </c>
      <c r="T527" s="57">
        <v>320.70562931435001</v>
      </c>
      <c r="U527" s="69">
        <v>185.866635582171</v>
      </c>
    </row>
    <row r="528" spans="2:21" x14ac:dyDescent="0.25">
      <c r="B528">
        <v>479</v>
      </c>
      <c r="C528" s="98" t="s">
        <v>184</v>
      </c>
      <c r="D528" s="58">
        <v>315.158929</v>
      </c>
      <c r="E528" s="58">
        <v>194.70127500000001</v>
      </c>
      <c r="F528" s="58">
        <v>-15.278089</v>
      </c>
      <c r="G528" s="58">
        <v>31.707257999999999</v>
      </c>
      <c r="H528" s="58">
        <v>4.7825519999999999</v>
      </c>
      <c r="I528" s="69">
        <v>-31.707257999999999</v>
      </c>
      <c r="J528" s="102" t="s">
        <v>404</v>
      </c>
      <c r="K528" s="57">
        <v>309.02345800000001</v>
      </c>
      <c r="L528" s="58">
        <v>190.91085699999999</v>
      </c>
      <c r="M528" s="69">
        <v>-101.476921</v>
      </c>
      <c r="N528" s="73">
        <v>294.39053799999999</v>
      </c>
      <c r="O528" s="74">
        <v>181.87082100000001</v>
      </c>
      <c r="P528" s="74">
        <v>-307.05864600000001</v>
      </c>
      <c r="Q528" s="57">
        <f t="shared" si="25"/>
        <v>31.707257660175642</v>
      </c>
      <c r="R528" s="58">
        <f t="shared" si="26"/>
        <v>370.45072143950898</v>
      </c>
      <c r="S528" s="69">
        <f t="shared" si="24"/>
        <v>370.87748490989748</v>
      </c>
      <c r="T528" s="57">
        <v>315.52203052796102</v>
      </c>
      <c r="U528" s="69">
        <v>194.92559461763801</v>
      </c>
    </row>
    <row r="529" spans="2:21" x14ac:dyDescent="0.25">
      <c r="B529">
        <v>480</v>
      </c>
      <c r="C529" s="98" t="s">
        <v>184</v>
      </c>
      <c r="D529" s="58">
        <v>309.98965199999998</v>
      </c>
      <c r="E529" s="58">
        <v>203.755799</v>
      </c>
      <c r="F529" s="58">
        <v>-15.321672</v>
      </c>
      <c r="G529" s="58">
        <v>33.316867000000002</v>
      </c>
      <c r="H529" s="58">
        <v>4.7956060000000003</v>
      </c>
      <c r="I529" s="69">
        <v>-33.316867000000002</v>
      </c>
      <c r="J529" s="102" t="s">
        <v>404</v>
      </c>
      <c r="K529" s="57">
        <v>303.94666100000001</v>
      </c>
      <c r="L529" s="58">
        <v>199.783748</v>
      </c>
      <c r="M529" s="69">
        <v>-101.51885900000001</v>
      </c>
      <c r="N529" s="73">
        <v>289.53430300000002</v>
      </c>
      <c r="O529" s="74">
        <v>190.31052399999999</v>
      </c>
      <c r="P529" s="74">
        <v>-307.09665899999999</v>
      </c>
      <c r="Q529" s="57">
        <f t="shared" si="25"/>
        <v>33.316867002110797</v>
      </c>
      <c r="R529" s="58">
        <f t="shared" si="26"/>
        <v>370.95823211408788</v>
      </c>
      <c r="S529" s="69">
        <f t="shared" si="24"/>
        <v>371.38686384526358</v>
      </c>
      <c r="T529" s="57">
        <v>310.34787007058998</v>
      </c>
      <c r="U529" s="69">
        <v>203.99125527642201</v>
      </c>
    </row>
    <row r="530" spans="2:21" x14ac:dyDescent="0.25">
      <c r="B530">
        <v>481</v>
      </c>
      <c r="C530" s="98" t="s">
        <v>184</v>
      </c>
      <c r="D530" s="58">
        <v>304.80129799999997</v>
      </c>
      <c r="E530" s="58">
        <v>212.79893799999999</v>
      </c>
      <c r="F530" s="58">
        <v>-15.388569</v>
      </c>
      <c r="G530" s="58">
        <v>34.921061000000002</v>
      </c>
      <c r="H530" s="58">
        <v>4.8156819999999998</v>
      </c>
      <c r="I530" s="69">
        <v>-34.921061000000002</v>
      </c>
      <c r="J530" s="102" t="s">
        <v>404</v>
      </c>
      <c r="K530" s="57">
        <v>298.84710799999999</v>
      </c>
      <c r="L530" s="58">
        <v>208.64198400000001</v>
      </c>
      <c r="M530" s="69">
        <v>-101.583217</v>
      </c>
      <c r="N530" s="73">
        <v>284.64653800000002</v>
      </c>
      <c r="O530" s="74">
        <v>198.727767</v>
      </c>
      <c r="P530" s="74">
        <v>-307.15496200000001</v>
      </c>
      <c r="Q530" s="57">
        <f t="shared" si="25"/>
        <v>34.921060907801007</v>
      </c>
      <c r="R530" s="58">
        <f t="shared" si="26"/>
        <v>371.73541568757292</v>
      </c>
      <c r="S530" s="69">
        <f t="shared" si="24"/>
        <v>372.16692176431428</v>
      </c>
      <c r="T530" s="57">
        <v>305.15514050953198</v>
      </c>
      <c r="U530" s="69">
        <v>213.04597536743199</v>
      </c>
    </row>
    <row r="531" spans="2:21" x14ac:dyDescent="0.25">
      <c r="B531">
        <v>482</v>
      </c>
      <c r="C531" s="98" t="s">
        <v>180</v>
      </c>
      <c r="D531" s="58">
        <v>404.22540900000001</v>
      </c>
      <c r="E531" s="58">
        <v>59.321590999999998</v>
      </c>
      <c r="F531" s="58">
        <v>-18.784085999999999</v>
      </c>
      <c r="G531" s="58">
        <v>8.3487749999999998</v>
      </c>
      <c r="H531" s="58">
        <v>5.8992069999999996</v>
      </c>
      <c r="I531" s="69">
        <v>-8.3487749999999998</v>
      </c>
      <c r="J531" s="102" t="s">
        <v>404</v>
      </c>
      <c r="K531" s="57">
        <v>395.42926199999999</v>
      </c>
      <c r="L531" s="58">
        <v>58.030723000000002</v>
      </c>
      <c r="M531" s="69">
        <v>-104.826003</v>
      </c>
      <c r="N531" s="73">
        <v>374.45070399999997</v>
      </c>
      <c r="O531" s="74">
        <v>54.952041999999999</v>
      </c>
      <c r="P531" s="74">
        <v>-310.03348799999998</v>
      </c>
      <c r="Q531" s="57">
        <f t="shared" si="25"/>
        <v>8.3487754589940693</v>
      </c>
      <c r="R531" s="58">
        <f t="shared" si="26"/>
        <v>408.55505435618903</v>
      </c>
      <c r="S531" s="69">
        <f t="shared" si="24"/>
        <v>409.1430432575176</v>
      </c>
      <c r="T531" s="57">
        <v>404.80718639353302</v>
      </c>
      <c r="U531" s="69">
        <v>59.406969008961902</v>
      </c>
    </row>
    <row r="532" spans="2:21" s="89" customFormat="1" x14ac:dyDescent="0.25">
      <c r="B532" s="89">
        <v>483</v>
      </c>
      <c r="C532" s="98" t="s">
        <v>178</v>
      </c>
      <c r="D532" s="91">
        <v>398.93555400000002</v>
      </c>
      <c r="E532" s="91">
        <v>68.338881000000001</v>
      </c>
      <c r="F532" s="91">
        <v>-18.411840000000002</v>
      </c>
      <c r="G532" s="91">
        <v>9.7205919999999999</v>
      </c>
      <c r="H532" s="91">
        <v>5.7740349999999996</v>
      </c>
      <c r="I532" s="92">
        <v>-9.7205919999999999</v>
      </c>
      <c r="J532" s="102">
        <v>1</v>
      </c>
      <c r="K532" s="90">
        <v>390.35812600000003</v>
      </c>
      <c r="L532" s="91">
        <v>66.869540999999998</v>
      </c>
      <c r="M532" s="92">
        <v>-104.47297399999999</v>
      </c>
      <c r="N532" s="93">
        <v>369.901206</v>
      </c>
      <c r="O532" s="94">
        <v>63.365209</v>
      </c>
      <c r="P532" s="94">
        <v>-309.726291</v>
      </c>
      <c r="Q532" s="57">
        <f t="shared" si="25"/>
        <v>9.7205924123887417</v>
      </c>
      <c r="R532" s="58">
        <f t="shared" si="26"/>
        <v>404.74656132154985</v>
      </c>
      <c r="S532" s="69">
        <f t="shared" si="24"/>
        <v>405.31639148215987</v>
      </c>
      <c r="T532" s="57">
        <v>399.49723274495301</v>
      </c>
      <c r="U532" s="69">
        <v>68.435098287546097</v>
      </c>
    </row>
    <row r="533" spans="2:21" x14ac:dyDescent="0.25">
      <c r="B533">
        <v>484</v>
      </c>
      <c r="C533" s="98" t="s">
        <v>178</v>
      </c>
      <c r="D533" s="58">
        <v>393.64427699999999</v>
      </c>
      <c r="E533" s="58">
        <v>77.349185000000006</v>
      </c>
      <c r="F533" s="58">
        <v>-18.066866000000001</v>
      </c>
      <c r="G533" s="58">
        <v>11.116713000000001</v>
      </c>
      <c r="H533" s="58">
        <v>5.659459</v>
      </c>
      <c r="I533" s="69">
        <v>-11.116713000000001</v>
      </c>
      <c r="J533" s="102">
        <v>1</v>
      </c>
      <c r="K533" s="57">
        <v>385.27408100000002</v>
      </c>
      <c r="L533" s="58">
        <v>75.704481999999999</v>
      </c>
      <c r="M533" s="69">
        <v>-104.14523</v>
      </c>
      <c r="N533" s="73">
        <v>365.31140399999998</v>
      </c>
      <c r="O533" s="74">
        <v>71.781913000000003</v>
      </c>
      <c r="P533" s="74">
        <v>-309.43964</v>
      </c>
      <c r="Q533" s="57">
        <f t="shared" si="25"/>
        <v>11.116712566250264</v>
      </c>
      <c r="R533" s="58">
        <f t="shared" si="26"/>
        <v>401.17167551438246</v>
      </c>
      <c r="S533" s="69">
        <f t="shared" si="24"/>
        <v>401.72489452323885</v>
      </c>
      <c r="T533" s="57">
        <v>394.18714943440102</v>
      </c>
      <c r="U533" s="69">
        <v>77.455856791801295</v>
      </c>
    </row>
    <row r="534" spans="2:21" x14ac:dyDescent="0.25">
      <c r="B534">
        <v>485</v>
      </c>
      <c r="C534" s="98" t="s">
        <v>178</v>
      </c>
      <c r="D534" s="58">
        <v>388.35879799999998</v>
      </c>
      <c r="E534" s="58">
        <v>86.355440999999999</v>
      </c>
      <c r="F534" s="58">
        <v>-17.74962</v>
      </c>
      <c r="G534" s="58">
        <v>12.536327</v>
      </c>
      <c r="H534" s="58">
        <v>5.555301</v>
      </c>
      <c r="I534" s="69">
        <v>-12.536327</v>
      </c>
      <c r="J534" s="102">
        <v>1</v>
      </c>
      <c r="K534" s="57">
        <v>380.18468200000001</v>
      </c>
      <c r="L534" s="58">
        <v>84.537845000000004</v>
      </c>
      <c r="M534" s="69">
        <v>-103.843349</v>
      </c>
      <c r="N534" s="73">
        <v>360.68965300000002</v>
      </c>
      <c r="O534" s="74">
        <v>80.202932000000004</v>
      </c>
      <c r="P534" s="74">
        <v>-309.17440399999998</v>
      </c>
      <c r="Q534" s="57">
        <f t="shared" si="25"/>
        <v>12.536327090774975</v>
      </c>
      <c r="R534" s="58">
        <f t="shared" si="26"/>
        <v>397.84396209356913</v>
      </c>
      <c r="S534" s="69">
        <f t="shared" si="24"/>
        <v>398.38209115477713</v>
      </c>
      <c r="T534" s="57">
        <v>388.88413312444499</v>
      </c>
      <c r="U534" s="69">
        <v>86.472254489427598</v>
      </c>
    </row>
    <row r="535" spans="2:21" x14ac:dyDescent="0.25">
      <c r="B535">
        <v>486</v>
      </c>
      <c r="C535" s="98" t="s">
        <v>178</v>
      </c>
      <c r="D535" s="58">
        <v>383.08941499999997</v>
      </c>
      <c r="E535" s="58">
        <v>95.372899000000004</v>
      </c>
      <c r="F535" s="58">
        <v>-17.461089000000001</v>
      </c>
      <c r="G535" s="58">
        <v>13.980001</v>
      </c>
      <c r="H535" s="58">
        <v>5.4615729999999996</v>
      </c>
      <c r="I535" s="69">
        <v>-13.980001</v>
      </c>
      <c r="J535" s="102">
        <v>2</v>
      </c>
      <c r="K535" s="57">
        <v>375.10036400000001</v>
      </c>
      <c r="L535" s="58">
        <v>93.383966999999998</v>
      </c>
      <c r="M535" s="69">
        <v>-103.56840200000001</v>
      </c>
      <c r="N535" s="73">
        <v>356.04670900000002</v>
      </c>
      <c r="O535" s="74">
        <v>88.640420000000006</v>
      </c>
      <c r="P535" s="74">
        <v>-308.93185299999999</v>
      </c>
      <c r="Q535" s="57">
        <f t="shared" si="25"/>
        <v>13.980000587177706</v>
      </c>
      <c r="R535" s="58">
        <f t="shared" si="26"/>
        <v>394.7828387211207</v>
      </c>
      <c r="S535" s="69">
        <f t="shared" si="24"/>
        <v>395.30739950694016</v>
      </c>
      <c r="T535" s="57">
        <v>383.59847391091398</v>
      </c>
      <c r="U535" s="69">
        <v>95.499632922146404</v>
      </c>
    </row>
    <row r="536" spans="2:21" x14ac:dyDescent="0.25">
      <c r="B536">
        <v>487</v>
      </c>
      <c r="C536" s="98" t="s">
        <v>178</v>
      </c>
      <c r="D536" s="58">
        <v>377.85279300000002</v>
      </c>
      <c r="E536" s="58">
        <v>104.39707799999999</v>
      </c>
      <c r="F536" s="58">
        <v>-17.202413</v>
      </c>
      <c r="G536" s="58">
        <v>15.444962</v>
      </c>
      <c r="H536" s="58">
        <v>5.3783500000000002</v>
      </c>
      <c r="I536" s="69">
        <v>-15.444962</v>
      </c>
      <c r="J536" s="102">
        <v>2</v>
      </c>
      <c r="K536" s="57">
        <v>370.03776499999998</v>
      </c>
      <c r="L536" s="58">
        <v>102.23786200000001</v>
      </c>
      <c r="M536" s="69">
        <v>-103.32159299999999</v>
      </c>
      <c r="N536" s="73">
        <v>351.39915100000002</v>
      </c>
      <c r="O536" s="74">
        <v>97.088192000000006</v>
      </c>
      <c r="P536" s="74">
        <v>-308.713348</v>
      </c>
      <c r="Q536" s="57">
        <f t="shared" si="25"/>
        <v>15.444961834900495</v>
      </c>
      <c r="R536" s="58">
        <f t="shared" si="26"/>
        <v>392.0095446195653</v>
      </c>
      <c r="S536" s="69">
        <f t="shared" si="24"/>
        <v>392.52206781889208</v>
      </c>
      <c r="T536" s="57">
        <v>378.34684280141698</v>
      </c>
      <c r="U536" s="69">
        <v>104.533579189378</v>
      </c>
    </row>
    <row r="537" spans="2:21" x14ac:dyDescent="0.25">
      <c r="B537">
        <v>488</v>
      </c>
      <c r="C537" s="98" t="s">
        <v>178</v>
      </c>
      <c r="D537" s="58">
        <v>372.62462900000003</v>
      </c>
      <c r="E537" s="58">
        <v>113.42021200000001</v>
      </c>
      <c r="F537" s="58">
        <v>-16.970917</v>
      </c>
      <c r="G537" s="58">
        <v>16.929303000000001</v>
      </c>
      <c r="H537" s="58">
        <v>5.3045140000000002</v>
      </c>
      <c r="I537" s="69">
        <v>-16.929303000000001</v>
      </c>
      <c r="J537" s="102">
        <v>2</v>
      </c>
      <c r="K537" s="57">
        <v>364.974332</v>
      </c>
      <c r="L537" s="58">
        <v>111.0916</v>
      </c>
      <c r="M537" s="69">
        <v>-103.10047400000001</v>
      </c>
      <c r="N537" s="73">
        <v>346.72859499999998</v>
      </c>
      <c r="O537" s="74">
        <v>105.537927</v>
      </c>
      <c r="P537" s="74">
        <v>-308.516977</v>
      </c>
      <c r="Q537" s="57">
        <f t="shared" si="25"/>
        <v>16.929302568358541</v>
      </c>
      <c r="R537" s="58">
        <f t="shared" si="26"/>
        <v>389.5038621471071</v>
      </c>
      <c r="S537" s="69">
        <f t="shared" si="24"/>
        <v>390.0057145728104</v>
      </c>
      <c r="T537" s="57">
        <v>373.10476786462402</v>
      </c>
      <c r="U537" s="69">
        <v>113.56635760492399</v>
      </c>
    </row>
    <row r="538" spans="2:21" x14ac:dyDescent="0.25">
      <c r="B538">
        <v>489</v>
      </c>
      <c r="C538" s="98" t="s">
        <v>178</v>
      </c>
      <c r="D538" s="58">
        <v>367.38604199999997</v>
      </c>
      <c r="E538" s="58">
        <v>122.44387399999999</v>
      </c>
      <c r="F538" s="58">
        <v>-16.764765000000001</v>
      </c>
      <c r="G538" s="58">
        <v>18.432403000000001</v>
      </c>
      <c r="H538" s="58">
        <v>5.2392700000000003</v>
      </c>
      <c r="I538" s="69">
        <v>-18.432403000000001</v>
      </c>
      <c r="J538" s="102">
        <v>2</v>
      </c>
      <c r="K538" s="57">
        <v>359.89251100000001</v>
      </c>
      <c r="L538" s="58">
        <v>119.9464</v>
      </c>
      <c r="M538" s="69">
        <v>-102.903372</v>
      </c>
      <c r="N538" s="73">
        <v>342.02065399999998</v>
      </c>
      <c r="O538" s="74">
        <v>113.989997</v>
      </c>
      <c r="P538" s="74">
        <v>-308.34145999999998</v>
      </c>
      <c r="Q538" s="57">
        <f t="shared" si="25"/>
        <v>18.432402659908192</v>
      </c>
      <c r="R538" s="58">
        <f t="shared" si="26"/>
        <v>387.25315510212909</v>
      </c>
      <c r="S538" s="69">
        <f t="shared" si="24"/>
        <v>387.74558626092136</v>
      </c>
      <c r="T538" s="57">
        <v>367.85324388731402</v>
      </c>
      <c r="U538" s="69">
        <v>122.59958489394501</v>
      </c>
    </row>
    <row r="539" spans="2:21" x14ac:dyDescent="0.25">
      <c r="B539">
        <v>490</v>
      </c>
      <c r="C539" s="98" t="s">
        <v>178</v>
      </c>
      <c r="D539" s="58">
        <v>362.15467799999999</v>
      </c>
      <c r="E539" s="58">
        <v>131.464561</v>
      </c>
      <c r="F539" s="58">
        <v>-16.585215000000002</v>
      </c>
      <c r="G539" s="58">
        <v>19.951235</v>
      </c>
      <c r="H539" s="58">
        <v>5.1828320000000003</v>
      </c>
      <c r="I539" s="69">
        <v>-19.951235</v>
      </c>
      <c r="J539" s="102">
        <v>2</v>
      </c>
      <c r="K539" s="57">
        <v>354.80973599999999</v>
      </c>
      <c r="L539" s="58">
        <v>128.79829799999999</v>
      </c>
      <c r="M539" s="69">
        <v>-102.73156</v>
      </c>
      <c r="N539" s="73">
        <v>337.292261</v>
      </c>
      <c r="O539" s="74">
        <v>122.43933800000001</v>
      </c>
      <c r="P539" s="74">
        <v>-308.18810500000001</v>
      </c>
      <c r="Q539" s="57">
        <f t="shared" si="25"/>
        <v>19.951234497421247</v>
      </c>
      <c r="R539" s="58">
        <f t="shared" si="26"/>
        <v>385.27774604330108</v>
      </c>
      <c r="S539" s="69">
        <f t="shared" si="24"/>
        <v>385.76203416021252</v>
      </c>
      <c r="T539" s="57">
        <v>362.60993467017499</v>
      </c>
      <c r="U539" s="69">
        <v>131.629822204459</v>
      </c>
    </row>
    <row r="540" spans="2:21" x14ac:dyDescent="0.25">
      <c r="B540">
        <v>491</v>
      </c>
      <c r="C540" s="98" t="s">
        <v>178</v>
      </c>
      <c r="D540" s="58">
        <v>356.90976000000001</v>
      </c>
      <c r="E540" s="58">
        <v>140.48654400000001</v>
      </c>
      <c r="F540" s="58">
        <v>-16.430457000000001</v>
      </c>
      <c r="G540" s="58">
        <v>21.485552999999999</v>
      </c>
      <c r="H540" s="58">
        <v>5.1344750000000001</v>
      </c>
      <c r="I540" s="69">
        <v>-21.485552999999999</v>
      </c>
      <c r="J540" s="102">
        <v>3</v>
      </c>
      <c r="K540" s="57">
        <v>349.70650000000001</v>
      </c>
      <c r="L540" s="58">
        <v>137.65120300000001</v>
      </c>
      <c r="M540" s="69">
        <v>-102.583367</v>
      </c>
      <c r="N540" s="73">
        <v>332.52693299999999</v>
      </c>
      <c r="O540" s="74">
        <v>130.88899499999999</v>
      </c>
      <c r="P540" s="74">
        <v>-308.055567</v>
      </c>
      <c r="Q540" s="57">
        <f t="shared" si="25"/>
        <v>21.485552764183229</v>
      </c>
      <c r="R540" s="58">
        <f t="shared" si="26"/>
        <v>383.56361379609712</v>
      </c>
      <c r="S540" s="69">
        <f t="shared" si="24"/>
        <v>384.04093002157953</v>
      </c>
      <c r="T540" s="57">
        <v>357.35394076050898</v>
      </c>
      <c r="U540" s="69">
        <v>140.66138208779901</v>
      </c>
    </row>
    <row r="541" spans="2:21" x14ac:dyDescent="0.25">
      <c r="B541">
        <v>492</v>
      </c>
      <c r="C541" s="98" t="s">
        <v>178</v>
      </c>
      <c r="D541" s="58">
        <v>351.66898200000003</v>
      </c>
      <c r="E541" s="58">
        <v>149.510741</v>
      </c>
      <c r="F541" s="58">
        <v>-16.301908000000001</v>
      </c>
      <c r="G541" s="58">
        <v>23.032588000000001</v>
      </c>
      <c r="H541" s="58">
        <v>5.0945070000000001</v>
      </c>
      <c r="I541" s="69">
        <v>-23.032588000000001</v>
      </c>
      <c r="J541" s="102">
        <v>3</v>
      </c>
      <c r="K541" s="57">
        <v>344.60020300000002</v>
      </c>
      <c r="L541" s="58">
        <v>146.50547700000001</v>
      </c>
      <c r="M541" s="69">
        <v>-102.46019699999999</v>
      </c>
      <c r="N541" s="73">
        <v>327.74137000000002</v>
      </c>
      <c r="O541" s="74">
        <v>139.338007</v>
      </c>
      <c r="P541" s="74">
        <v>-307.94522599999999</v>
      </c>
      <c r="Q541" s="57">
        <f t="shared" si="25"/>
        <v>23.032588057920059</v>
      </c>
      <c r="R541" s="58">
        <f t="shared" si="26"/>
        <v>382.13156710128703</v>
      </c>
      <c r="S541" s="69">
        <f t="shared" si="24"/>
        <v>382.60312503785747</v>
      </c>
      <c r="T541" s="57">
        <v>352.10298136755199</v>
      </c>
      <c r="U541" s="69">
        <v>149.69525419382001</v>
      </c>
    </row>
    <row r="542" spans="2:21" x14ac:dyDescent="0.25">
      <c r="B542">
        <v>493</v>
      </c>
      <c r="C542" s="98" t="s">
        <v>178</v>
      </c>
      <c r="D542" s="58">
        <v>346.43566299999998</v>
      </c>
      <c r="E542" s="58">
        <v>158.52828199999999</v>
      </c>
      <c r="F542" s="58">
        <v>-16.199387999999999</v>
      </c>
      <c r="G542" s="58">
        <v>24.588740000000001</v>
      </c>
      <c r="H542" s="58">
        <v>5.0627630000000003</v>
      </c>
      <c r="I542" s="69">
        <v>-24.588740000000001</v>
      </c>
      <c r="J542" s="102">
        <v>4</v>
      </c>
      <c r="K542" s="57">
        <v>339.49451199999999</v>
      </c>
      <c r="L542" s="58">
        <v>155.352025</v>
      </c>
      <c r="M542" s="69">
        <v>-102.361919</v>
      </c>
      <c r="N542" s="73">
        <v>322.940068</v>
      </c>
      <c r="O542" s="74">
        <v>147.77674400000001</v>
      </c>
      <c r="P542" s="74">
        <v>-307.85706699999997</v>
      </c>
      <c r="Q542" s="57">
        <f t="shared" si="25"/>
        <v>24.588739787301968</v>
      </c>
      <c r="R542" s="58">
        <f t="shared" si="26"/>
        <v>380.98410044530868</v>
      </c>
      <c r="S542" s="69">
        <f t="shared" si="24"/>
        <v>381.45108750370656</v>
      </c>
      <c r="T542" s="57">
        <v>346.86033586216502</v>
      </c>
      <c r="U542" s="69">
        <v>158.72261147136001</v>
      </c>
    </row>
    <row r="543" spans="2:21" x14ac:dyDescent="0.25">
      <c r="B543">
        <v>494</v>
      </c>
      <c r="C543" s="98" t="s">
        <v>178</v>
      </c>
      <c r="D543" s="58">
        <v>341.23293899999999</v>
      </c>
      <c r="E543" s="58">
        <v>167.564785</v>
      </c>
      <c r="F543" s="58">
        <v>-16.125585999999998</v>
      </c>
      <c r="G543" s="58">
        <v>26.153665</v>
      </c>
      <c r="H543" s="58">
        <v>5.039981</v>
      </c>
      <c r="I543" s="69">
        <v>-26.153665</v>
      </c>
      <c r="J543" s="102">
        <v>4</v>
      </c>
      <c r="K543" s="57">
        <v>334.41187200000002</v>
      </c>
      <c r="L543" s="58">
        <v>164.21525299999999</v>
      </c>
      <c r="M543" s="69">
        <v>-102.291145</v>
      </c>
      <c r="N543" s="73">
        <v>318.143824</v>
      </c>
      <c r="O543" s="74">
        <v>156.22671600000001</v>
      </c>
      <c r="P543" s="74">
        <v>-307.79351500000001</v>
      </c>
      <c r="Q543" s="57">
        <f t="shared" si="25"/>
        <v>26.153664517301689</v>
      </c>
      <c r="R543" s="58">
        <f t="shared" si="26"/>
        <v>380.15506813756139</v>
      </c>
      <c r="S543" s="69">
        <f t="shared" si="24"/>
        <v>380.61877645831203</v>
      </c>
      <c r="T543" s="57">
        <v>341.64920332912698</v>
      </c>
      <c r="U543" s="69">
        <v>167.76919446591401</v>
      </c>
    </row>
    <row r="544" spans="2:21" x14ac:dyDescent="0.25">
      <c r="B544">
        <v>495</v>
      </c>
      <c r="C544" s="98" t="s">
        <v>178</v>
      </c>
      <c r="D544" s="58">
        <v>336.04065100000003</v>
      </c>
      <c r="E544" s="58">
        <v>176.610884</v>
      </c>
      <c r="F544" s="58">
        <v>-16.078465999999999</v>
      </c>
      <c r="G544" s="58">
        <v>27.724800999999999</v>
      </c>
      <c r="H544" s="58">
        <v>5.0254669999999999</v>
      </c>
      <c r="I544" s="69">
        <v>-27.724800999999999</v>
      </c>
      <c r="J544" s="102">
        <v>4</v>
      </c>
      <c r="K544" s="57">
        <v>329.33330799999999</v>
      </c>
      <c r="L544" s="58">
        <v>173.085745</v>
      </c>
      <c r="M544" s="69">
        <v>-102.245948</v>
      </c>
      <c r="N544" s="73">
        <v>313.33648799999997</v>
      </c>
      <c r="O544" s="74">
        <v>164.678392</v>
      </c>
      <c r="P544" s="74">
        <v>-307.75290200000001</v>
      </c>
      <c r="Q544" s="57">
        <f t="shared" si="25"/>
        <v>27.724801510005673</v>
      </c>
      <c r="R544" s="58">
        <f t="shared" si="26"/>
        <v>379.6244505715685</v>
      </c>
      <c r="S544" s="69">
        <f t="shared" si="24"/>
        <v>380.086070714534</v>
      </c>
      <c r="T544" s="57">
        <v>336.44930592291502</v>
      </c>
      <c r="U544" s="69">
        <v>176.82565833451</v>
      </c>
    </row>
    <row r="545" spans="2:21" x14ac:dyDescent="0.25">
      <c r="B545">
        <v>496</v>
      </c>
      <c r="C545" s="98" t="s">
        <v>180</v>
      </c>
      <c r="D545" s="58">
        <v>330.848478</v>
      </c>
      <c r="E545" s="58">
        <v>185.657667</v>
      </c>
      <c r="F545" s="58">
        <v>-16.056823999999999</v>
      </c>
      <c r="G545" s="58">
        <v>29.299230999999999</v>
      </c>
      <c r="H545" s="58">
        <v>5.0188090000000001</v>
      </c>
      <c r="I545" s="69">
        <v>-29.299230999999999</v>
      </c>
      <c r="J545" s="102" t="s">
        <v>404</v>
      </c>
      <c r="K545" s="57">
        <v>324.24925400000001</v>
      </c>
      <c r="L545" s="58">
        <v>181.95447100000001</v>
      </c>
      <c r="M545" s="69">
        <v>-102.22518599999999</v>
      </c>
      <c r="N545" s="73">
        <v>308.51029599999998</v>
      </c>
      <c r="O545" s="74">
        <v>173.12245799999999</v>
      </c>
      <c r="P545" s="74">
        <v>-307.734239</v>
      </c>
      <c r="Q545" s="57">
        <f t="shared" si="25"/>
        <v>29.299230871053982</v>
      </c>
      <c r="R545" s="58">
        <f t="shared" si="26"/>
        <v>379.38039579134733</v>
      </c>
      <c r="S545" s="69">
        <f t="shared" si="24"/>
        <v>379.84105819225016</v>
      </c>
      <c r="T545" s="57">
        <v>331.250242418808</v>
      </c>
      <c r="U545" s="69">
        <v>185.88311958521501</v>
      </c>
    </row>
    <row r="546" spans="2:21" x14ac:dyDescent="0.25">
      <c r="B546">
        <v>497</v>
      </c>
      <c r="C546" s="98" t="s">
        <v>184</v>
      </c>
      <c r="D546" s="58">
        <v>325.66752700000001</v>
      </c>
      <c r="E546" s="58">
        <v>194.706751</v>
      </c>
      <c r="F546" s="58">
        <v>-16.061564000000001</v>
      </c>
      <c r="G546" s="58">
        <v>30.873925</v>
      </c>
      <c r="H546" s="58">
        <v>5.0202660000000003</v>
      </c>
      <c r="I546" s="69">
        <v>-30.873925</v>
      </c>
      <c r="J546" s="102" t="s">
        <v>404</v>
      </c>
      <c r="K546" s="57">
        <v>319.17067800000001</v>
      </c>
      <c r="L546" s="58">
        <v>190.82248200000001</v>
      </c>
      <c r="M546" s="69">
        <v>-102.229733</v>
      </c>
      <c r="N546" s="73">
        <v>303.675881</v>
      </c>
      <c r="O546" s="74">
        <v>181.55861200000001</v>
      </c>
      <c r="P546" s="74">
        <v>-307.73832700000003</v>
      </c>
      <c r="Q546" s="57">
        <f t="shared" si="25"/>
        <v>30.873924798828206</v>
      </c>
      <c r="R546" s="58">
        <f t="shared" si="26"/>
        <v>379.43386383831336</v>
      </c>
      <c r="S546" s="69">
        <f t="shared" si="24"/>
        <v>379.89473591790158</v>
      </c>
      <c r="T546" s="57">
        <v>326.06312420650897</v>
      </c>
      <c r="U546" s="69">
        <v>194.943266588439</v>
      </c>
    </row>
    <row r="547" spans="2:21" x14ac:dyDescent="0.25">
      <c r="B547">
        <v>498</v>
      </c>
      <c r="C547" s="98" t="s">
        <v>184</v>
      </c>
      <c r="D547" s="58">
        <v>320.49184100000002</v>
      </c>
      <c r="E547" s="58">
        <v>203.75836200000001</v>
      </c>
      <c r="F547" s="58">
        <v>-16.092227999999999</v>
      </c>
      <c r="G547" s="58">
        <v>32.446883</v>
      </c>
      <c r="H547" s="58">
        <v>5.0297029999999996</v>
      </c>
      <c r="I547" s="69">
        <v>-32.446883</v>
      </c>
      <c r="J547" s="102" t="s">
        <v>404</v>
      </c>
      <c r="K547" s="57">
        <v>314.09208599999999</v>
      </c>
      <c r="L547" s="58">
        <v>199.689605</v>
      </c>
      <c r="M547" s="69">
        <v>-102.25914899999999</v>
      </c>
      <c r="N547" s="73">
        <v>298.82885499999998</v>
      </c>
      <c r="O547" s="74">
        <v>189.985736</v>
      </c>
      <c r="P547" s="74">
        <v>-307.76476600000001</v>
      </c>
      <c r="Q547" s="57">
        <f t="shared" si="25"/>
        <v>32.446882957531798</v>
      </c>
      <c r="R547" s="58">
        <f t="shared" si="26"/>
        <v>379.77952845367054</v>
      </c>
      <c r="S547" s="69">
        <f t="shared" si="24"/>
        <v>380.24175805200599</v>
      </c>
      <c r="T547" s="57">
        <v>320.88194235851802</v>
      </c>
      <c r="U547" s="69">
        <v>204.00637584514999</v>
      </c>
    </row>
    <row r="548" spans="2:21" x14ac:dyDescent="0.25">
      <c r="B548">
        <v>499</v>
      </c>
      <c r="C548" s="98" t="s">
        <v>184</v>
      </c>
      <c r="D548" s="58">
        <v>315.32616899999999</v>
      </c>
      <c r="E548" s="58">
        <v>212.81779800000001</v>
      </c>
      <c r="F548" s="58">
        <v>-16.149453999999999</v>
      </c>
      <c r="G548" s="58">
        <v>34.015934000000001</v>
      </c>
      <c r="H548" s="58">
        <v>5.0473420000000004</v>
      </c>
      <c r="I548" s="69">
        <v>-34.015934000000001</v>
      </c>
      <c r="J548" s="102" t="s">
        <v>404</v>
      </c>
      <c r="K548" s="57">
        <v>309.018236</v>
      </c>
      <c r="L548" s="58">
        <v>208.56049100000001</v>
      </c>
      <c r="M548" s="69">
        <v>-102.314037</v>
      </c>
      <c r="N548" s="73">
        <v>293.973997</v>
      </c>
      <c r="O548" s="74">
        <v>198.406935</v>
      </c>
      <c r="P548" s="74">
        <v>-307.814076</v>
      </c>
      <c r="Q548" s="57">
        <f t="shared" si="25"/>
        <v>34.015933791286415</v>
      </c>
      <c r="R548" s="58">
        <f t="shared" si="26"/>
        <v>380.42345879530797</v>
      </c>
      <c r="S548" s="69">
        <f t="shared" si="24"/>
        <v>380.88822640858302</v>
      </c>
      <c r="T548" s="57">
        <v>315.71143674376299</v>
      </c>
      <c r="U548" s="69">
        <v>213.07782029097601</v>
      </c>
    </row>
    <row r="549" spans="2:21" x14ac:dyDescent="0.25">
      <c r="B549">
        <v>500</v>
      </c>
      <c r="C549" s="98" t="s">
        <v>184</v>
      </c>
      <c r="D549" s="58">
        <v>404.31238200000001</v>
      </c>
      <c r="E549" s="58">
        <v>77.368452000000005</v>
      </c>
      <c r="F549" s="58">
        <v>-19.089997</v>
      </c>
      <c r="G549" s="58">
        <v>10.833050999999999</v>
      </c>
      <c r="H549" s="58">
        <v>6.003266</v>
      </c>
      <c r="I549" s="69">
        <v>-10.833050999999999</v>
      </c>
      <c r="J549" s="102" t="s">
        <v>404</v>
      </c>
      <c r="K549" s="57">
        <v>395.426986</v>
      </c>
      <c r="L549" s="58">
        <v>75.66816</v>
      </c>
      <c r="M549" s="69">
        <v>-105.11562600000001</v>
      </c>
      <c r="N549" s="73">
        <v>374.23557299999999</v>
      </c>
      <c r="O549" s="74">
        <v>71.613011</v>
      </c>
      <c r="P549" s="74">
        <v>-310.28426300000001</v>
      </c>
      <c r="Q549" s="57">
        <f t="shared" si="25"/>
        <v>10.83305093364055</v>
      </c>
      <c r="R549" s="58">
        <f t="shared" si="26"/>
        <v>411.64836888221754</v>
      </c>
      <c r="S549" s="69">
        <f t="shared" si="24"/>
        <v>412.25146079743763</v>
      </c>
      <c r="T549" s="57">
        <v>404.90473274941797</v>
      </c>
      <c r="U549" s="69">
        <v>77.481803118006397</v>
      </c>
    </row>
    <row r="550" spans="2:21" x14ac:dyDescent="0.25">
      <c r="B550">
        <v>501</v>
      </c>
      <c r="C550" s="98" t="s">
        <v>334</v>
      </c>
      <c r="D550" s="58">
        <v>399.01122400000003</v>
      </c>
      <c r="E550" s="58">
        <v>86.384670999999997</v>
      </c>
      <c r="F550" s="58">
        <v>-18.754597</v>
      </c>
      <c r="G550" s="58">
        <v>12.215828</v>
      </c>
      <c r="H550" s="58">
        <v>5.8892319999999998</v>
      </c>
      <c r="I550" s="69">
        <v>-12.215828</v>
      </c>
      <c r="J550" s="102">
        <v>11</v>
      </c>
      <c r="K550" s="57">
        <v>390.33680099999998</v>
      </c>
      <c r="L550" s="58">
        <v>84.506685000000004</v>
      </c>
      <c r="M550" s="69">
        <v>-104.79806000000001</v>
      </c>
      <c r="N550" s="73">
        <v>369.64855299999999</v>
      </c>
      <c r="O550" s="74">
        <v>80.027744999999996</v>
      </c>
      <c r="P550" s="74">
        <v>-310.00923299999999</v>
      </c>
      <c r="Q550" s="57">
        <f t="shared" si="25"/>
        <v>12.215828559597359</v>
      </c>
      <c r="R550" s="58">
        <f t="shared" si="26"/>
        <v>408.25515093107697</v>
      </c>
      <c r="S550" s="69">
        <f t="shared" si="24"/>
        <v>408.84169249193866</v>
      </c>
      <c r="T550" s="57">
        <v>399.58450531023101</v>
      </c>
      <c r="U550" s="69">
        <v>86.508784594796396</v>
      </c>
    </row>
    <row r="551" spans="2:21" x14ac:dyDescent="0.25">
      <c r="B551">
        <v>502</v>
      </c>
      <c r="C551" s="98" t="s">
        <v>178</v>
      </c>
      <c r="D551" s="58">
        <v>393.72176300000001</v>
      </c>
      <c r="E551" s="58">
        <v>95.393281000000002</v>
      </c>
      <c r="F551" s="58">
        <v>-18.447464</v>
      </c>
      <c r="G551" s="58">
        <v>13.619515</v>
      </c>
      <c r="H551" s="58">
        <v>5.7859449999999999</v>
      </c>
      <c r="I551" s="69">
        <v>-13.619515</v>
      </c>
      <c r="J551" s="102">
        <v>2</v>
      </c>
      <c r="K551" s="57">
        <v>385.24671000000001</v>
      </c>
      <c r="L551" s="58">
        <v>93.339894000000001</v>
      </c>
      <c r="M551" s="69">
        <v>-104.506787</v>
      </c>
      <c r="N551" s="73">
        <v>365.03395499999999</v>
      </c>
      <c r="O551" s="74">
        <v>88.442626000000004</v>
      </c>
      <c r="P551" s="74">
        <v>-309.755785</v>
      </c>
      <c r="Q551" s="57">
        <f t="shared" si="25"/>
        <v>13.619514938219726</v>
      </c>
      <c r="R551" s="58">
        <f t="shared" si="26"/>
        <v>405.11319988340682</v>
      </c>
      <c r="S551" s="69">
        <f t="shared" si="24"/>
        <v>405.68475733813563</v>
      </c>
      <c r="T551" s="57">
        <v>394.27727755836997</v>
      </c>
      <c r="U551" s="69">
        <v>95.527874414299603</v>
      </c>
    </row>
    <row r="552" spans="2:21" x14ac:dyDescent="0.25">
      <c r="B552">
        <v>503</v>
      </c>
      <c r="C552" s="98" t="s">
        <v>178</v>
      </c>
      <c r="D552" s="58">
        <v>388.443108</v>
      </c>
      <c r="E552" s="58">
        <v>104.409809</v>
      </c>
      <c r="F552" s="58">
        <v>-18.168602</v>
      </c>
      <c r="G552" s="58">
        <v>15.044964</v>
      </c>
      <c r="H552" s="58">
        <v>5.6931060000000002</v>
      </c>
      <c r="I552" s="69">
        <v>-15.044964</v>
      </c>
      <c r="J552" s="102">
        <v>2</v>
      </c>
      <c r="K552" s="57">
        <v>380.15643499999999</v>
      </c>
      <c r="L552" s="58">
        <v>102.18243</v>
      </c>
      <c r="M552" s="69">
        <v>-104.24194199999999</v>
      </c>
      <c r="N552" s="73">
        <v>360.39295900000002</v>
      </c>
      <c r="O552" s="74">
        <v>96.870196000000007</v>
      </c>
      <c r="P552" s="74">
        <v>-309.52436999999998</v>
      </c>
      <c r="Q552" s="57">
        <f t="shared" si="25"/>
        <v>15.044963761811609</v>
      </c>
      <c r="R552" s="58">
        <f t="shared" si="26"/>
        <v>402.23060098420672</v>
      </c>
      <c r="S552" s="69">
        <f t="shared" si="24"/>
        <v>402.78869694588616</v>
      </c>
      <c r="T552" s="57">
        <v>388.98210641614901</v>
      </c>
      <c r="U552" s="69">
        <v>104.554686642368</v>
      </c>
    </row>
    <row r="553" spans="2:21" x14ac:dyDescent="0.25">
      <c r="B553">
        <v>504</v>
      </c>
      <c r="C553" s="98" t="s">
        <v>178</v>
      </c>
      <c r="D553" s="58">
        <v>383.204612</v>
      </c>
      <c r="E553" s="58">
        <v>113.440147</v>
      </c>
      <c r="F553" s="58">
        <v>-17.920656000000001</v>
      </c>
      <c r="G553" s="58">
        <v>16.490345999999999</v>
      </c>
      <c r="H553" s="58">
        <v>5.6113119999999999</v>
      </c>
      <c r="I553" s="69">
        <v>-16.490345999999999</v>
      </c>
      <c r="J553" s="102">
        <v>2</v>
      </c>
      <c r="K553" s="57">
        <v>375.09458999999998</v>
      </c>
      <c r="L553" s="58">
        <v>111.03933499999999</v>
      </c>
      <c r="M553" s="69">
        <v>-104.006158</v>
      </c>
      <c r="N553" s="73">
        <v>355.75242100000003</v>
      </c>
      <c r="O553" s="74">
        <v>105.313469</v>
      </c>
      <c r="P553" s="74">
        <v>-309.31759199999999</v>
      </c>
      <c r="Q553" s="57">
        <f t="shared" si="25"/>
        <v>16.490345880177525</v>
      </c>
      <c r="R553" s="58">
        <f t="shared" si="26"/>
        <v>399.64289260470042</v>
      </c>
      <c r="S553" s="69">
        <f t="shared" si="24"/>
        <v>400.18913483677977</v>
      </c>
      <c r="T553" s="57">
        <v>383.72841971216502</v>
      </c>
      <c r="U553" s="69">
        <v>113.59520991418999</v>
      </c>
    </row>
    <row r="554" spans="2:21" x14ac:dyDescent="0.25">
      <c r="B554">
        <v>505</v>
      </c>
      <c r="C554" s="98" t="s">
        <v>178</v>
      </c>
      <c r="D554" s="58">
        <v>377.95460400000002</v>
      </c>
      <c r="E554" s="58">
        <v>122.47768000000001</v>
      </c>
      <c r="F554" s="58">
        <v>-17.698495000000001</v>
      </c>
      <c r="G554" s="58">
        <v>17.955120999999998</v>
      </c>
      <c r="H554" s="58">
        <v>5.5386240000000004</v>
      </c>
      <c r="I554" s="69">
        <v>-17.955120999999998</v>
      </c>
      <c r="J554" s="102">
        <v>2</v>
      </c>
      <c r="K554" s="57">
        <v>370.01250199999998</v>
      </c>
      <c r="L554" s="58">
        <v>119.904011</v>
      </c>
      <c r="M554" s="69">
        <v>-103.794658</v>
      </c>
      <c r="N554" s="73">
        <v>351.07081799999997</v>
      </c>
      <c r="O554" s="74">
        <v>113.765884</v>
      </c>
      <c r="P554" s="74">
        <v>-309.13151699999997</v>
      </c>
      <c r="Q554" s="57">
        <f t="shared" si="25"/>
        <v>17.955121386075938</v>
      </c>
      <c r="R554" s="58">
        <f t="shared" si="26"/>
        <v>397.30399542790809</v>
      </c>
      <c r="S554" s="69">
        <f t="shared" si="24"/>
        <v>397.83970947337787</v>
      </c>
      <c r="T554" s="57">
        <v>378.46426278043998</v>
      </c>
      <c r="U554" s="69">
        <v>122.642836937789</v>
      </c>
    </row>
    <row r="555" spans="2:21" x14ac:dyDescent="0.25">
      <c r="B555">
        <v>506</v>
      </c>
      <c r="C555" s="98" t="s">
        <v>178</v>
      </c>
      <c r="D555" s="58">
        <v>372.71297199999998</v>
      </c>
      <c r="E555" s="58">
        <v>131.50138200000001</v>
      </c>
      <c r="F555" s="58">
        <v>-17.503138</v>
      </c>
      <c r="G555" s="58">
        <v>19.433969000000001</v>
      </c>
      <c r="H555" s="58">
        <v>5.4751729999999998</v>
      </c>
      <c r="I555" s="69">
        <v>-19.433969000000001</v>
      </c>
      <c r="J555" s="102">
        <v>2</v>
      </c>
      <c r="K555" s="57">
        <v>364.92985499999998</v>
      </c>
      <c r="L555" s="58">
        <v>128.755326</v>
      </c>
      <c r="M555" s="69">
        <v>-103.608493</v>
      </c>
      <c r="N555" s="73">
        <v>346.367345</v>
      </c>
      <c r="O555" s="74">
        <v>122.206062</v>
      </c>
      <c r="P555" s="74">
        <v>-308.96727800000002</v>
      </c>
      <c r="Q555" s="57">
        <f t="shared" si="25"/>
        <v>19.433968919098479</v>
      </c>
      <c r="R555" s="58">
        <f t="shared" si="26"/>
        <v>395.231037451492</v>
      </c>
      <c r="S555" s="69">
        <f t="shared" si="24"/>
        <v>395.75756630305233</v>
      </c>
      <c r="T555" s="57">
        <v>373.20953688272698</v>
      </c>
      <c r="U555" s="69">
        <v>131.676581076063</v>
      </c>
    </row>
    <row r="556" spans="2:21" x14ac:dyDescent="0.25">
      <c r="B556">
        <v>507</v>
      </c>
      <c r="C556" s="98" t="s">
        <v>178</v>
      </c>
      <c r="D556" s="58">
        <v>367.48415599999998</v>
      </c>
      <c r="E556" s="58">
        <v>140.52343099999999</v>
      </c>
      <c r="F556" s="58">
        <v>-17.335089</v>
      </c>
      <c r="G556" s="58">
        <v>20.926513</v>
      </c>
      <c r="H556" s="58">
        <v>5.4209399999999999</v>
      </c>
      <c r="I556" s="69">
        <v>-20.926513</v>
      </c>
      <c r="J556" s="102">
        <v>2</v>
      </c>
      <c r="K556" s="57">
        <v>359.85133500000001</v>
      </c>
      <c r="L556" s="58">
        <v>137.604693</v>
      </c>
      <c r="M556" s="69">
        <v>-103.448218</v>
      </c>
      <c r="N556" s="73">
        <v>341.64727800000003</v>
      </c>
      <c r="O556" s="74">
        <v>130.643586</v>
      </c>
      <c r="P556" s="74">
        <v>-308.82554199999998</v>
      </c>
      <c r="Q556" s="57">
        <f t="shared" si="25"/>
        <v>20.926512625010169</v>
      </c>
      <c r="R556" s="58">
        <f t="shared" si="26"/>
        <v>393.43543253124022</v>
      </c>
      <c r="S556" s="69">
        <f t="shared" si="24"/>
        <v>393.95411481921133</v>
      </c>
      <c r="T556" s="57">
        <v>367.968659744067</v>
      </c>
      <c r="U556" s="69">
        <v>140.70870192212499</v>
      </c>
    </row>
    <row r="557" spans="2:21" x14ac:dyDescent="0.25">
      <c r="B557">
        <v>508</v>
      </c>
      <c r="C557" s="98" t="s">
        <v>178</v>
      </c>
      <c r="D557" s="58">
        <v>362.23874499999999</v>
      </c>
      <c r="E557" s="58">
        <v>149.545467</v>
      </c>
      <c r="F557" s="58">
        <v>-17.191673999999999</v>
      </c>
      <c r="G557" s="58">
        <v>22.432634</v>
      </c>
      <c r="H557" s="58">
        <v>5.374911</v>
      </c>
      <c r="I557" s="69">
        <v>-22.432634</v>
      </c>
      <c r="J557" s="102">
        <v>2</v>
      </c>
      <c r="K557" s="57">
        <v>354.74922299999997</v>
      </c>
      <c r="L557" s="58">
        <v>146.45351700000001</v>
      </c>
      <c r="M557" s="69">
        <v>-103.31134</v>
      </c>
      <c r="N557" s="73">
        <v>336.886931</v>
      </c>
      <c r="O557" s="74">
        <v>139.079306</v>
      </c>
      <c r="P557" s="74">
        <v>-308.70425499999999</v>
      </c>
      <c r="Q557" s="57">
        <f t="shared" si="25"/>
        <v>22.432634327147483</v>
      </c>
      <c r="R557" s="58">
        <f t="shared" si="26"/>
        <v>391.89380587019122</v>
      </c>
      <c r="S557" s="69">
        <f t="shared" si="24"/>
        <v>392.40583191284549</v>
      </c>
      <c r="T557" s="57">
        <v>362.71205943356199</v>
      </c>
      <c r="U557" s="69">
        <v>149.740868593512</v>
      </c>
    </row>
    <row r="558" spans="2:21" x14ac:dyDescent="0.25">
      <c r="B558">
        <v>509</v>
      </c>
      <c r="C558" s="98" t="s">
        <v>178</v>
      </c>
      <c r="D558" s="58">
        <v>357.00057700000002</v>
      </c>
      <c r="E558" s="58">
        <v>158.56815800000001</v>
      </c>
      <c r="F558" s="58">
        <v>-17.074874000000001</v>
      </c>
      <c r="G558" s="58">
        <v>23.949251</v>
      </c>
      <c r="H558" s="58">
        <v>5.3375959999999996</v>
      </c>
      <c r="I558" s="69">
        <v>-23.949251</v>
      </c>
      <c r="J558" s="102">
        <v>4</v>
      </c>
      <c r="K558" s="57">
        <v>349.646773</v>
      </c>
      <c r="L558" s="58">
        <v>155.30183500000001</v>
      </c>
      <c r="M558" s="69">
        <v>-103.199799</v>
      </c>
      <c r="N558" s="73">
        <v>332.10816299999999</v>
      </c>
      <c r="O558" s="74">
        <v>147.51175000000001</v>
      </c>
      <c r="P558" s="74">
        <v>-308.605255</v>
      </c>
      <c r="Q558" s="57">
        <f t="shared" si="25"/>
        <v>23.949251195119913</v>
      </c>
      <c r="R558" s="58">
        <f t="shared" si="26"/>
        <v>390.63188900785599</v>
      </c>
      <c r="S558" s="69">
        <f t="shared" si="24"/>
        <v>391.13852136200302</v>
      </c>
      <c r="T558" s="57">
        <v>357.46362408528199</v>
      </c>
      <c r="U558" s="69">
        <v>158.77382860142399</v>
      </c>
    </row>
    <row r="559" spans="2:21" x14ac:dyDescent="0.25">
      <c r="B559">
        <v>510</v>
      </c>
      <c r="C559" s="98" t="s">
        <v>178</v>
      </c>
      <c r="D559" s="58">
        <v>351.76813499999997</v>
      </c>
      <c r="E559" s="58">
        <v>167.58394200000001</v>
      </c>
      <c r="F559" s="58">
        <v>-16.984134000000001</v>
      </c>
      <c r="G559" s="58">
        <v>25.473343</v>
      </c>
      <c r="H559" s="58">
        <v>5.308713</v>
      </c>
      <c r="I559" s="69">
        <v>-25.473343</v>
      </c>
      <c r="J559" s="102">
        <v>4</v>
      </c>
      <c r="K559" s="57">
        <v>344.543004</v>
      </c>
      <c r="L559" s="58">
        <v>164.14185699999999</v>
      </c>
      <c r="M559" s="69">
        <v>-103.11310400000001</v>
      </c>
      <c r="N559" s="73">
        <v>327.31127400000003</v>
      </c>
      <c r="O559" s="74">
        <v>155.932582</v>
      </c>
      <c r="P559" s="74">
        <v>-308.528209</v>
      </c>
      <c r="Q559" s="57">
        <f t="shared" si="25"/>
        <v>25.473342819308517</v>
      </c>
      <c r="R559" s="58">
        <f t="shared" si="26"/>
        <v>389.64753100415965</v>
      </c>
      <c r="S559" s="69">
        <f t="shared" si="24"/>
        <v>390.14999004917217</v>
      </c>
      <c r="T559" s="57">
        <v>352.221780153233</v>
      </c>
      <c r="U559" s="69">
        <v>167.800060617588</v>
      </c>
    </row>
    <row r="560" spans="2:21" x14ac:dyDescent="0.25">
      <c r="B560">
        <v>511</v>
      </c>
      <c r="C560" s="98" t="s">
        <v>178</v>
      </c>
      <c r="D560" s="58">
        <v>346.569076</v>
      </c>
      <c r="E560" s="58">
        <v>176.623367</v>
      </c>
      <c r="F560" s="58">
        <v>-16.922841999999999</v>
      </c>
      <c r="G560" s="58">
        <v>27.004935</v>
      </c>
      <c r="H560" s="58">
        <v>5.2892570000000001</v>
      </c>
      <c r="I560" s="69">
        <v>-27.004935</v>
      </c>
      <c r="J560" s="102">
        <v>4</v>
      </c>
      <c r="K560" s="57">
        <v>339.464586</v>
      </c>
      <c r="L560" s="58">
        <v>173.002678</v>
      </c>
      <c r="M560" s="69">
        <v>-103.054525</v>
      </c>
      <c r="N560" s="73">
        <v>322.52058299999999</v>
      </c>
      <c r="O560" s="74">
        <v>164.36743899999999</v>
      </c>
      <c r="P560" s="74">
        <v>-308.47609999999997</v>
      </c>
      <c r="Q560" s="57">
        <f t="shared" si="25"/>
        <v>27.004935093345203</v>
      </c>
      <c r="R560" s="58">
        <f t="shared" si="26"/>
        <v>388.98063989086972</v>
      </c>
      <c r="S560" s="69">
        <f t="shared" si="24"/>
        <v>389.48028842014713</v>
      </c>
      <c r="T560" s="57">
        <v>347.01427854049302</v>
      </c>
      <c r="U560" s="69">
        <v>176.850257329069</v>
      </c>
    </row>
    <row r="561" spans="2:21" x14ac:dyDescent="0.25">
      <c r="B561">
        <v>512</v>
      </c>
      <c r="C561" s="98" t="s">
        <v>178</v>
      </c>
      <c r="D561" s="58">
        <v>341.37443300000001</v>
      </c>
      <c r="E561" s="58">
        <v>185.67435</v>
      </c>
      <c r="F561" s="58">
        <v>-16.888103000000001</v>
      </c>
      <c r="G561" s="58">
        <v>28.541872000000001</v>
      </c>
      <c r="H561" s="58">
        <v>5.2782479999999996</v>
      </c>
      <c r="I561" s="69">
        <v>-28.541872000000001</v>
      </c>
      <c r="J561" s="102">
        <v>4</v>
      </c>
      <c r="K561" s="57">
        <v>334.38414899999998</v>
      </c>
      <c r="L561" s="58">
        <v>181.87231800000001</v>
      </c>
      <c r="M561" s="69">
        <v>-103.021317</v>
      </c>
      <c r="N561" s="73">
        <v>317.71252500000003</v>
      </c>
      <c r="O561" s="74">
        <v>172.80458300000001</v>
      </c>
      <c r="P561" s="74">
        <v>-308.44654200000002</v>
      </c>
      <c r="Q561" s="57">
        <f t="shared" si="25"/>
        <v>28.541872442052952</v>
      </c>
      <c r="R561" s="58">
        <f t="shared" si="26"/>
        <v>388.60193997713651</v>
      </c>
      <c r="S561" s="69">
        <f t="shared" ref="S561:S591" si="27">polyS0 + polyS1 * R561 + polyS2 * R561^2 + polyS3 * R561^3 + polyS4 * R561^4 + polyS5 * R561^5 + polyS6 * R561^6 + polyS7 * R561^7 + polyS8 * R561^8 + polyS9 * R561^9</f>
        <v>389.09999856543146</v>
      </c>
      <c r="T561" s="57">
        <v>341.81199293807202</v>
      </c>
      <c r="U561" s="69">
        <v>185.912339870458</v>
      </c>
    </row>
    <row r="562" spans="2:21" x14ac:dyDescent="0.25">
      <c r="B562">
        <v>513</v>
      </c>
      <c r="C562" s="98" t="s">
        <v>184</v>
      </c>
      <c r="D562" s="58">
        <v>336.18866100000002</v>
      </c>
      <c r="E562" s="58">
        <v>194.72162800000001</v>
      </c>
      <c r="F562" s="58">
        <v>-16.879594999999998</v>
      </c>
      <c r="G562" s="58">
        <v>30.07957</v>
      </c>
      <c r="H562" s="58">
        <v>5.2755530000000004</v>
      </c>
      <c r="I562" s="69">
        <v>-30.07957</v>
      </c>
      <c r="J562" s="102" t="s">
        <v>404</v>
      </c>
      <c r="K562" s="57">
        <v>329.30642599999999</v>
      </c>
      <c r="L562" s="58">
        <v>190.73541399999999</v>
      </c>
      <c r="M562" s="69">
        <v>-103.013183</v>
      </c>
      <c r="N562" s="73">
        <v>312.892493</v>
      </c>
      <c r="O562" s="74">
        <v>181.228408</v>
      </c>
      <c r="P562" s="74">
        <v>-308.4393</v>
      </c>
      <c r="Q562" s="57">
        <f t="shared" ref="Q562:Q589" si="28">DEGREES(ATAN(E562/D562))</f>
        <v>30.07957012756777</v>
      </c>
      <c r="R562" s="58">
        <f t="shared" ref="R562:R589" si="29">SQRT(D562^2+E562^2)</f>
        <v>388.50910954048857</v>
      </c>
      <c r="S562" s="69">
        <f t="shared" si="27"/>
        <v>389.00677905325495</v>
      </c>
      <c r="T562" s="57">
        <v>336.61934028554998</v>
      </c>
      <c r="U562" s="69">
        <v>194.971078922522</v>
      </c>
    </row>
    <row r="563" spans="2:21" x14ac:dyDescent="0.25">
      <c r="B563">
        <v>514</v>
      </c>
      <c r="C563" s="98" t="s">
        <v>184</v>
      </c>
      <c r="D563" s="58">
        <v>331.01236899999998</v>
      </c>
      <c r="E563" s="58">
        <v>203.76981499999999</v>
      </c>
      <c r="F563" s="58">
        <v>-16.897523</v>
      </c>
      <c r="G563" s="58">
        <v>31.616277</v>
      </c>
      <c r="H563" s="58">
        <v>5.281231</v>
      </c>
      <c r="I563" s="69">
        <v>-31.616277</v>
      </c>
      <c r="J563" s="102" t="s">
        <v>404</v>
      </c>
      <c r="K563" s="57">
        <v>324.23223899999999</v>
      </c>
      <c r="L563" s="58">
        <v>199.59599600000001</v>
      </c>
      <c r="M563" s="69">
        <v>-103.030322</v>
      </c>
      <c r="N563" s="73">
        <v>308.06182699999999</v>
      </c>
      <c r="O563" s="74">
        <v>189.641559</v>
      </c>
      <c r="P563" s="74">
        <v>-308.45455800000002</v>
      </c>
      <c r="Q563" s="57">
        <f t="shared" si="28"/>
        <v>31.616276661680743</v>
      </c>
      <c r="R563" s="58">
        <f t="shared" si="29"/>
        <v>388.70467701859002</v>
      </c>
      <c r="S563" s="69">
        <f t="shared" si="27"/>
        <v>389.2031665087905</v>
      </c>
      <c r="T563" s="57">
        <v>331.43690215422498</v>
      </c>
      <c r="U563" s="69">
        <v>204.03115581502499</v>
      </c>
    </row>
    <row r="564" spans="2:21" x14ac:dyDescent="0.25">
      <c r="B564">
        <v>515</v>
      </c>
      <c r="C564" s="98" t="s">
        <v>184</v>
      </c>
      <c r="D564" s="58">
        <v>325.84616399999999</v>
      </c>
      <c r="E564" s="58">
        <v>212.82902300000001</v>
      </c>
      <c r="F564" s="58">
        <v>-16.942429000000001</v>
      </c>
      <c r="G564" s="58">
        <v>33.150882000000003</v>
      </c>
      <c r="H564" s="58">
        <v>5.2954699999999999</v>
      </c>
      <c r="I564" s="69">
        <v>-33.150882000000003</v>
      </c>
      <c r="J564" s="102" t="s">
        <v>404</v>
      </c>
      <c r="K564" s="57">
        <v>319.16232400000001</v>
      </c>
      <c r="L564" s="58">
        <v>208.46342000000001</v>
      </c>
      <c r="M564" s="69">
        <v>-103.07324699999999</v>
      </c>
      <c r="N564" s="73">
        <v>303.22155900000001</v>
      </c>
      <c r="O564" s="74">
        <v>198.051582</v>
      </c>
      <c r="P564" s="74">
        <v>-308.49275799999998</v>
      </c>
      <c r="Q564" s="57">
        <f t="shared" si="28"/>
        <v>33.15088199295689</v>
      </c>
      <c r="R564" s="58">
        <f t="shared" si="29"/>
        <v>389.1939306112692</v>
      </c>
      <c r="S564" s="69">
        <f t="shared" si="27"/>
        <v>389.69447654699246</v>
      </c>
      <c r="T564" s="57">
        <v>326.26526785658399</v>
      </c>
      <c r="U564" s="69">
        <v>213.102764029317</v>
      </c>
    </row>
    <row r="565" spans="2:21" x14ac:dyDescent="0.25">
      <c r="B565">
        <v>516</v>
      </c>
      <c r="C565" s="98" t="s">
        <v>184</v>
      </c>
      <c r="D565" s="58">
        <v>320.68678599999998</v>
      </c>
      <c r="E565" s="58">
        <v>221.88776799999999</v>
      </c>
      <c r="F565" s="58">
        <v>-17.013539999999999</v>
      </c>
      <c r="G565" s="58">
        <v>34.679912999999999</v>
      </c>
      <c r="H565" s="58">
        <v>5.3180630000000004</v>
      </c>
      <c r="I565" s="69">
        <v>-34.679912999999999</v>
      </c>
      <c r="J565" s="102" t="s">
        <v>404</v>
      </c>
      <c r="K565" s="57">
        <v>314.093886</v>
      </c>
      <c r="L565" s="58">
        <v>217.32604599999999</v>
      </c>
      <c r="M565" s="69">
        <v>-103.141203</v>
      </c>
      <c r="N565" s="73">
        <v>298.37000999999998</v>
      </c>
      <c r="O565" s="74">
        <v>206.446471</v>
      </c>
      <c r="P565" s="74">
        <v>-308.55318999999997</v>
      </c>
      <c r="Q565" s="57">
        <f t="shared" si="28"/>
        <v>34.679913265173958</v>
      </c>
      <c r="R565" s="58">
        <f t="shared" si="29"/>
        <v>389.96691693402869</v>
      </c>
      <c r="S565" s="69">
        <f t="shared" si="27"/>
        <v>390.4707267989541</v>
      </c>
      <c r="T565" s="57">
        <v>321.10112034830098</v>
      </c>
      <c r="U565" s="69">
        <v>222.17445185404</v>
      </c>
    </row>
    <row r="566" spans="2:21" x14ac:dyDescent="0.25">
      <c r="B566">
        <v>517</v>
      </c>
      <c r="C566" s="98" t="s">
        <v>180</v>
      </c>
      <c r="D566" s="58">
        <v>393.92671200000001</v>
      </c>
      <c r="E566" s="58">
        <v>113.390039</v>
      </c>
      <c r="F566" s="58">
        <v>-18.918818000000002</v>
      </c>
      <c r="G566" s="58">
        <v>16.058226999999999</v>
      </c>
      <c r="H566" s="58">
        <v>5.9449050000000003</v>
      </c>
      <c r="I566" s="69">
        <v>-16.058226999999999</v>
      </c>
      <c r="J566" s="102" t="s">
        <v>404</v>
      </c>
      <c r="K566" s="57">
        <v>385.317296</v>
      </c>
      <c r="L566" s="58">
        <v>110.911857</v>
      </c>
      <c r="M566" s="69">
        <v>-104.953616</v>
      </c>
      <c r="N566" s="73">
        <v>364.78408899999999</v>
      </c>
      <c r="O566" s="74">
        <v>105.00146599999999</v>
      </c>
      <c r="P566" s="74">
        <v>-310.14412399999998</v>
      </c>
      <c r="Q566" s="57">
        <f t="shared" si="28"/>
        <v>16.058227025708369</v>
      </c>
      <c r="R566" s="58">
        <f t="shared" si="29"/>
        <v>409.92140145587967</v>
      </c>
      <c r="S566" s="69">
        <f t="shared" si="27"/>
        <v>410.51602220980578</v>
      </c>
      <c r="T566" s="57">
        <v>394.498145589525</v>
      </c>
      <c r="U566" s="69">
        <v>113.554523598348</v>
      </c>
    </row>
    <row r="567" spans="2:21" x14ac:dyDescent="0.25">
      <c r="B567">
        <v>518</v>
      </c>
      <c r="C567" s="98" t="s">
        <v>178</v>
      </c>
      <c r="D567" s="58">
        <v>388.65221000000003</v>
      </c>
      <c r="E567" s="58">
        <v>122.444328</v>
      </c>
      <c r="F567" s="58">
        <v>-18.678902000000001</v>
      </c>
      <c r="G567" s="58">
        <v>17.48696</v>
      </c>
      <c r="H567" s="58">
        <v>5.8636749999999997</v>
      </c>
      <c r="I567" s="69">
        <v>-17.48696</v>
      </c>
      <c r="J567" s="102">
        <v>2</v>
      </c>
      <c r="K567" s="57">
        <v>380.22360500000002</v>
      </c>
      <c r="L567" s="58">
        <v>119.78890800000001</v>
      </c>
      <c r="M567" s="69">
        <v>-104.726315</v>
      </c>
      <c r="N567" s="73">
        <v>360.12162599999999</v>
      </c>
      <c r="O567" s="74">
        <v>113.455808</v>
      </c>
      <c r="P567" s="74">
        <v>-309.94691</v>
      </c>
      <c r="Q567" s="57">
        <f t="shared" si="28"/>
        <v>17.486959612931432</v>
      </c>
      <c r="R567" s="58">
        <f t="shared" si="29"/>
        <v>407.48393072274115</v>
      </c>
      <c r="S567" s="69">
        <f t="shared" si="27"/>
        <v>408.06676406032682</v>
      </c>
      <c r="T567" s="57">
        <v>389.20812997257298</v>
      </c>
      <c r="U567" s="69">
        <v>122.619469799562</v>
      </c>
    </row>
    <row r="568" spans="2:21" x14ac:dyDescent="0.25">
      <c r="B568">
        <v>519</v>
      </c>
      <c r="C568" s="98" t="s">
        <v>178</v>
      </c>
      <c r="D568" s="58">
        <v>383.38628999999997</v>
      </c>
      <c r="E568" s="58">
        <v>131.49202299999999</v>
      </c>
      <c r="F568" s="58">
        <v>-18.466484000000001</v>
      </c>
      <c r="G568" s="58">
        <v>18.930700999999999</v>
      </c>
      <c r="H568" s="58">
        <v>5.7923099999999996</v>
      </c>
      <c r="I568" s="69">
        <v>-18.930700999999999</v>
      </c>
      <c r="J568" s="102">
        <v>2</v>
      </c>
      <c r="K568" s="57">
        <v>375.12865199999999</v>
      </c>
      <c r="L568" s="58">
        <v>128.65985800000001</v>
      </c>
      <c r="M568" s="69">
        <v>-104.524838</v>
      </c>
      <c r="N568" s="73">
        <v>355.43442499999998</v>
      </c>
      <c r="O568" s="74">
        <v>121.905225</v>
      </c>
      <c r="P568" s="74">
        <v>-309.771525</v>
      </c>
      <c r="Q568" s="57">
        <f t="shared" si="28"/>
        <v>18.930701355274742</v>
      </c>
      <c r="R568" s="58">
        <f t="shared" si="29"/>
        <v>405.3087705350041</v>
      </c>
      <c r="S568" s="69">
        <f t="shared" si="27"/>
        <v>405.88125116369048</v>
      </c>
      <c r="T568" s="57">
        <v>383.92783359566101</v>
      </c>
      <c r="U568" s="69">
        <v>131.677759070364</v>
      </c>
    </row>
    <row r="569" spans="2:21" x14ac:dyDescent="0.25">
      <c r="B569">
        <v>520</v>
      </c>
      <c r="C569" s="98" t="s">
        <v>178</v>
      </c>
      <c r="D569" s="58">
        <v>378.13580999999999</v>
      </c>
      <c r="E569" s="58">
        <v>140.51564200000001</v>
      </c>
      <c r="F569" s="58">
        <v>-18.281365000000001</v>
      </c>
      <c r="G569" s="58">
        <v>20.385116</v>
      </c>
      <c r="H569" s="58">
        <v>5.7305390000000003</v>
      </c>
      <c r="I569" s="69">
        <v>-20.385116</v>
      </c>
      <c r="J569" s="102">
        <v>2</v>
      </c>
      <c r="K569" s="57">
        <v>370.039691</v>
      </c>
      <c r="L569" s="58">
        <v>137.507116</v>
      </c>
      <c r="M569" s="69">
        <v>-104.34908</v>
      </c>
      <c r="N569" s="73">
        <v>350.730681</v>
      </c>
      <c r="O569" s="74">
        <v>130.33186900000001</v>
      </c>
      <c r="P569" s="74">
        <v>-309.61809399999999</v>
      </c>
      <c r="Q569" s="57">
        <f t="shared" si="28"/>
        <v>20.385116016280715</v>
      </c>
      <c r="R569" s="58">
        <f t="shared" si="29"/>
        <v>403.39972291887892</v>
      </c>
      <c r="S569" s="69">
        <f t="shared" si="27"/>
        <v>403.96324578883656</v>
      </c>
      <c r="T569" s="57">
        <v>378.66407074782597</v>
      </c>
      <c r="U569" s="69">
        <v>140.71194421777699</v>
      </c>
    </row>
    <row r="570" spans="2:21" x14ac:dyDescent="0.25">
      <c r="B570">
        <v>521</v>
      </c>
      <c r="C570" s="98" t="s">
        <v>178</v>
      </c>
      <c r="D570" s="58">
        <v>372.908118</v>
      </c>
      <c r="E570" s="58">
        <v>149.54358199999999</v>
      </c>
      <c r="F570" s="58">
        <v>-18.124855</v>
      </c>
      <c r="G570" s="58">
        <v>21.851768</v>
      </c>
      <c r="H570" s="58">
        <v>5.678623</v>
      </c>
      <c r="I570" s="69">
        <v>-21.851768</v>
      </c>
      <c r="J570" s="102">
        <v>2</v>
      </c>
      <c r="K570" s="57">
        <v>364.96404200000001</v>
      </c>
      <c r="L570" s="58">
        <v>146.35784899999999</v>
      </c>
      <c r="M570" s="69">
        <v>-104.200361</v>
      </c>
      <c r="N570" s="73">
        <v>346.01764900000001</v>
      </c>
      <c r="O570" s="74">
        <v>138.75996799999999</v>
      </c>
      <c r="P570" s="74">
        <v>-309.487956</v>
      </c>
      <c r="Q570" s="57">
        <f t="shared" si="28"/>
        <v>21.851768364375594</v>
      </c>
      <c r="R570" s="58">
        <f t="shared" si="29"/>
        <v>401.77574265713537</v>
      </c>
      <c r="S570" s="69">
        <f t="shared" si="27"/>
        <v>402.33173927079918</v>
      </c>
      <c r="T570" s="57">
        <v>373.42419797230298</v>
      </c>
      <c r="U570" s="69">
        <v>149.75054034692599</v>
      </c>
    </row>
    <row r="571" spans="2:21" x14ac:dyDescent="0.25">
      <c r="B571">
        <v>522</v>
      </c>
      <c r="C571" s="98" t="s">
        <v>178</v>
      </c>
      <c r="D571" s="58">
        <v>367.65471600000001</v>
      </c>
      <c r="E571" s="58">
        <v>158.56630699999999</v>
      </c>
      <c r="F571" s="58">
        <v>-17.992142000000001</v>
      </c>
      <c r="G571" s="58">
        <v>23.330120000000001</v>
      </c>
      <c r="H571" s="58">
        <v>5.6348219999999998</v>
      </c>
      <c r="I571" s="69">
        <v>-23.330120000000001</v>
      </c>
      <c r="J571" s="102">
        <v>2</v>
      </c>
      <c r="K571" s="57">
        <v>359.85589800000002</v>
      </c>
      <c r="L571" s="58">
        <v>155.202744</v>
      </c>
      <c r="M571" s="69">
        <v>-104.07416600000001</v>
      </c>
      <c r="N571" s="73">
        <v>341.255944</v>
      </c>
      <c r="O571" s="74">
        <v>147.180745</v>
      </c>
      <c r="P571" s="74">
        <v>-309.37730599999998</v>
      </c>
      <c r="Q571" s="57">
        <f t="shared" si="28"/>
        <v>23.330119777970204</v>
      </c>
      <c r="R571" s="58">
        <f t="shared" si="29"/>
        <v>400.39138840971458</v>
      </c>
      <c r="S571" s="69">
        <f t="shared" si="27"/>
        <v>400.94103704361987</v>
      </c>
      <c r="T571" s="57">
        <v>368.15945639010801</v>
      </c>
      <c r="U571" s="69">
        <v>158.78399717551</v>
      </c>
    </row>
    <row r="572" spans="2:21" x14ac:dyDescent="0.25">
      <c r="B572">
        <v>523</v>
      </c>
      <c r="C572" s="98" t="s">
        <v>178</v>
      </c>
      <c r="D572" s="58">
        <v>362.41968600000001</v>
      </c>
      <c r="E572" s="58">
        <v>167.58740499999999</v>
      </c>
      <c r="F572" s="58">
        <v>-17.887145</v>
      </c>
      <c r="G572" s="58">
        <v>24.816413000000001</v>
      </c>
      <c r="H572" s="58">
        <v>5.6003109999999996</v>
      </c>
      <c r="I572" s="69">
        <v>-24.816413000000001</v>
      </c>
      <c r="J572" s="102">
        <v>2</v>
      </c>
      <c r="K572" s="57">
        <v>354.75779799999998</v>
      </c>
      <c r="L572" s="58">
        <v>164.04445200000001</v>
      </c>
      <c r="M572" s="69">
        <v>-103.97426900000001</v>
      </c>
      <c r="N572" s="73">
        <v>336.48441800000001</v>
      </c>
      <c r="O572" s="74">
        <v>155.59461200000001</v>
      </c>
      <c r="P572" s="74">
        <v>-309.28957200000002</v>
      </c>
      <c r="Q572" s="57">
        <f t="shared" si="28"/>
        <v>24.816412796814628</v>
      </c>
      <c r="R572" s="58">
        <f t="shared" si="29"/>
        <v>399.29133112925535</v>
      </c>
      <c r="S572" s="69">
        <f t="shared" si="27"/>
        <v>399.83597964388622</v>
      </c>
      <c r="T572" s="57">
        <v>362.91407226501798</v>
      </c>
      <c r="U572" s="69">
        <v>167.81601540507</v>
      </c>
    </row>
    <row r="573" spans="2:21" s="89" customFormat="1" x14ac:dyDescent="0.25">
      <c r="B573" s="89">
        <v>524</v>
      </c>
      <c r="C573" s="98" t="s">
        <v>178</v>
      </c>
      <c r="D573" s="91">
        <v>357.19005700000002</v>
      </c>
      <c r="E573" s="91">
        <v>176.61358100000001</v>
      </c>
      <c r="F573" s="91">
        <v>-17.808869000000001</v>
      </c>
      <c r="G573" s="91">
        <v>26.310217000000002</v>
      </c>
      <c r="H573" s="91">
        <v>5.5746659999999997</v>
      </c>
      <c r="I573" s="92">
        <v>-26.310217000000002</v>
      </c>
      <c r="J573" s="103">
        <v>4</v>
      </c>
      <c r="K573" s="90">
        <v>349.65767599999998</v>
      </c>
      <c r="L573" s="91">
        <v>172.889174</v>
      </c>
      <c r="M573" s="92">
        <v>-103.89976299999999</v>
      </c>
      <c r="N573" s="93">
        <v>331.69316300000003</v>
      </c>
      <c r="O573" s="94">
        <v>164.006573</v>
      </c>
      <c r="P573" s="94">
        <v>-309.22405700000002</v>
      </c>
      <c r="Q573" s="90">
        <f t="shared" si="28"/>
        <v>26.310216982166192</v>
      </c>
      <c r="R573" s="91">
        <f t="shared" si="29"/>
        <v>398.46843515303294</v>
      </c>
      <c r="S573" s="69">
        <f t="shared" si="27"/>
        <v>399.00936881534335</v>
      </c>
      <c r="T573" s="57">
        <v>357.674986275224</v>
      </c>
      <c r="U573" s="69">
        <v>176.85335557980801</v>
      </c>
    </row>
    <row r="574" spans="2:21" x14ac:dyDescent="0.25">
      <c r="B574">
        <v>525</v>
      </c>
      <c r="C574" s="98" t="s">
        <v>178</v>
      </c>
      <c r="D574" s="58">
        <v>351.991106</v>
      </c>
      <c r="E574" s="58">
        <v>185.657962</v>
      </c>
      <c r="F574" s="58">
        <v>-17.759958999999998</v>
      </c>
      <c r="G574" s="58">
        <v>27.809438</v>
      </c>
      <c r="H574" s="58">
        <v>5.5586770000000003</v>
      </c>
      <c r="I574" s="69">
        <v>-27.809438</v>
      </c>
      <c r="J574" s="102">
        <v>4</v>
      </c>
      <c r="K574" s="57">
        <v>344.579995</v>
      </c>
      <c r="L574" s="58">
        <v>181.74896699999999</v>
      </c>
      <c r="M574" s="69">
        <v>-103.853194</v>
      </c>
      <c r="N574" s="73">
        <v>326.90471000000002</v>
      </c>
      <c r="O574" s="74">
        <v>172.42612500000001</v>
      </c>
      <c r="P574" s="74">
        <v>-309.18307299999998</v>
      </c>
      <c r="Q574" s="57">
        <f t="shared" si="28"/>
        <v>27.809437890670694</v>
      </c>
      <c r="R574" s="58">
        <f t="shared" si="29"/>
        <v>397.95303436096162</v>
      </c>
      <c r="S574" s="69">
        <f t="shared" si="27"/>
        <v>398.49165238202198</v>
      </c>
      <c r="T574" s="57">
        <v>352.46754833989399</v>
      </c>
      <c r="U574" s="69">
        <v>185.909261854818</v>
      </c>
    </row>
    <row r="575" spans="2:21" x14ac:dyDescent="0.25">
      <c r="B575">
        <v>526</v>
      </c>
      <c r="C575" s="98" t="s">
        <v>178</v>
      </c>
      <c r="D575" s="58">
        <v>346.79798799999998</v>
      </c>
      <c r="E575" s="58">
        <v>194.71016900000001</v>
      </c>
      <c r="F575" s="58">
        <v>-17.737838</v>
      </c>
      <c r="G575" s="58">
        <v>29.312087999999999</v>
      </c>
      <c r="H575" s="58">
        <v>5.5514549999999998</v>
      </c>
      <c r="I575" s="69">
        <v>-29.312087999999999</v>
      </c>
      <c r="J575" s="102">
        <v>4</v>
      </c>
      <c r="K575" s="57">
        <v>339.501395</v>
      </c>
      <c r="L575" s="58">
        <v>190.61348699999999</v>
      </c>
      <c r="M575" s="69">
        <v>-103.83212899999999</v>
      </c>
      <c r="N575" s="73">
        <v>322.09923099999997</v>
      </c>
      <c r="O575" s="74">
        <v>180.84302099999999</v>
      </c>
      <c r="P575" s="74">
        <v>-309.16452399999997</v>
      </c>
      <c r="Q575" s="57">
        <f t="shared" si="28"/>
        <v>29.312087529084543</v>
      </c>
      <c r="R575" s="58">
        <f t="shared" si="29"/>
        <v>397.71961781241907</v>
      </c>
      <c r="S575" s="69">
        <f t="shared" si="27"/>
        <v>398.25718991495347</v>
      </c>
      <c r="T575" s="57">
        <v>347.26676457632698</v>
      </c>
      <c r="U575" s="69">
        <v>194.973364201697</v>
      </c>
    </row>
    <row r="576" spans="2:21" x14ac:dyDescent="0.25">
      <c r="B576">
        <v>527</v>
      </c>
      <c r="C576" s="98" t="s">
        <v>184</v>
      </c>
      <c r="D576" s="58">
        <v>341.61686200000003</v>
      </c>
      <c r="E576" s="58">
        <v>203.76023000000001</v>
      </c>
      <c r="F576" s="58">
        <v>-17.742532000000001</v>
      </c>
      <c r="G576" s="58">
        <v>30.814316000000002</v>
      </c>
      <c r="H576" s="58">
        <v>5.5529869999999999</v>
      </c>
      <c r="I576" s="69">
        <v>-30.814316000000002</v>
      </c>
      <c r="J576" s="102" t="s">
        <v>404</v>
      </c>
      <c r="K576" s="57">
        <v>334.42819800000001</v>
      </c>
      <c r="L576" s="58">
        <v>199.47249099999999</v>
      </c>
      <c r="M576" s="69">
        <v>-103.8366</v>
      </c>
      <c r="N576" s="73">
        <v>317.28343999999998</v>
      </c>
      <c r="O576" s="74">
        <v>189.24635699999999</v>
      </c>
      <c r="P576" s="74">
        <v>-309.16846099999998</v>
      </c>
      <c r="Q576" s="57">
        <f t="shared" si="28"/>
        <v>30.814316333888101</v>
      </c>
      <c r="R576" s="58">
        <f t="shared" si="29"/>
        <v>397.76916890626399</v>
      </c>
      <c r="S576" s="69">
        <f t="shared" si="27"/>
        <v>398.30696289713319</v>
      </c>
      <c r="T576" s="57">
        <v>342.07876811061698</v>
      </c>
      <c r="U576" s="69">
        <v>204.035737756809</v>
      </c>
    </row>
    <row r="577" spans="2:21" x14ac:dyDescent="0.25">
      <c r="B577">
        <v>528</v>
      </c>
      <c r="C577" s="98" t="s">
        <v>184</v>
      </c>
      <c r="D577" s="58">
        <v>336.44125600000001</v>
      </c>
      <c r="E577" s="58">
        <v>212.812569</v>
      </c>
      <c r="F577" s="58">
        <v>-17.773693000000002</v>
      </c>
      <c r="G577" s="58">
        <v>32.314991999999997</v>
      </c>
      <c r="H577" s="58">
        <v>5.5631640000000004</v>
      </c>
      <c r="I577" s="69">
        <v>-32.314991999999997</v>
      </c>
      <c r="J577" s="102" t="s">
        <v>404</v>
      </c>
      <c r="K577" s="57">
        <v>329.354423</v>
      </c>
      <c r="L577" s="58">
        <v>208.32986399999999</v>
      </c>
      <c r="M577" s="69">
        <v>-103.866272</v>
      </c>
      <c r="N577" s="73">
        <v>312.45253300000002</v>
      </c>
      <c r="O577" s="74">
        <v>197.63874100000001</v>
      </c>
      <c r="P577" s="74">
        <v>-309.19458500000002</v>
      </c>
      <c r="Q577" s="57">
        <f t="shared" si="28"/>
        <v>32.314992063288145</v>
      </c>
      <c r="R577" s="58">
        <f t="shared" si="29"/>
        <v>398.09786267102379</v>
      </c>
      <c r="S577" s="69">
        <f t="shared" si="27"/>
        <v>398.6371305309172</v>
      </c>
      <c r="T577" s="57">
        <v>336.897033977673</v>
      </c>
      <c r="U577" s="69">
        <v>213.10086682493201</v>
      </c>
    </row>
    <row r="578" spans="2:21" x14ac:dyDescent="0.25">
      <c r="B578">
        <v>529</v>
      </c>
      <c r="C578" s="98" t="s">
        <v>184</v>
      </c>
      <c r="D578" s="58">
        <v>331.27786200000003</v>
      </c>
      <c r="E578" s="58">
        <v>221.87504899999999</v>
      </c>
      <c r="F578" s="58">
        <v>-17.832287000000001</v>
      </c>
      <c r="G578" s="58">
        <v>33.812401000000001</v>
      </c>
      <c r="H578" s="58">
        <v>5.5823309999999999</v>
      </c>
      <c r="I578" s="69">
        <v>-33.812401000000001</v>
      </c>
      <c r="J578" s="102" t="s">
        <v>404</v>
      </c>
      <c r="K578" s="57">
        <v>324.28666199999998</v>
      </c>
      <c r="L578" s="58">
        <v>217.192657</v>
      </c>
      <c r="M578" s="69">
        <v>-103.922056</v>
      </c>
      <c r="N578" s="73">
        <v>307.61285199999998</v>
      </c>
      <c r="O578" s="74">
        <v>206.02528699999999</v>
      </c>
      <c r="P578" s="74">
        <v>-309.24366700000002</v>
      </c>
      <c r="Q578" s="57">
        <f t="shared" si="28"/>
        <v>33.812401076475709</v>
      </c>
      <c r="R578" s="58">
        <f t="shared" si="29"/>
        <v>398.71488462313954</v>
      </c>
      <c r="S578" s="69">
        <f t="shared" si="27"/>
        <v>399.25692856640313</v>
      </c>
      <c r="T578" s="57">
        <v>331.72825647612501</v>
      </c>
      <c r="U578" s="69">
        <v>222.17670301290701</v>
      </c>
    </row>
    <row r="579" spans="2:21" x14ac:dyDescent="0.25">
      <c r="B579">
        <v>530</v>
      </c>
      <c r="C579" s="98" t="s">
        <v>184</v>
      </c>
      <c r="D579" s="58">
        <v>326.068172</v>
      </c>
      <c r="E579" s="58">
        <v>230.969235</v>
      </c>
      <c r="F579" s="58">
        <v>-17.915023000000001</v>
      </c>
      <c r="G579" s="58">
        <v>35.311714000000002</v>
      </c>
      <c r="H579" s="58">
        <v>5.6094619999999997</v>
      </c>
      <c r="I579" s="69">
        <v>-35.311714000000002</v>
      </c>
      <c r="J579" s="102" t="s">
        <v>404</v>
      </c>
      <c r="K579" s="57">
        <v>319.16861599999999</v>
      </c>
      <c r="L579" s="58">
        <v>226.08195900000001</v>
      </c>
      <c r="M579" s="69">
        <v>-104.000798</v>
      </c>
      <c r="N579" s="73">
        <v>302.71337299999999</v>
      </c>
      <c r="O579" s="74">
        <v>214.42594600000001</v>
      </c>
      <c r="P579" s="74">
        <v>-309.312883</v>
      </c>
      <c r="Q579" s="57">
        <f t="shared" si="28"/>
        <v>35.31171421708715</v>
      </c>
      <c r="R579" s="58">
        <f t="shared" si="29"/>
        <v>399.58383389209683</v>
      </c>
      <c r="S579" s="69">
        <f t="shared" si="27"/>
        <v>400.12980811773542</v>
      </c>
      <c r="T579" s="57">
        <v>326.513726262555</v>
      </c>
      <c r="U579" s="69">
        <v>231.28484178413399</v>
      </c>
    </row>
    <row r="580" spans="2:21" x14ac:dyDescent="0.25">
      <c r="B580">
        <v>531</v>
      </c>
      <c r="C580" s="98" t="s">
        <v>184</v>
      </c>
      <c r="D580" s="58">
        <v>383.55187899999999</v>
      </c>
      <c r="E580" s="58">
        <v>149.556603</v>
      </c>
      <c r="F580" s="58">
        <v>-19.092997</v>
      </c>
      <c r="G580" s="58">
        <v>21.302071000000002</v>
      </c>
      <c r="H580" s="58">
        <v>6.0042920000000004</v>
      </c>
      <c r="I580" s="69">
        <v>-21.302071000000002</v>
      </c>
      <c r="J580" s="102" t="s">
        <v>404</v>
      </c>
      <c r="K580" s="57">
        <v>375.12191000000001</v>
      </c>
      <c r="L580" s="58">
        <v>146.269544</v>
      </c>
      <c r="M580" s="69">
        <v>-105.11846300000001</v>
      </c>
      <c r="N580" s="73">
        <v>355.01667900000001</v>
      </c>
      <c r="O580" s="74">
        <v>138.43000499999999</v>
      </c>
      <c r="P580" s="74">
        <v>-310.28671400000002</v>
      </c>
      <c r="Q580" s="57">
        <f t="shared" si="28"/>
        <v>21.302071363005396</v>
      </c>
      <c r="R580" s="58">
        <f t="shared" si="29"/>
        <v>411.67854132238938</v>
      </c>
      <c r="S580" s="69">
        <f t="shared" si="27"/>
        <v>412.28178212461603</v>
      </c>
      <c r="T580" s="57">
        <v>384.113911337611</v>
      </c>
      <c r="U580" s="69">
        <v>149.77575365938</v>
      </c>
    </row>
    <row r="581" spans="2:21" x14ac:dyDescent="0.25">
      <c r="B581">
        <v>532</v>
      </c>
      <c r="C581" s="98" t="s">
        <v>248</v>
      </c>
      <c r="D581" s="58">
        <v>378.31251400000002</v>
      </c>
      <c r="E581" s="58">
        <v>158.597059</v>
      </c>
      <c r="F581" s="58">
        <v>-18.947493000000001</v>
      </c>
      <c r="G581" s="58">
        <v>22.744520000000001</v>
      </c>
      <c r="H581" s="58">
        <v>5.9546570000000001</v>
      </c>
      <c r="I581" s="69">
        <v>-22.744520000000001</v>
      </c>
      <c r="J581" s="102">
        <v>11</v>
      </c>
      <c r="K581" s="57">
        <v>370.03669200000002</v>
      </c>
      <c r="L581" s="58">
        <v>155.12764899999999</v>
      </c>
      <c r="M581" s="69">
        <v>-104.98076500000001</v>
      </c>
      <c r="N581" s="73">
        <v>350.29909500000002</v>
      </c>
      <c r="O581" s="74">
        <v>146.853207</v>
      </c>
      <c r="P581" s="74">
        <v>-310.16763300000002</v>
      </c>
      <c r="Q581" s="57">
        <f t="shared" si="28"/>
        <v>22.744520014185888</v>
      </c>
      <c r="R581" s="58">
        <f t="shared" si="29"/>
        <v>410.2113910808057</v>
      </c>
      <c r="S581" s="69">
        <f t="shared" si="27"/>
        <v>410.80742735232855</v>
      </c>
      <c r="T581" s="57">
        <v>378.86221384693403</v>
      </c>
      <c r="U581" s="69">
        <v>158.827505458497</v>
      </c>
    </row>
    <row r="582" spans="2:21" x14ac:dyDescent="0.25">
      <c r="B582">
        <v>533</v>
      </c>
      <c r="C582" s="98" t="s">
        <v>248</v>
      </c>
      <c r="D582" s="58">
        <v>373.055789</v>
      </c>
      <c r="E582" s="58">
        <v>167.61875000000001</v>
      </c>
      <c r="F582" s="58">
        <v>-18.826166000000001</v>
      </c>
      <c r="G582" s="58">
        <v>24.194994999999999</v>
      </c>
      <c r="H582" s="58">
        <v>5.9134570000000002</v>
      </c>
      <c r="I582" s="69">
        <v>-24.194994999999999</v>
      </c>
      <c r="J582" s="102">
        <v>11</v>
      </c>
      <c r="K582" s="57">
        <v>364.926873</v>
      </c>
      <c r="L582" s="58">
        <v>163.96632299999999</v>
      </c>
      <c r="M582" s="69">
        <v>-104.865869</v>
      </c>
      <c r="N582" s="73">
        <v>345.53964100000002</v>
      </c>
      <c r="O582" s="74">
        <v>155.255391</v>
      </c>
      <c r="P582" s="74">
        <v>-310.06807400000002</v>
      </c>
      <c r="Q582" s="57">
        <f t="shared" si="28"/>
        <v>24.194994866646635</v>
      </c>
      <c r="R582" s="58">
        <f t="shared" si="29"/>
        <v>408.98247769064022</v>
      </c>
      <c r="S582" s="69">
        <f t="shared" si="27"/>
        <v>409.5725345087472</v>
      </c>
      <c r="T582" s="57">
        <v>373.59402970725102</v>
      </c>
      <c r="U582" s="69">
        <v>167.86058845207199</v>
      </c>
    </row>
    <row r="583" spans="2:21" x14ac:dyDescent="0.25">
      <c r="B583">
        <v>534</v>
      </c>
      <c r="C583" s="98" t="s">
        <v>180</v>
      </c>
      <c r="D583" s="58">
        <v>367.82296700000001</v>
      </c>
      <c r="E583" s="58">
        <v>176.64535900000001</v>
      </c>
      <c r="F583" s="58">
        <v>-18.733540999999999</v>
      </c>
      <c r="G583" s="58">
        <v>25.652441</v>
      </c>
      <c r="H583" s="58">
        <v>5.882117</v>
      </c>
      <c r="I583" s="69">
        <v>-25.652441</v>
      </c>
      <c r="J583" s="102" t="s">
        <v>404</v>
      </c>
      <c r="K583" s="57">
        <v>359.83200299999999</v>
      </c>
      <c r="L583" s="58">
        <v>172.80773400000001</v>
      </c>
      <c r="M583" s="69">
        <v>-104.77810599999999</v>
      </c>
      <c r="N583" s="73">
        <v>340.77378399999998</v>
      </c>
      <c r="O583" s="74">
        <v>163.65510900000001</v>
      </c>
      <c r="P583" s="74">
        <v>-309.99190599999997</v>
      </c>
      <c r="Q583" s="57">
        <f t="shared" si="28"/>
        <v>25.652441218311299</v>
      </c>
      <c r="R583" s="58">
        <f t="shared" si="29"/>
        <v>408.04082872786392</v>
      </c>
      <c r="S583" s="69">
        <f t="shared" si="27"/>
        <v>408.62633779397487</v>
      </c>
      <c r="T583" s="57">
        <v>368.35078600646398</v>
      </c>
      <c r="U583" s="69">
        <v>176.89884175189101</v>
      </c>
    </row>
    <row r="584" spans="2:21" x14ac:dyDescent="0.25">
      <c r="B584">
        <v>535</v>
      </c>
      <c r="C584" s="98" t="s">
        <v>184</v>
      </c>
      <c r="D584" s="58">
        <v>362.59700600000002</v>
      </c>
      <c r="E584" s="58">
        <v>185.67530199999999</v>
      </c>
      <c r="F584" s="58">
        <v>-18.667928</v>
      </c>
      <c r="G584" s="58">
        <v>27.115656000000001</v>
      </c>
      <c r="H584" s="58">
        <v>5.8599759999999996</v>
      </c>
      <c r="I584" s="69">
        <v>-27.115656000000001</v>
      </c>
      <c r="J584" s="102" t="s">
        <v>404</v>
      </c>
      <c r="K584" s="57">
        <v>354.73623800000001</v>
      </c>
      <c r="L584" s="58">
        <v>181.65003300000001</v>
      </c>
      <c r="M584" s="69">
        <v>-104.715912</v>
      </c>
      <c r="N584" s="73">
        <v>335.98853400000002</v>
      </c>
      <c r="O584" s="74">
        <v>172.04988299999999</v>
      </c>
      <c r="P584" s="74">
        <v>-309.93786599999999</v>
      </c>
      <c r="Q584" s="57">
        <f t="shared" si="28"/>
        <v>27.115655719397722</v>
      </c>
      <c r="R584" s="58">
        <f t="shared" si="29"/>
        <v>407.37195108764575</v>
      </c>
      <c r="S584" s="69">
        <f t="shared" si="27"/>
        <v>407.9542476375546</v>
      </c>
      <c r="T584" s="57">
        <v>363.11532220595802</v>
      </c>
      <c r="U584" s="69">
        <v>185.940716541434</v>
      </c>
    </row>
    <row r="585" spans="2:21" x14ac:dyDescent="0.25">
      <c r="B585">
        <v>536</v>
      </c>
      <c r="C585" s="98" t="s">
        <v>184</v>
      </c>
      <c r="D585" s="58">
        <v>357.39705700000002</v>
      </c>
      <c r="E585" s="58">
        <v>194.71995799999999</v>
      </c>
      <c r="F585" s="58">
        <v>-18.631447999999999</v>
      </c>
      <c r="G585" s="58">
        <v>28.582789999999999</v>
      </c>
      <c r="H585" s="58">
        <v>5.8476869999999996</v>
      </c>
      <c r="I585" s="69">
        <v>-28.582789999999999</v>
      </c>
      <c r="J585" s="102" t="s">
        <v>404</v>
      </c>
      <c r="K585" s="57">
        <v>349.65813300000002</v>
      </c>
      <c r="L585" s="58">
        <v>190.50357500000001</v>
      </c>
      <c r="M585" s="69">
        <v>-104.681324</v>
      </c>
      <c r="N585" s="73">
        <v>331.20102300000002</v>
      </c>
      <c r="O585" s="74">
        <v>180.44762299999999</v>
      </c>
      <c r="P585" s="74">
        <v>-309.90779099999997</v>
      </c>
      <c r="Q585" s="57">
        <f t="shared" si="28"/>
        <v>28.582789682763941</v>
      </c>
      <c r="R585" s="58">
        <f t="shared" si="29"/>
        <v>406.99940834819779</v>
      </c>
      <c r="S585" s="69">
        <f t="shared" si="27"/>
        <v>407.57992205840463</v>
      </c>
      <c r="T585" s="57">
        <v>357.90684305825499</v>
      </c>
      <c r="U585" s="69">
        <v>194.99770376737001</v>
      </c>
    </row>
    <row r="586" spans="2:21" x14ac:dyDescent="0.25">
      <c r="B586">
        <v>537</v>
      </c>
      <c r="C586" s="98" t="s">
        <v>184</v>
      </c>
      <c r="D586" s="58">
        <v>352.20552800000002</v>
      </c>
      <c r="E586" s="58">
        <v>203.77114900000001</v>
      </c>
      <c r="F586" s="58">
        <v>-18.622178999999999</v>
      </c>
      <c r="G586" s="58">
        <v>30.051850000000002</v>
      </c>
      <c r="H586" s="58">
        <v>5.8445669999999996</v>
      </c>
      <c r="I586" s="69">
        <v>-30.051850000000002</v>
      </c>
      <c r="J586" s="102" t="s">
        <v>404</v>
      </c>
      <c r="K586" s="57">
        <v>344.581299</v>
      </c>
      <c r="L586" s="58">
        <v>199.360094</v>
      </c>
      <c r="M586" s="69">
        <v>-104.672535</v>
      </c>
      <c r="N586" s="73">
        <v>326.39773400000001</v>
      </c>
      <c r="O586" s="74">
        <v>188.839856</v>
      </c>
      <c r="P586" s="74">
        <v>-309.90014600000001</v>
      </c>
      <c r="Q586" s="57">
        <f t="shared" si="28"/>
        <v>30.051849710952901</v>
      </c>
      <c r="R586" s="58">
        <f t="shared" si="29"/>
        <v>406.90467571476614</v>
      </c>
      <c r="S586" s="69">
        <f t="shared" si="27"/>
        <v>407.48473680512927</v>
      </c>
      <c r="T586" s="57">
        <v>352.70763433467101</v>
      </c>
      <c r="U586" s="69">
        <v>204.061646384629</v>
      </c>
    </row>
    <row r="587" spans="2:21" x14ac:dyDescent="0.25">
      <c r="B587">
        <v>538</v>
      </c>
      <c r="C587" s="98" t="s">
        <v>184</v>
      </c>
      <c r="D587" s="58">
        <v>347.03278699999998</v>
      </c>
      <c r="E587" s="58">
        <v>212.82912200000001</v>
      </c>
      <c r="F587" s="58">
        <v>-18.641002</v>
      </c>
      <c r="G587" s="58">
        <v>31.520059</v>
      </c>
      <c r="H587" s="58">
        <v>5.8509039999999999</v>
      </c>
      <c r="I587" s="69">
        <v>-31.520059</v>
      </c>
      <c r="J587" s="102" t="s">
        <v>404</v>
      </c>
      <c r="K587" s="57">
        <v>339.51596999999998</v>
      </c>
      <c r="L587" s="58">
        <v>208.219189</v>
      </c>
      <c r="M587" s="69">
        <v>-104.69038399999999</v>
      </c>
      <c r="N587" s="73">
        <v>321.58857799999998</v>
      </c>
      <c r="O587" s="74">
        <v>197.22463500000001</v>
      </c>
      <c r="P587" s="74">
        <v>-309.91567099999997</v>
      </c>
      <c r="Q587" s="57">
        <f t="shared" si="28"/>
        <v>31.520059221142557</v>
      </c>
      <c r="R587" s="58">
        <f t="shared" si="29"/>
        <v>407.09702826755966</v>
      </c>
      <c r="S587" s="69">
        <f t="shared" si="27"/>
        <v>407.6780087032962</v>
      </c>
      <c r="T587" s="57">
        <v>347.52806848967299</v>
      </c>
      <c r="U587" s="69">
        <v>213.13286945136099</v>
      </c>
    </row>
    <row r="588" spans="2:21" x14ac:dyDescent="0.25">
      <c r="B588">
        <v>539</v>
      </c>
      <c r="C588" s="98" t="s">
        <v>184</v>
      </c>
      <c r="D588" s="58">
        <v>341.85444699999999</v>
      </c>
      <c r="E588" s="58">
        <v>221.88901300000001</v>
      </c>
      <c r="F588" s="58">
        <v>-18.685642999999999</v>
      </c>
      <c r="G588" s="58">
        <v>32.986575000000002</v>
      </c>
      <c r="H588" s="58">
        <v>5.8659489999999996</v>
      </c>
      <c r="I588" s="69">
        <v>-32.986575000000002</v>
      </c>
      <c r="J588" s="102" t="s">
        <v>404</v>
      </c>
      <c r="K588" s="57">
        <v>334.439121</v>
      </c>
      <c r="L588" s="58">
        <v>217.07591400000001</v>
      </c>
      <c r="M588" s="69">
        <v>-104.73270599999999</v>
      </c>
      <c r="N588" s="73">
        <v>316.753783</v>
      </c>
      <c r="O588" s="74">
        <v>205.596811</v>
      </c>
      <c r="P588" s="74">
        <v>-309.95246300000002</v>
      </c>
      <c r="Q588" s="57">
        <f t="shared" si="28"/>
        <v>32.986575320336335</v>
      </c>
      <c r="R588" s="58">
        <f t="shared" si="29"/>
        <v>407.55269232798594</v>
      </c>
      <c r="S588" s="69">
        <f t="shared" si="27"/>
        <v>408.13585548832589</v>
      </c>
      <c r="T588" s="57">
        <v>342.34362246144002</v>
      </c>
      <c r="U588" s="69">
        <v>222.206524330554</v>
      </c>
    </row>
    <row r="589" spans="2:21" ht="15.75" thickBot="1" x14ac:dyDescent="0.3">
      <c r="B589">
        <v>540</v>
      </c>
      <c r="C589" s="98" t="s">
        <v>184</v>
      </c>
      <c r="D589" s="58">
        <v>336.65582599999999</v>
      </c>
      <c r="E589" s="58">
        <v>230.97466399999999</v>
      </c>
      <c r="F589" s="58">
        <v>-18.756302999999999</v>
      </c>
      <c r="G589" s="58">
        <v>34.453451999999999</v>
      </c>
      <c r="H589" s="58">
        <v>5.8898089999999996</v>
      </c>
      <c r="I589" s="69">
        <v>-34.453451999999999</v>
      </c>
      <c r="J589" s="110" t="s">
        <v>404</v>
      </c>
      <c r="K589" s="61">
        <v>329.33659299999999</v>
      </c>
      <c r="L589" s="62">
        <v>225.953045</v>
      </c>
      <c r="M589" s="70">
        <v>-104.799677</v>
      </c>
      <c r="N589" s="75">
        <v>311.88043599999997</v>
      </c>
      <c r="O589" s="76">
        <v>213.976629</v>
      </c>
      <c r="P589" s="76">
        <v>-310.01063599999998</v>
      </c>
      <c r="Q589" s="57">
        <f t="shared" si="28"/>
        <v>34.453451577752908</v>
      </c>
      <c r="R589" s="58">
        <f t="shared" si="29"/>
        <v>408.27250775634548</v>
      </c>
      <c r="S589" s="69">
        <f t="shared" si="27"/>
        <v>408.85913300022895</v>
      </c>
      <c r="T589" s="57">
        <v>337.13956628810399</v>
      </c>
      <c r="U589" s="69">
        <v>231.30655117342499</v>
      </c>
    </row>
    <row r="590" spans="2:21" ht="15" customHeight="1" x14ac:dyDescent="0.25">
      <c r="B590">
        <v>541</v>
      </c>
      <c r="C590" s="98" t="s">
        <v>179</v>
      </c>
      <c r="D590" s="58">
        <v>295.56877900000001</v>
      </c>
      <c r="E590" s="58">
        <v>207.45146</v>
      </c>
      <c r="F590" s="58">
        <v>-14.494325</v>
      </c>
      <c r="G590" s="59">
        <f>ATAN(E590/D590)*180/PI()</f>
        <v>35.063943232948013</v>
      </c>
      <c r="H590" s="58">
        <v>5.3615459999999997</v>
      </c>
      <c r="I590" s="60">
        <f>-G590</f>
        <v>-35.063943232948013</v>
      </c>
      <c r="J590" s="110" t="s">
        <v>404</v>
      </c>
      <c r="K590" s="142" t="s">
        <v>324</v>
      </c>
      <c r="L590" s="143"/>
      <c r="M590" s="144"/>
      <c r="N590" s="142" t="s">
        <v>332</v>
      </c>
      <c r="O590" s="143"/>
      <c r="P590" s="144"/>
      <c r="Q590" s="57">
        <f t="shared" ref="Q590:Q591" si="30">DEGREES(ATAN(E590/D590))</f>
        <v>35.063943232948013</v>
      </c>
      <c r="R590" s="58">
        <f t="shared" ref="R590:R591" si="31">SQRT(D590^2+E590^2)</f>
        <v>361.10526356684755</v>
      </c>
      <c r="S590" s="69">
        <f t="shared" si="27"/>
        <v>361.49882116388949</v>
      </c>
      <c r="T590" s="57">
        <v>295.891250033961</v>
      </c>
      <c r="U590" s="69">
        <v>207.677793400399</v>
      </c>
    </row>
    <row r="591" spans="2:21" ht="15.75" thickBot="1" x14ac:dyDescent="0.3">
      <c r="B591">
        <v>542</v>
      </c>
      <c r="C591" s="98" t="s">
        <v>179</v>
      </c>
      <c r="D591" s="58">
        <v>357.22391099999999</v>
      </c>
      <c r="E591" s="58">
        <v>202.68076300000001</v>
      </c>
      <c r="F591" s="115">
        <v>-19.097052999999999</v>
      </c>
      <c r="G591" s="63">
        <f>ATAN(E591/D591)*180/PI()</f>
        <v>29.569595616411046</v>
      </c>
      <c r="H591" s="62">
        <v>5.3615459999999997</v>
      </c>
      <c r="I591" s="64">
        <f>-G591</f>
        <v>-29.569595616411046</v>
      </c>
      <c r="J591" s="110" t="s">
        <v>404</v>
      </c>
      <c r="K591" s="145"/>
      <c r="L591" s="146"/>
      <c r="M591" s="147"/>
      <c r="N591" s="145"/>
      <c r="O591" s="146"/>
      <c r="P591" s="147"/>
      <c r="Q591" s="61">
        <f t="shared" si="30"/>
        <v>29.569595616411046</v>
      </c>
      <c r="R591" s="62">
        <f t="shared" si="31"/>
        <v>410.7169515376716</v>
      </c>
      <c r="S591" s="70">
        <f t="shared" si="27"/>
        <v>411.31546228727342</v>
      </c>
      <c r="T591" s="61">
        <v>357.75348858098499</v>
      </c>
      <c r="U591" s="70">
        <v>202.981233334926</v>
      </c>
    </row>
    <row r="592" spans="2:21" ht="15" customHeight="1" x14ac:dyDescent="0.25">
      <c r="B592">
        <v>543</v>
      </c>
      <c r="C592" s="98" t="s">
        <v>418</v>
      </c>
      <c r="D592" s="114">
        <v>23.104558000000001</v>
      </c>
      <c r="E592">
        <v>12.080088999999999</v>
      </c>
      <c r="F592" s="16">
        <v>-81.92</v>
      </c>
      <c r="G592" s="124" t="s">
        <v>422</v>
      </c>
      <c r="H592" s="125"/>
      <c r="I592" s="126"/>
      <c r="J592" s="110" t="s">
        <v>404</v>
      </c>
      <c r="K592" s="124" t="s">
        <v>424</v>
      </c>
      <c r="L592" s="125"/>
      <c r="M592" s="126"/>
      <c r="N592" s="124" t="s">
        <v>423</v>
      </c>
      <c r="O592" s="125"/>
      <c r="P592" s="126"/>
      <c r="Q592" s="124" t="s">
        <v>451</v>
      </c>
      <c r="R592" s="125"/>
      <c r="S592" s="125"/>
      <c r="T592" s="125"/>
      <c r="U592" s="126"/>
    </row>
    <row r="593" spans="2:21" x14ac:dyDescent="0.25">
      <c r="B593">
        <v>544</v>
      </c>
      <c r="C593" s="98" t="s">
        <v>419</v>
      </c>
      <c r="D593">
        <v>425.25016699999998</v>
      </c>
      <c r="E593">
        <v>25.264514999999999</v>
      </c>
      <c r="F593" s="91">
        <v>-102.92</v>
      </c>
      <c r="G593" s="127"/>
      <c r="H593" s="128"/>
      <c r="I593" s="129"/>
      <c r="J593" s="110" t="s">
        <v>404</v>
      </c>
      <c r="K593" s="127"/>
      <c r="L593" s="128"/>
      <c r="M593" s="129"/>
      <c r="N593" s="127"/>
      <c r="O593" s="128"/>
      <c r="P593" s="129"/>
      <c r="Q593" s="127"/>
      <c r="R593" s="128"/>
      <c r="S593" s="128"/>
      <c r="T593" s="128"/>
      <c r="U593" s="129"/>
    </row>
    <row r="594" spans="2:21" ht="15.75" thickBot="1" x14ac:dyDescent="0.3">
      <c r="B594">
        <v>545</v>
      </c>
      <c r="C594" s="98" t="s">
        <v>420</v>
      </c>
      <c r="D594" s="116">
        <v>390.66759200000001</v>
      </c>
      <c r="E594" s="76">
        <v>169.86710299999999</v>
      </c>
      <c r="F594" s="117">
        <v>-102.92</v>
      </c>
      <c r="G594" s="130"/>
      <c r="H594" s="131"/>
      <c r="I594" s="132"/>
      <c r="J594" s="106" t="s">
        <v>404</v>
      </c>
      <c r="K594" s="130"/>
      <c r="L594" s="131"/>
      <c r="M594" s="132"/>
      <c r="N594" s="130"/>
      <c r="O594" s="131"/>
      <c r="P594" s="132"/>
      <c r="Q594" s="130"/>
      <c r="R594" s="131"/>
      <c r="S594" s="131"/>
      <c r="T594" s="131"/>
      <c r="U594" s="132"/>
    </row>
  </sheetData>
  <sortState ref="A41:O581">
    <sortCondition ref="B41:B581"/>
  </sortState>
  <mergeCells count="11">
    <mergeCell ref="T47:U47"/>
    <mergeCell ref="Q592:U594"/>
    <mergeCell ref="G592:I594"/>
    <mergeCell ref="K592:M594"/>
    <mergeCell ref="N592:P594"/>
    <mergeCell ref="Q47:S47"/>
    <mergeCell ref="D47:I47"/>
    <mergeCell ref="K47:M47"/>
    <mergeCell ref="K590:M591"/>
    <mergeCell ref="N47:P47"/>
    <mergeCell ref="N590:P591"/>
  </mergeCells>
  <conditionalFormatting sqref="O40">
    <cfRule type="expression" dxfId="1" priority="1">
      <formula>O40=543</formula>
    </cfRule>
    <cfRule type="expression" dxfId="0" priority="2">
      <formula>O40&lt;&gt;543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L45" sqref="L45"/>
    </sheetView>
  </sheetViews>
  <sheetFormatPr defaultRowHeight="15" x14ac:dyDescent="0.25"/>
  <cols>
    <col min="1" max="1" width="2.7109375" customWidth="1"/>
    <col min="2" max="2" width="16.85546875" bestFit="1" customWidth="1"/>
    <col min="3" max="4" width="11.5703125" bestFit="1" customWidth="1"/>
    <col min="5" max="5" width="11.28515625" bestFit="1" customWidth="1"/>
    <col min="6" max="6" width="11.5703125" bestFit="1" customWidth="1"/>
    <col min="7" max="9" width="15" customWidth="1"/>
  </cols>
  <sheetData>
    <row r="1" spans="1:10" s="28" customFormat="1" ht="18" thickBot="1" x14ac:dyDescent="0.35">
      <c r="A1" s="28" t="s">
        <v>159</v>
      </c>
    </row>
    <row r="2" spans="1:10" s="35" customFormat="1" ht="15.75" thickTop="1" x14ac:dyDescent="0.25">
      <c r="A2" s="35" t="s">
        <v>298</v>
      </c>
    </row>
    <row r="3" spans="1:10" s="35" customFormat="1" x14ac:dyDescent="0.25">
      <c r="A3" s="35" t="s">
        <v>299</v>
      </c>
    </row>
    <row r="4" spans="1:10" s="35" customFormat="1" x14ac:dyDescent="0.25">
      <c r="A4" s="35" t="s">
        <v>300</v>
      </c>
    </row>
    <row r="5" spans="1:10" s="35" customFormat="1" x14ac:dyDescent="0.25">
      <c r="A5" s="35" t="s">
        <v>301</v>
      </c>
    </row>
    <row r="6" spans="1:10" s="35" customFormat="1" x14ac:dyDescent="0.25"/>
    <row r="7" spans="1:10" s="21" customFormat="1" ht="15.75" thickBot="1" x14ac:dyDescent="0.3">
      <c r="A7" s="21" t="s">
        <v>432</v>
      </c>
    </row>
    <row r="8" spans="1:10" x14ac:dyDescent="0.25">
      <c r="B8" t="s">
        <v>433</v>
      </c>
    </row>
    <row r="9" spans="1:10" x14ac:dyDescent="0.25">
      <c r="B9" t="s">
        <v>431</v>
      </c>
    </row>
    <row r="10" spans="1:10" x14ac:dyDescent="0.25">
      <c r="B10" t="s">
        <v>434</v>
      </c>
    </row>
    <row r="11" spans="1:10" x14ac:dyDescent="0.25">
      <c r="B11" t="s">
        <v>435</v>
      </c>
    </row>
    <row r="13" spans="1:10" s="21" customFormat="1" ht="15.75" thickBot="1" x14ac:dyDescent="0.3">
      <c r="A13" s="21" t="s">
        <v>166</v>
      </c>
    </row>
    <row r="14" spans="1:10" s="26" customFormat="1" x14ac:dyDescent="0.25">
      <c r="C14" s="156" t="s">
        <v>161</v>
      </c>
      <c r="D14" s="157"/>
      <c r="E14" s="157"/>
      <c r="F14" s="158"/>
      <c r="G14" s="153" t="s">
        <v>302</v>
      </c>
      <c r="H14" s="154"/>
      <c r="I14" s="155"/>
    </row>
    <row r="15" spans="1:10" s="19" customFormat="1" x14ac:dyDescent="0.25">
      <c r="B15" s="19" t="s">
        <v>160</v>
      </c>
      <c r="C15" s="19" t="s">
        <v>167</v>
      </c>
      <c r="D15" s="19" t="s">
        <v>168</v>
      </c>
      <c r="E15" s="19" t="s">
        <v>169</v>
      </c>
      <c r="F15" s="19" t="s">
        <v>111</v>
      </c>
      <c r="G15" s="19" t="s">
        <v>162</v>
      </c>
      <c r="H15" s="19" t="s">
        <v>163</v>
      </c>
      <c r="I15" s="19" t="s">
        <v>164</v>
      </c>
      <c r="J15" s="27" t="s">
        <v>165</v>
      </c>
    </row>
    <row r="16" spans="1:10" x14ac:dyDescent="0.25">
      <c r="B16" t="s">
        <v>277</v>
      </c>
      <c r="C16" s="25">
        <v>333.73779999999999</v>
      </c>
      <c r="D16" s="25">
        <v>217.7663</v>
      </c>
      <c r="E16" s="25">
        <v>-20.0549</v>
      </c>
      <c r="F16" s="24">
        <f>SQRT(SUMSQ(C16:D16))</f>
        <v>398.50104211222583</v>
      </c>
      <c r="G16" s="25">
        <v>0.17699999999999999</v>
      </c>
      <c r="H16" s="25">
        <v>0.115</v>
      </c>
      <c r="I16" s="25">
        <v>2.2229999999999999</v>
      </c>
    </row>
    <row r="17" spans="1:10" x14ac:dyDescent="0.25">
      <c r="B17" t="s">
        <v>278</v>
      </c>
      <c r="C17" s="25">
        <v>318.529</v>
      </c>
      <c r="D17" s="25">
        <v>225.702</v>
      </c>
      <c r="E17" s="25">
        <v>-19.265999999999998</v>
      </c>
      <c r="F17" s="24">
        <f t="shared" ref="F17:F20" si="0">SQRT(SUMSQ(C17:D17))</f>
        <v>390.38713688465708</v>
      </c>
      <c r="G17" s="25">
        <v>0.16500000000000001</v>
      </c>
      <c r="H17" s="25">
        <v>0.11700000000000001</v>
      </c>
      <c r="I17" s="25">
        <v>2.1949999999999998</v>
      </c>
    </row>
    <row r="18" spans="1:10" x14ac:dyDescent="0.25">
      <c r="B18" t="s">
        <v>279</v>
      </c>
      <c r="C18" s="25">
        <v>330.90100000000001</v>
      </c>
      <c r="D18" s="25">
        <v>234.691</v>
      </c>
      <c r="E18" s="25">
        <v>-20.699000000000002</v>
      </c>
      <c r="F18" s="24">
        <f t="shared" si="0"/>
        <v>405.67885979183092</v>
      </c>
      <c r="G18" s="25">
        <v>0.17299999999999999</v>
      </c>
      <c r="H18" s="25">
        <v>0.123</v>
      </c>
      <c r="I18" s="25">
        <v>2.1760000000000002</v>
      </c>
    </row>
    <row r="19" spans="1:10" x14ac:dyDescent="0.25">
      <c r="B19" t="s">
        <v>280</v>
      </c>
      <c r="C19" s="25">
        <v>348.947</v>
      </c>
      <c r="D19" s="25">
        <v>209.83</v>
      </c>
      <c r="E19" s="25">
        <v>-20.844000000000001</v>
      </c>
      <c r="F19" s="24">
        <f t="shared" si="0"/>
        <v>407.17642086569799</v>
      </c>
      <c r="G19" s="25">
        <v>0.182</v>
      </c>
      <c r="H19" s="25">
        <v>0.109</v>
      </c>
      <c r="I19" s="25">
        <v>2.1749999999999998</v>
      </c>
      <c r="J19" s="35"/>
    </row>
    <row r="20" spans="1:10" x14ac:dyDescent="0.25">
      <c r="B20" t="s">
        <v>281</v>
      </c>
      <c r="C20" s="25">
        <v>336.57400000000001</v>
      </c>
      <c r="D20" s="25">
        <v>200.84100000000001</v>
      </c>
      <c r="E20" s="25">
        <v>-19.41</v>
      </c>
      <c r="F20" s="24">
        <f t="shared" si="0"/>
        <v>391.9428080179556</v>
      </c>
      <c r="G20" s="25">
        <v>0.17499999999999999</v>
      </c>
      <c r="H20" s="25">
        <v>0.105</v>
      </c>
      <c r="I20" s="25">
        <v>2.1949999999999998</v>
      </c>
    </row>
    <row r="22" spans="1:10" s="21" customFormat="1" ht="15.75" thickBot="1" x14ac:dyDescent="0.3">
      <c r="A22" s="21" t="s">
        <v>287</v>
      </c>
    </row>
    <row r="23" spans="1:10" x14ac:dyDescent="0.25">
      <c r="B23" s="26"/>
      <c r="C23" s="156" t="s">
        <v>161</v>
      </c>
      <c r="D23" s="157"/>
      <c r="E23" s="157"/>
      <c r="F23" s="158"/>
      <c r="G23" s="159" t="s">
        <v>302</v>
      </c>
      <c r="H23" s="160"/>
      <c r="I23" s="161"/>
    </row>
    <row r="24" spans="1:10" x14ac:dyDescent="0.25">
      <c r="B24" s="19" t="s">
        <v>160</v>
      </c>
      <c r="C24" s="19" t="s">
        <v>167</v>
      </c>
      <c r="D24" s="19" t="s">
        <v>168</v>
      </c>
      <c r="E24" s="19" t="s">
        <v>169</v>
      </c>
      <c r="F24" s="19" t="s">
        <v>111</v>
      </c>
      <c r="G24" s="19" t="s">
        <v>162</v>
      </c>
      <c r="H24" s="19" t="s">
        <v>163</v>
      </c>
      <c r="I24" s="19" t="s">
        <v>164</v>
      </c>
    </row>
    <row r="25" spans="1:10" x14ac:dyDescent="0.25">
      <c r="B25" t="s">
        <v>282</v>
      </c>
      <c r="C25" s="25">
        <v>333.91199999999998</v>
      </c>
      <c r="D25" s="25">
        <v>217.88</v>
      </c>
      <c r="E25" s="25">
        <v>-17.841999999999999</v>
      </c>
      <c r="F25" s="24">
        <f>SQRT(SUMSQ(C25:D25))</f>
        <v>398.7090645370381</v>
      </c>
      <c r="G25" s="23">
        <v>1E-3</v>
      </c>
      <c r="H25" s="23">
        <v>1E-3</v>
      </c>
      <c r="I25" s="23">
        <v>1.0999999999999999E-2</v>
      </c>
      <c r="J25" s="35" t="s">
        <v>170</v>
      </c>
    </row>
    <row r="26" spans="1:10" x14ac:dyDescent="0.25">
      <c r="B26" t="s">
        <v>283</v>
      </c>
      <c r="C26" s="25">
        <v>318.70299999999997</v>
      </c>
      <c r="D26" s="25">
        <v>225.816</v>
      </c>
      <c r="E26" s="25">
        <v>-17.053000000000001</v>
      </c>
      <c r="F26" s="24">
        <f t="shared" ref="F26:F28" si="1">SQRT(SUMSQ(C26:D26))</f>
        <v>390.59501797257985</v>
      </c>
      <c r="G26" s="25">
        <v>-1E-3</v>
      </c>
      <c r="H26" s="25">
        <v>-1E-3</v>
      </c>
      <c r="I26" s="25">
        <v>-1.7999999999999999E-2</v>
      </c>
      <c r="J26" s="35" t="s">
        <v>171</v>
      </c>
    </row>
    <row r="27" spans="1:10" x14ac:dyDescent="0.25">
      <c r="B27" t="s">
        <v>284</v>
      </c>
      <c r="C27" s="25">
        <v>331.07499999999999</v>
      </c>
      <c r="D27" s="25">
        <v>234.80500000000001</v>
      </c>
      <c r="E27" s="25">
        <v>-18.486999999999998</v>
      </c>
      <c r="F27" s="24">
        <f t="shared" si="1"/>
        <v>405.88673746502241</v>
      </c>
      <c r="G27" s="25">
        <v>-3.0000000000000001E-3</v>
      </c>
      <c r="H27" s="25">
        <v>-2E-3</v>
      </c>
      <c r="I27" s="25">
        <v>-3.5999999999999997E-2</v>
      </c>
      <c r="J27" s="35" t="s">
        <v>171</v>
      </c>
    </row>
    <row r="28" spans="1:10" x14ac:dyDescent="0.25">
      <c r="B28" t="s">
        <v>285</v>
      </c>
      <c r="C28" s="25">
        <v>349.12099999999998</v>
      </c>
      <c r="D28" s="25">
        <v>209.94399999999999</v>
      </c>
      <c r="E28" s="25">
        <v>-18.631</v>
      </c>
      <c r="F28" s="24">
        <f t="shared" si="1"/>
        <v>407.38428513750995</v>
      </c>
      <c r="G28" s="25">
        <v>-3.0000000000000001E-3</v>
      </c>
      <c r="H28" s="25">
        <v>-2E-3</v>
      </c>
      <c r="I28" s="25">
        <v>-3.6999999999999998E-2</v>
      </c>
      <c r="J28" s="35" t="s">
        <v>171</v>
      </c>
    </row>
    <row r="29" spans="1:10" x14ac:dyDescent="0.25">
      <c r="B29" t="s">
        <v>286</v>
      </c>
      <c r="C29" s="25">
        <v>336.74799999999999</v>
      </c>
      <c r="D29" s="25">
        <v>200.95500000000001</v>
      </c>
      <c r="E29" s="25">
        <v>-17.198</v>
      </c>
      <c r="F29" s="24">
        <f t="shared" ref="F29" si="2">SQRT(SUMSQ(C29:D29))</f>
        <v>392.15064392271495</v>
      </c>
      <c r="G29" s="25">
        <v>-1E-3</v>
      </c>
      <c r="H29" s="25">
        <v>-1E-3</v>
      </c>
      <c r="I29" s="25">
        <v>-1.7000000000000001E-2</v>
      </c>
      <c r="J29" s="35" t="s">
        <v>171</v>
      </c>
    </row>
    <row r="31" spans="1:10" s="21" customFormat="1" ht="15.75" thickBot="1" x14ac:dyDescent="0.3">
      <c r="A31" s="21" t="s">
        <v>288</v>
      </c>
    </row>
    <row r="32" spans="1:10" s="35" customFormat="1" x14ac:dyDescent="0.25">
      <c r="A32" s="35" t="s">
        <v>303</v>
      </c>
    </row>
    <row r="33" spans="1:8" x14ac:dyDescent="0.25">
      <c r="B33" t="s">
        <v>289</v>
      </c>
      <c r="C33" s="23">
        <v>224.44399999999999</v>
      </c>
      <c r="D33" t="s">
        <v>290</v>
      </c>
    </row>
    <row r="34" spans="1:8" x14ac:dyDescent="0.25">
      <c r="B34" t="s">
        <v>296</v>
      </c>
      <c r="C34" s="23">
        <v>230.684</v>
      </c>
      <c r="D34" t="s">
        <v>290</v>
      </c>
    </row>
    <row r="35" spans="1:8" x14ac:dyDescent="0.25">
      <c r="B35" t="s">
        <v>297</v>
      </c>
      <c r="C35" s="23">
        <v>16.713000000000001</v>
      </c>
      <c r="D35" t="s">
        <v>290</v>
      </c>
      <c r="E35" s="35" t="s">
        <v>293</v>
      </c>
    </row>
    <row r="36" spans="1:8" x14ac:dyDescent="0.25">
      <c r="B36" t="s">
        <v>291</v>
      </c>
      <c r="C36" s="32">
        <f>SUM(C33:C35)</f>
        <v>471.84100000000001</v>
      </c>
      <c r="D36" t="s">
        <v>290</v>
      </c>
    </row>
    <row r="37" spans="1:8" x14ac:dyDescent="0.25">
      <c r="B37" t="s">
        <v>292</v>
      </c>
      <c r="C37" s="55">
        <f>C33/C$36</f>
        <v>0.47567718786625152</v>
      </c>
    </row>
    <row r="38" spans="1:8" x14ac:dyDescent="0.25">
      <c r="B38" t="s">
        <v>294</v>
      </c>
      <c r="C38" s="55">
        <f t="shared" ref="C38:C39" si="3">C34/C$36</f>
        <v>0.48890198181166961</v>
      </c>
    </row>
    <row r="39" spans="1:8" x14ac:dyDescent="0.25">
      <c r="B39" t="s">
        <v>295</v>
      </c>
      <c r="C39" s="55">
        <f t="shared" si="3"/>
        <v>3.5420830322078836E-2</v>
      </c>
    </row>
    <row r="41" spans="1:8" s="21" customFormat="1" ht="15.75" thickBot="1" x14ac:dyDescent="0.3">
      <c r="A41" s="21" t="s">
        <v>439</v>
      </c>
    </row>
    <row r="42" spans="1:8" s="35" customFormat="1" ht="15" customHeight="1" x14ac:dyDescent="0.25">
      <c r="A42" s="35" t="s">
        <v>303</v>
      </c>
      <c r="C42" s="150" t="s">
        <v>342</v>
      </c>
      <c r="D42" s="151"/>
      <c r="E42" s="151"/>
      <c r="F42" s="151"/>
      <c r="G42" s="152"/>
    </row>
    <row r="43" spans="1:8" s="19" customFormat="1" x14ac:dyDescent="0.25">
      <c r="B43" s="19" t="s">
        <v>340</v>
      </c>
      <c r="C43" s="19" t="s">
        <v>167</v>
      </c>
      <c r="D43" s="19" t="s">
        <v>168</v>
      </c>
      <c r="E43" s="19" t="s">
        <v>169</v>
      </c>
      <c r="F43" s="19" t="s">
        <v>111</v>
      </c>
      <c r="G43" s="19" t="s">
        <v>341</v>
      </c>
    </row>
    <row r="44" spans="1:8" x14ac:dyDescent="0.25">
      <c r="B44" s="77">
        <v>1.625</v>
      </c>
      <c r="C44" s="25">
        <v>329.01900000000001</v>
      </c>
      <c r="D44" s="25">
        <v>225.06200000000001</v>
      </c>
      <c r="E44" s="25">
        <v>-15.036</v>
      </c>
      <c r="F44" s="24">
        <f>SQRT(SUMSQ(C44:D44))</f>
        <v>398.6306639045722</v>
      </c>
      <c r="G44" s="24">
        <f>ATAN(D44/C44)*180/PI()</f>
        <v>34.373670639345534</v>
      </c>
      <c r="H44" t="s">
        <v>440</v>
      </c>
    </row>
    <row r="45" spans="1:8" x14ac:dyDescent="0.25">
      <c r="B45" s="77">
        <v>8.375</v>
      </c>
      <c r="C45" s="25">
        <v>339.23899999999998</v>
      </c>
      <c r="D45" s="25">
        <v>210.98</v>
      </c>
      <c r="E45" s="25">
        <v>-15.117000000000001</v>
      </c>
      <c r="F45" s="24">
        <f>SQRT(SUMSQ(C45:D45))</f>
        <v>399.49425467833697</v>
      </c>
      <c r="G45" s="24">
        <f>ATAN(D45/C45)*180/PI()</f>
        <v>31.878365608472489</v>
      </c>
      <c r="H45" t="s">
        <v>440</v>
      </c>
    </row>
    <row r="46" spans="1:8" x14ac:dyDescent="0.25">
      <c r="B46" s="120">
        <v>5</v>
      </c>
      <c r="C46" s="25">
        <v>334.12900000000002</v>
      </c>
      <c r="D46" s="25">
        <v>218.02099999999999</v>
      </c>
      <c r="E46" s="25">
        <v>-15.076000000000001</v>
      </c>
      <c r="F46" s="24">
        <f>SQRT(SUMSQ(C46:D46))</f>
        <v>398.96784968465818</v>
      </c>
      <c r="G46" s="24">
        <f>ATAN(D46/C46)*180/PI()</f>
        <v>33.124667919810307</v>
      </c>
      <c r="H46" t="s">
        <v>441</v>
      </c>
    </row>
  </sheetData>
  <mergeCells count="5">
    <mergeCell ref="C42:G42"/>
    <mergeCell ref="G14:I14"/>
    <mergeCell ref="C14:F14"/>
    <mergeCell ref="C23:F23"/>
    <mergeCell ref="G23:I23"/>
  </mergeCells>
  <pageMargins left="0.7" right="0.7" top="0.75" bottom="0.75" header="0.3" footer="0.3"/>
  <pageSetup orientation="portrait" r:id="rId1"/>
  <ignoredErrors>
    <ignoredError sqref="F16:F20 F25:F29 F44:F46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9"/>
  <sheetViews>
    <sheetView workbookViewId="0">
      <selection activeCell="T378" sqref="T378"/>
    </sheetView>
  </sheetViews>
  <sheetFormatPr defaultRowHeight="15" x14ac:dyDescent="0.25"/>
  <cols>
    <col min="1" max="1" width="18.42578125" customWidth="1"/>
    <col min="2" max="11" width="12.5703125" customWidth="1"/>
    <col min="12" max="12" width="3.7109375" customWidth="1"/>
    <col min="13" max="13" width="9.140625" bestFit="1" customWidth="1"/>
    <col min="14" max="14" width="11.5703125" bestFit="1" customWidth="1"/>
    <col min="15" max="15" width="15.5703125" bestFit="1" customWidth="1"/>
    <col min="18" max="18" width="9.5703125" bestFit="1" customWidth="1"/>
    <col min="19" max="19" width="15.5703125" bestFit="1" customWidth="1"/>
  </cols>
  <sheetData>
    <row r="1" spans="1:12" s="21" customFormat="1" ht="15.75" thickBot="1" x14ac:dyDescent="0.3">
      <c r="A1" s="30" t="s">
        <v>383</v>
      </c>
    </row>
    <row r="2" spans="1:12" x14ac:dyDescent="0.25">
      <c r="A2" t="s">
        <v>363</v>
      </c>
    </row>
    <row r="3" spans="1:12" x14ac:dyDescent="0.25">
      <c r="A3" t="s">
        <v>384</v>
      </c>
    </row>
    <row r="4" spans="1:12" x14ac:dyDescent="0.25">
      <c r="A4" t="s">
        <v>362</v>
      </c>
    </row>
    <row r="5" spans="1:12" x14ac:dyDescent="0.25">
      <c r="A5" t="s">
        <v>385</v>
      </c>
    </row>
    <row r="7" spans="1:12" s="35" customFormat="1" x14ac:dyDescent="0.25">
      <c r="A7" s="78" t="s">
        <v>367</v>
      </c>
      <c r="B7" s="35" t="s">
        <v>427</v>
      </c>
    </row>
    <row r="8" spans="1:12" s="35" customFormat="1" x14ac:dyDescent="0.25">
      <c r="A8" s="78" t="s">
        <v>359</v>
      </c>
      <c r="B8" s="35" t="s">
        <v>428</v>
      </c>
    </row>
    <row r="10" spans="1:12" s="21" customFormat="1" ht="15.75" thickBot="1" x14ac:dyDescent="0.3">
      <c r="A10" s="21" t="s">
        <v>360</v>
      </c>
    </row>
    <row r="11" spans="1:12" x14ac:dyDescent="0.25">
      <c r="A11" s="78" t="s">
        <v>348</v>
      </c>
      <c r="B11" s="79">
        <v>-2.3370199999999999E-5</v>
      </c>
      <c r="C11" s="79">
        <v>6.6392400000000002E-6</v>
      </c>
      <c r="D11" s="79">
        <v>-1.0088400000000001E-4</v>
      </c>
      <c r="E11" s="79">
        <v>1.2457800000000001E-8</v>
      </c>
      <c r="F11" s="79">
        <v>-4.8278099999999997E-10</v>
      </c>
      <c r="G11" s="79">
        <v>1.61621E-12</v>
      </c>
      <c r="H11" s="79">
        <v>-5.2394399999999998E-15</v>
      </c>
      <c r="I11" s="79">
        <v>2.9167999999999998E-17</v>
      </c>
      <c r="J11" s="79">
        <v>-7.7524300000000005E-20</v>
      </c>
      <c r="K11" s="79">
        <v>6.7421499999999998E-23</v>
      </c>
      <c r="L11" s="35" t="s">
        <v>366</v>
      </c>
    </row>
    <row r="12" spans="1:12" x14ac:dyDescent="0.25">
      <c r="A12" s="78" t="s">
        <v>386</v>
      </c>
      <c r="B12" s="79">
        <v>9.9508300000000001E-6</v>
      </c>
      <c r="C12" s="79">
        <v>0.99999700000000002</v>
      </c>
      <c r="D12" s="79">
        <v>1.79466E-7</v>
      </c>
      <c r="E12" s="79">
        <v>1.7698300000000001E-9</v>
      </c>
      <c r="F12" s="79">
        <v>7.2432000000000006E-11</v>
      </c>
      <c r="G12" s="79">
        <v>-5.7438099999999999E-13</v>
      </c>
      <c r="H12" s="79">
        <v>3.2835600000000001E-15</v>
      </c>
      <c r="I12" s="79">
        <v>-1.10626E-17</v>
      </c>
      <c r="J12" s="79">
        <v>1.8915399999999999E-20</v>
      </c>
      <c r="K12" s="79">
        <v>-1.2536699999999999E-23</v>
      </c>
      <c r="L12" s="35" t="s">
        <v>365</v>
      </c>
    </row>
    <row r="13" spans="1:12" x14ac:dyDescent="0.25">
      <c r="A13" s="78" t="s">
        <v>346</v>
      </c>
      <c r="B13" s="79">
        <v>1.79952E-3</v>
      </c>
      <c r="C13" s="79">
        <v>8.8656299999999993E-3</v>
      </c>
      <c r="D13" s="79">
        <v>-4.8933199999999995E-7</v>
      </c>
      <c r="E13" s="79">
        <v>-2.4354999999999999E-8</v>
      </c>
      <c r="F13" s="79">
        <v>9.04557E-10</v>
      </c>
      <c r="G13" s="79">
        <v>-8.1208099999999992E-12</v>
      </c>
      <c r="H13" s="79">
        <v>3.9709900000000001E-14</v>
      </c>
      <c r="I13" s="79">
        <v>-1.07267E-16</v>
      </c>
      <c r="J13" s="79">
        <v>1.52602E-19</v>
      </c>
      <c r="K13" s="79">
        <v>-8.8492800000000002E-23</v>
      </c>
      <c r="L13" s="35" t="s">
        <v>364</v>
      </c>
    </row>
    <row r="14" spans="1:12" s="35" customFormat="1" x14ac:dyDescent="0.25">
      <c r="B14" s="83" t="s">
        <v>349</v>
      </c>
      <c r="C14" s="83" t="s">
        <v>350</v>
      </c>
      <c r="D14" s="83" t="s">
        <v>351</v>
      </c>
      <c r="E14" s="83" t="s">
        <v>352</v>
      </c>
      <c r="F14" s="83" t="s">
        <v>353</v>
      </c>
      <c r="G14" s="83" t="s">
        <v>354</v>
      </c>
      <c r="H14" s="83" t="s">
        <v>355</v>
      </c>
      <c r="I14" s="83" t="s">
        <v>356</v>
      </c>
      <c r="J14" s="83" t="s">
        <v>357</v>
      </c>
      <c r="K14" s="83" t="s">
        <v>358</v>
      </c>
    </row>
    <row r="16" spans="1:12" s="21" customFormat="1" ht="15.75" thickBot="1" x14ac:dyDescent="0.3">
      <c r="A16" s="21" t="s">
        <v>361</v>
      </c>
    </row>
    <row r="17" spans="2:19" s="19" customFormat="1" x14ac:dyDescent="0.25">
      <c r="B17" s="19" t="s">
        <v>111</v>
      </c>
      <c r="C17" s="19" t="s">
        <v>347</v>
      </c>
      <c r="D17" s="19" t="s">
        <v>387</v>
      </c>
      <c r="E17" s="19" t="s">
        <v>343</v>
      </c>
      <c r="F17" s="19" t="s">
        <v>344</v>
      </c>
      <c r="G17" s="19" t="s">
        <v>388</v>
      </c>
      <c r="H17" s="19" t="s">
        <v>345</v>
      </c>
    </row>
    <row r="18" spans="2:19" s="35" customFormat="1" x14ac:dyDescent="0.25">
      <c r="B18" s="35" t="s">
        <v>187</v>
      </c>
      <c r="C18" s="35" t="s">
        <v>187</v>
      </c>
      <c r="D18" s="35" t="s">
        <v>187</v>
      </c>
      <c r="E18" s="35" t="s">
        <v>189</v>
      </c>
      <c r="F18" s="35" t="s">
        <v>187</v>
      </c>
      <c r="G18" s="35" t="s">
        <v>187</v>
      </c>
      <c r="H18" s="35" t="s">
        <v>189</v>
      </c>
    </row>
    <row r="19" spans="2:19" x14ac:dyDescent="0.25">
      <c r="B19" s="82">
        <v>0</v>
      </c>
      <c r="C19" s="80">
        <v>0</v>
      </c>
      <c r="D19" s="80">
        <v>0</v>
      </c>
      <c r="E19" s="80">
        <v>1.722E-3</v>
      </c>
      <c r="F19" s="81">
        <v>-2.5000000000000001E-5</v>
      </c>
      <c r="G19" s="81">
        <v>0</v>
      </c>
      <c r="H19" s="81">
        <v>-9.9999999999999995E-7</v>
      </c>
      <c r="L19" t="s">
        <v>393</v>
      </c>
    </row>
    <row r="20" spans="2:19" x14ac:dyDescent="0.25">
      <c r="B20" s="82">
        <v>1</v>
      </c>
      <c r="C20" s="80">
        <v>-1E-4</v>
      </c>
      <c r="D20" s="80">
        <v>1</v>
      </c>
      <c r="E20" s="80">
        <v>1.0606000000000001E-2</v>
      </c>
      <c r="F20" s="81">
        <v>-2.5000000000000001E-5</v>
      </c>
      <c r="G20" s="81">
        <v>0</v>
      </c>
      <c r="H20" s="81">
        <v>0</v>
      </c>
      <c r="M20" t="s">
        <v>111</v>
      </c>
      <c r="N20" s="80">
        <v>400</v>
      </c>
      <c r="Q20" t="s">
        <v>111</v>
      </c>
      <c r="R20" s="23">
        <v>28.611151733294378</v>
      </c>
    </row>
    <row r="21" spans="2:19" x14ac:dyDescent="0.25">
      <c r="B21" s="82">
        <v>2</v>
      </c>
      <c r="C21" s="80">
        <v>-4.0200000000000001E-4</v>
      </c>
      <c r="D21" s="80">
        <v>2</v>
      </c>
      <c r="E21" s="80">
        <v>1.9486E-2</v>
      </c>
      <c r="F21" s="81">
        <v>-2.5000000000000001E-5</v>
      </c>
      <c r="G21" s="81">
        <v>0</v>
      </c>
      <c r="H21" s="81">
        <v>0</v>
      </c>
      <c r="M21" t="s">
        <v>389</v>
      </c>
      <c r="N21" s="23">
        <v>400.54789599999998</v>
      </c>
      <c r="O21" t="s">
        <v>392</v>
      </c>
      <c r="Q21" t="s">
        <v>389</v>
      </c>
      <c r="R21" s="23">
        <v>28.611309720000001</v>
      </c>
      <c r="S21" t="s">
        <v>392</v>
      </c>
    </row>
    <row r="22" spans="2:19" x14ac:dyDescent="0.25">
      <c r="B22" s="82">
        <v>3</v>
      </c>
      <c r="C22" s="80">
        <v>-9.0399999999999996E-4</v>
      </c>
      <c r="D22" s="80">
        <v>3</v>
      </c>
      <c r="E22" s="80">
        <v>2.8361999999999998E-2</v>
      </c>
      <c r="F22" s="81">
        <v>-2.5000000000000001E-5</v>
      </c>
      <c r="G22" s="81">
        <v>0</v>
      </c>
      <c r="H22" s="81">
        <v>0</v>
      </c>
      <c r="M22" t="s">
        <v>391</v>
      </c>
      <c r="N22" s="86">
        <f>$B$12+$C$12*N20+$D$12*N20^2+$E$12*N20^3+$F$12*N20^4+$G$12*N20^5+$H$12*N20^6+$I$12*N20^7+$J$12*N20^8+$K$12*N20^9</f>
        <v>400.54786517003004</v>
      </c>
      <c r="O22" s="87">
        <f>N22/N$21-1</f>
        <v>-7.696949666513575E-8</v>
      </c>
      <c r="Q22" t="s">
        <v>391</v>
      </c>
      <c r="R22" s="86">
        <f>$B$12+$C$12*R20+$D$12*R20^2+$E$12*R20^3+$F$12*R20^4+$G$12*R20^5+$H$12*R20^6+$I$12*R20^7+$J$12*R20^8+$K$12*R20^9</f>
        <v>28.611303372923469</v>
      </c>
      <c r="S22" s="87">
        <f>R22/R$21-1</f>
        <v>-2.2183802816932996E-7</v>
      </c>
    </row>
    <row r="23" spans="2:19" x14ac:dyDescent="0.25">
      <c r="B23" s="82">
        <v>4</v>
      </c>
      <c r="C23" s="80">
        <v>-1.6069999999999999E-3</v>
      </c>
      <c r="D23" s="80">
        <v>4</v>
      </c>
      <c r="E23" s="80">
        <v>3.7234999999999997E-2</v>
      </c>
      <c r="F23" s="81">
        <v>-2.5000000000000001E-5</v>
      </c>
      <c r="G23" s="81">
        <v>0</v>
      </c>
      <c r="H23" s="81">
        <v>0</v>
      </c>
      <c r="M23" t="s">
        <v>390</v>
      </c>
      <c r="N23" s="86">
        <f>VLOOKUP(N20,$B$19:$E$433,3)</f>
        <v>400.54790000000003</v>
      </c>
      <c r="O23" s="87">
        <f>N23/N$21-1</f>
        <v>9.9863215474726985E-9</v>
      </c>
      <c r="Q23" t="s">
        <v>390</v>
      </c>
      <c r="R23" s="86">
        <f>D47+(R20-B47)*(D48-D47)/(B48-B47)</f>
        <v>28.611310122873842</v>
      </c>
      <c r="S23" s="87">
        <f>R23/R$21-1</f>
        <v>1.408092975552222E-8</v>
      </c>
    </row>
    <row r="24" spans="2:19" x14ac:dyDescent="0.25">
      <c r="B24" s="82">
        <v>5</v>
      </c>
      <c r="C24" s="80">
        <v>-2.5110000000000002E-3</v>
      </c>
      <c r="D24" s="80">
        <v>5.0000010000000001</v>
      </c>
      <c r="E24" s="80">
        <v>4.6103999999999999E-2</v>
      </c>
      <c r="F24" s="81">
        <v>-2.5000000000000001E-5</v>
      </c>
      <c r="G24" s="81">
        <v>0</v>
      </c>
      <c r="H24" s="81">
        <v>0</v>
      </c>
    </row>
    <row r="25" spans="2:19" x14ac:dyDescent="0.25">
      <c r="B25" s="82">
        <v>6</v>
      </c>
      <c r="C25" s="80">
        <v>-3.6159999999999999E-3</v>
      </c>
      <c r="D25" s="80">
        <v>6.0000010000000001</v>
      </c>
      <c r="E25" s="80">
        <v>5.4969999999999998E-2</v>
      </c>
      <c r="F25" s="81">
        <v>-2.5000000000000001E-5</v>
      </c>
      <c r="G25" s="81">
        <v>0</v>
      </c>
      <c r="H25" s="81">
        <v>0</v>
      </c>
      <c r="L25" t="s">
        <v>394</v>
      </c>
    </row>
    <row r="26" spans="2:19" x14ac:dyDescent="0.25">
      <c r="B26" s="82">
        <v>7</v>
      </c>
      <c r="C26" s="80">
        <v>-4.9220000000000002E-3</v>
      </c>
      <c r="D26" s="80">
        <v>7.0000020000000003</v>
      </c>
      <c r="E26" s="80">
        <v>6.3833000000000001E-2</v>
      </c>
      <c r="F26" s="81">
        <v>-2.5000000000000001E-5</v>
      </c>
      <c r="G26" s="81">
        <v>0</v>
      </c>
      <c r="H26" s="81">
        <v>0</v>
      </c>
      <c r="M26" t="s">
        <v>111</v>
      </c>
      <c r="N26" s="23">
        <v>399.5</v>
      </c>
    </row>
    <row r="27" spans="2:19" x14ac:dyDescent="0.25">
      <c r="B27" s="82">
        <v>8</v>
      </c>
      <c r="C27" s="80">
        <v>-6.43E-3</v>
      </c>
      <c r="D27" s="80">
        <v>8.0000029999999995</v>
      </c>
      <c r="E27" s="80">
        <v>7.2693999999999995E-2</v>
      </c>
      <c r="F27" s="81">
        <v>-2.5000000000000001E-5</v>
      </c>
      <c r="G27" s="81">
        <v>0</v>
      </c>
      <c r="H27" s="81">
        <v>0</v>
      </c>
      <c r="M27" t="s">
        <v>389</v>
      </c>
      <c r="N27" s="23">
        <v>400.04562199999998</v>
      </c>
      <c r="O27" t="s">
        <v>392</v>
      </c>
    </row>
    <row r="28" spans="2:19" x14ac:dyDescent="0.25">
      <c r="B28" s="82">
        <v>9</v>
      </c>
      <c r="C28" s="80">
        <v>-8.1379999999999994E-3</v>
      </c>
      <c r="D28" s="80">
        <v>9.0000049999999998</v>
      </c>
      <c r="E28" s="80">
        <v>8.1550999999999998E-2</v>
      </c>
      <c r="F28" s="81">
        <v>-2.5000000000000001E-5</v>
      </c>
      <c r="G28" s="81">
        <v>0</v>
      </c>
      <c r="H28" s="81">
        <v>0</v>
      </c>
      <c r="M28" t="s">
        <v>391</v>
      </c>
      <c r="N28" s="86">
        <f>$B$12+$C$12*N26+$D$12*N26^2+$E$12*N26^3+$F$12*N26^4+$G$12*N26^5+$H$12*N26^6+$I$12*N26^7+$J$12*N26^8+$K$12*N26^9</f>
        <v>400.0455939833156</v>
      </c>
      <c r="O28" s="87">
        <f>N28/N$27-1</f>
        <v>-7.0033723265083836E-8</v>
      </c>
    </row>
    <row r="29" spans="2:19" x14ac:dyDescent="0.25">
      <c r="B29" s="82">
        <v>10</v>
      </c>
      <c r="C29" s="80">
        <v>-1.0047E-2</v>
      </c>
      <c r="D29" s="80">
        <v>10.000007</v>
      </c>
      <c r="E29" s="80">
        <v>9.0407000000000001E-2</v>
      </c>
      <c r="F29" s="81">
        <v>-2.5000000000000001E-5</v>
      </c>
      <c r="G29" s="81">
        <v>0</v>
      </c>
      <c r="H29" s="81">
        <v>0</v>
      </c>
      <c r="N29" s="88">
        <f>VLOOKUP(FLOOR(N26,1),B19:E433,1)</f>
        <v>399</v>
      </c>
      <c r="O29" t="s">
        <v>395</v>
      </c>
    </row>
    <row r="30" spans="2:19" x14ac:dyDescent="0.25">
      <c r="B30" s="82">
        <v>11</v>
      </c>
      <c r="C30" s="80">
        <v>-1.2158E-2</v>
      </c>
      <c r="D30" s="80">
        <v>11.000009</v>
      </c>
      <c r="E30" s="80">
        <v>9.9260000000000001E-2</v>
      </c>
      <c r="F30" s="81">
        <v>-2.5000000000000001E-5</v>
      </c>
      <c r="G30" s="81">
        <v>0</v>
      </c>
      <c r="H30" s="81">
        <v>0</v>
      </c>
      <c r="N30" s="88">
        <f>VLOOKUP(CEILING(N26,1),B19:E433,1)</f>
        <v>400</v>
      </c>
      <c r="O30" t="s">
        <v>396</v>
      </c>
    </row>
    <row r="31" spans="2:19" x14ac:dyDescent="0.25">
      <c r="B31" s="82">
        <v>12</v>
      </c>
      <c r="C31" s="80">
        <v>-1.447E-2</v>
      </c>
      <c r="D31" s="80">
        <v>12.000012</v>
      </c>
      <c r="E31" s="80">
        <v>0.108111</v>
      </c>
      <c r="F31" s="81">
        <v>-2.5000000000000001E-5</v>
      </c>
      <c r="G31" s="81">
        <v>0</v>
      </c>
      <c r="H31" s="81">
        <v>0</v>
      </c>
      <c r="N31" s="35">
        <f>VLOOKUP(FLOOR(N26,1),B19:E433,3)</f>
        <v>399.54336599999999</v>
      </c>
      <c r="O31" t="s">
        <v>397</v>
      </c>
    </row>
    <row r="32" spans="2:19" x14ac:dyDescent="0.25">
      <c r="B32" s="82">
        <v>13</v>
      </c>
      <c r="C32" s="80">
        <v>-1.6983000000000002E-2</v>
      </c>
      <c r="D32" s="80">
        <v>13.000014999999999</v>
      </c>
      <c r="E32" s="80">
        <v>0.11695999999999999</v>
      </c>
      <c r="F32" s="81">
        <v>-2.5000000000000001E-5</v>
      </c>
      <c r="G32" s="81">
        <v>0</v>
      </c>
      <c r="H32" s="81">
        <v>0</v>
      </c>
      <c r="N32" s="35">
        <f>VLOOKUP(CEILING(N26,1),B19:E433,3)</f>
        <v>400.54790000000003</v>
      </c>
      <c r="O32" t="s">
        <v>398</v>
      </c>
    </row>
    <row r="33" spans="2:15" x14ac:dyDescent="0.25">
      <c r="B33" s="82">
        <v>14</v>
      </c>
      <c r="C33" s="80">
        <v>-1.9698E-2</v>
      </c>
      <c r="D33" s="80">
        <v>14.000018000000001</v>
      </c>
      <c r="E33" s="80">
        <v>0.125807</v>
      </c>
      <c r="F33" s="81">
        <v>-2.5000000000000001E-5</v>
      </c>
      <c r="G33" s="81">
        <v>0</v>
      </c>
      <c r="H33" s="81">
        <v>0</v>
      </c>
      <c r="M33" t="s">
        <v>390</v>
      </c>
      <c r="N33" s="32">
        <f>(N32-N31)/(N30-N29)*(N26-N29)+N31</f>
        <v>400.04563300000001</v>
      </c>
      <c r="O33" s="87">
        <f>N33/N$27-1</f>
        <v>2.7496863896914192E-8</v>
      </c>
    </row>
    <row r="34" spans="2:15" x14ac:dyDescent="0.25">
      <c r="B34" s="82">
        <v>15</v>
      </c>
      <c r="C34" s="80">
        <v>-2.2613999999999999E-2</v>
      </c>
      <c r="D34" s="80">
        <v>15.000023000000001</v>
      </c>
      <c r="E34" s="80">
        <v>0.13465299999999999</v>
      </c>
      <c r="F34" s="81">
        <v>-2.5000000000000001E-5</v>
      </c>
      <c r="G34" s="81">
        <v>0</v>
      </c>
      <c r="H34" s="81">
        <v>0</v>
      </c>
    </row>
    <row r="35" spans="2:15" x14ac:dyDescent="0.25">
      <c r="B35" s="82">
        <v>16</v>
      </c>
      <c r="C35" s="80">
        <v>-2.5732999999999999E-2</v>
      </c>
      <c r="D35" s="80">
        <v>16.000028</v>
      </c>
      <c r="E35" s="80">
        <v>0.14349700000000001</v>
      </c>
      <c r="F35" s="81">
        <v>-2.5000000000000001E-5</v>
      </c>
      <c r="G35" s="81">
        <v>0</v>
      </c>
      <c r="H35" s="81">
        <v>0</v>
      </c>
    </row>
    <row r="36" spans="2:15" x14ac:dyDescent="0.25">
      <c r="B36" s="82">
        <v>17</v>
      </c>
      <c r="C36" s="80">
        <v>-2.9052999999999999E-2</v>
      </c>
      <c r="D36" s="80">
        <v>17.000032999999998</v>
      </c>
      <c r="E36" s="80">
        <v>0.15234</v>
      </c>
      <c r="F36" s="81">
        <v>-2.5000000000000001E-5</v>
      </c>
      <c r="G36" s="81">
        <v>0</v>
      </c>
      <c r="H36" s="81">
        <v>0</v>
      </c>
    </row>
    <row r="37" spans="2:15" x14ac:dyDescent="0.25">
      <c r="B37" s="82">
        <v>18</v>
      </c>
      <c r="C37" s="80">
        <v>-3.2573999999999999E-2</v>
      </c>
      <c r="D37" s="80">
        <v>18.000039000000001</v>
      </c>
      <c r="E37" s="80">
        <v>0.16118199999999999</v>
      </c>
      <c r="F37" s="81">
        <v>-2.5000000000000001E-5</v>
      </c>
      <c r="G37" s="81">
        <v>0</v>
      </c>
      <c r="H37" s="81">
        <v>0</v>
      </c>
    </row>
    <row r="38" spans="2:15" x14ac:dyDescent="0.25">
      <c r="B38" s="82">
        <v>19</v>
      </c>
      <c r="C38" s="80">
        <v>-3.6297999999999997E-2</v>
      </c>
      <c r="D38" s="80">
        <v>19.000046000000001</v>
      </c>
      <c r="E38" s="80">
        <v>0.17002400000000001</v>
      </c>
      <c r="F38" s="81">
        <v>-2.5000000000000001E-5</v>
      </c>
      <c r="G38" s="81">
        <v>0</v>
      </c>
      <c r="H38" s="81">
        <v>0</v>
      </c>
    </row>
    <row r="39" spans="2:15" x14ac:dyDescent="0.25">
      <c r="B39" s="82">
        <v>20</v>
      </c>
      <c r="C39" s="80">
        <v>-4.0224000000000003E-2</v>
      </c>
      <c r="D39" s="80">
        <v>20.000053999999999</v>
      </c>
      <c r="E39" s="80">
        <v>0.178864</v>
      </c>
      <c r="F39" s="81">
        <v>-2.5000000000000001E-5</v>
      </c>
      <c r="G39" s="81">
        <v>0</v>
      </c>
      <c r="H39" s="81">
        <v>0</v>
      </c>
    </row>
    <row r="40" spans="2:15" x14ac:dyDescent="0.25">
      <c r="B40" s="82">
        <v>21</v>
      </c>
      <c r="C40" s="80">
        <v>-4.4352999999999997E-2</v>
      </c>
      <c r="D40" s="80">
        <v>21.000062</v>
      </c>
      <c r="E40" s="80">
        <v>0.18770400000000001</v>
      </c>
      <c r="F40" s="81">
        <v>-2.5000000000000001E-5</v>
      </c>
      <c r="G40" s="81">
        <v>0</v>
      </c>
      <c r="H40" s="81">
        <v>0</v>
      </c>
    </row>
    <row r="41" spans="2:15" x14ac:dyDescent="0.25">
      <c r="B41" s="82">
        <v>22</v>
      </c>
      <c r="C41" s="80">
        <v>-4.8682999999999997E-2</v>
      </c>
      <c r="D41" s="80">
        <v>22.000071999999999</v>
      </c>
      <c r="E41" s="80">
        <v>0.196543</v>
      </c>
      <c r="F41" s="81">
        <v>-2.5000000000000001E-5</v>
      </c>
      <c r="G41" s="81">
        <v>0</v>
      </c>
      <c r="H41" s="81">
        <v>0</v>
      </c>
    </row>
    <row r="42" spans="2:15" x14ac:dyDescent="0.25">
      <c r="B42" s="82">
        <v>23</v>
      </c>
      <c r="C42" s="80">
        <v>-5.3217E-2</v>
      </c>
      <c r="D42" s="80">
        <v>23.000081999999999</v>
      </c>
      <c r="E42" s="80">
        <v>0.20538300000000001</v>
      </c>
      <c r="F42" s="81">
        <v>-2.5000000000000001E-5</v>
      </c>
      <c r="G42" s="81">
        <v>0</v>
      </c>
      <c r="H42" s="81">
        <v>0</v>
      </c>
    </row>
    <row r="43" spans="2:15" x14ac:dyDescent="0.25">
      <c r="B43" s="82">
        <v>24</v>
      </c>
      <c r="C43" s="80">
        <v>-5.7952999999999998E-2</v>
      </c>
      <c r="D43" s="80">
        <v>24.000093</v>
      </c>
      <c r="E43" s="80">
        <v>0.214222</v>
      </c>
      <c r="F43" s="81">
        <v>-2.5000000000000001E-5</v>
      </c>
      <c r="G43" s="81">
        <v>0</v>
      </c>
      <c r="H43" s="81">
        <v>0</v>
      </c>
    </row>
    <row r="44" spans="2:15" x14ac:dyDescent="0.25">
      <c r="B44" s="82">
        <v>25</v>
      </c>
      <c r="C44" s="80">
        <v>-6.2892000000000003E-2</v>
      </c>
      <c r="D44" s="80">
        <v>25.000105999999999</v>
      </c>
      <c r="E44" s="80">
        <v>0.22306100000000001</v>
      </c>
      <c r="F44" s="81">
        <v>-2.5000000000000001E-5</v>
      </c>
      <c r="G44" s="81">
        <v>0</v>
      </c>
      <c r="H44" s="81">
        <v>0</v>
      </c>
    </row>
    <row r="45" spans="2:15" x14ac:dyDescent="0.25">
      <c r="B45" s="82">
        <v>26</v>
      </c>
      <c r="C45" s="80">
        <v>-6.8033999999999997E-2</v>
      </c>
      <c r="D45" s="80">
        <v>26.000119000000002</v>
      </c>
      <c r="E45" s="80">
        <v>0.2319</v>
      </c>
      <c r="F45" s="81">
        <v>-2.5000000000000001E-5</v>
      </c>
      <c r="G45" s="81">
        <v>0</v>
      </c>
      <c r="H45" s="81">
        <v>0</v>
      </c>
    </row>
    <row r="46" spans="2:15" x14ac:dyDescent="0.25">
      <c r="B46" s="82">
        <v>27</v>
      </c>
      <c r="C46" s="80">
        <v>-7.3379E-2</v>
      </c>
      <c r="D46" s="80">
        <v>27.000133000000002</v>
      </c>
      <c r="E46" s="80">
        <v>0.24074000000000001</v>
      </c>
      <c r="F46" s="81">
        <v>-2.5000000000000001E-5</v>
      </c>
      <c r="G46" s="81">
        <v>0</v>
      </c>
      <c r="H46" s="81">
        <v>0</v>
      </c>
    </row>
    <row r="47" spans="2:15" x14ac:dyDescent="0.25">
      <c r="B47" s="82">
        <v>28</v>
      </c>
      <c r="C47" s="80">
        <v>-7.8927999999999998E-2</v>
      </c>
      <c r="D47" s="80">
        <v>28.000147999999999</v>
      </c>
      <c r="E47" s="80">
        <v>0.24958</v>
      </c>
      <c r="F47" s="81">
        <v>-2.5000000000000001E-5</v>
      </c>
      <c r="G47" s="81">
        <v>0</v>
      </c>
      <c r="H47" s="81">
        <v>0</v>
      </c>
    </row>
    <row r="48" spans="2:15" x14ac:dyDescent="0.25">
      <c r="B48" s="82">
        <v>29</v>
      </c>
      <c r="C48" s="80">
        <v>-8.4680000000000005E-2</v>
      </c>
      <c r="D48" s="80">
        <v>29.000164999999999</v>
      </c>
      <c r="E48" s="80">
        <v>0.25842100000000001</v>
      </c>
      <c r="F48" s="81">
        <v>-2.5000000000000001E-5</v>
      </c>
      <c r="G48" s="81">
        <v>0</v>
      </c>
      <c r="H48" s="81">
        <v>0</v>
      </c>
    </row>
    <row r="49" spans="2:8" x14ac:dyDescent="0.25">
      <c r="B49" s="82">
        <v>30</v>
      </c>
      <c r="C49" s="80">
        <v>-9.0635999999999994E-2</v>
      </c>
      <c r="D49" s="80">
        <v>30.000183</v>
      </c>
      <c r="E49" s="80">
        <v>0.267262</v>
      </c>
      <c r="F49" s="81">
        <v>-2.5999999999999998E-5</v>
      </c>
      <c r="G49" s="81">
        <v>0</v>
      </c>
      <c r="H49" s="81">
        <v>0</v>
      </c>
    </row>
    <row r="50" spans="2:8" x14ac:dyDescent="0.25">
      <c r="B50" s="82">
        <v>31</v>
      </c>
      <c r="C50" s="80">
        <v>-9.6796999999999994E-2</v>
      </c>
      <c r="D50" s="80">
        <v>31.000202000000002</v>
      </c>
      <c r="E50" s="80">
        <v>0.27610400000000002</v>
      </c>
      <c r="F50" s="81">
        <v>-2.5999999999999998E-5</v>
      </c>
      <c r="G50" s="81">
        <v>0</v>
      </c>
      <c r="H50" s="81">
        <v>0</v>
      </c>
    </row>
    <row r="51" spans="2:8" x14ac:dyDescent="0.25">
      <c r="B51" s="82">
        <v>32</v>
      </c>
      <c r="C51" s="80">
        <v>-0.103161</v>
      </c>
      <c r="D51" s="80">
        <v>32.000222000000001</v>
      </c>
      <c r="E51" s="80">
        <v>0.28494799999999998</v>
      </c>
      <c r="F51" s="81">
        <v>-2.5999999999999998E-5</v>
      </c>
      <c r="G51" s="81">
        <v>0</v>
      </c>
      <c r="H51" s="81">
        <v>0</v>
      </c>
    </row>
    <row r="52" spans="2:8" x14ac:dyDescent="0.25">
      <c r="B52" s="82">
        <v>33</v>
      </c>
      <c r="C52" s="80">
        <v>-0.10972999999999999</v>
      </c>
      <c r="D52" s="80">
        <v>33.000244000000002</v>
      </c>
      <c r="E52" s="80">
        <v>0.293792</v>
      </c>
      <c r="F52" s="81">
        <v>-2.5999999999999998E-5</v>
      </c>
      <c r="G52" s="81">
        <v>0</v>
      </c>
      <c r="H52" s="81">
        <v>0</v>
      </c>
    </row>
    <row r="53" spans="2:8" x14ac:dyDescent="0.25">
      <c r="B53" s="82">
        <v>34</v>
      </c>
      <c r="C53" s="80">
        <v>-0.116503</v>
      </c>
      <c r="D53" s="80">
        <v>34.000266000000003</v>
      </c>
      <c r="E53" s="80">
        <v>0.30263800000000002</v>
      </c>
      <c r="F53" s="81">
        <v>-2.5999999999999998E-5</v>
      </c>
      <c r="G53" s="81">
        <v>0</v>
      </c>
      <c r="H53" s="81">
        <v>0</v>
      </c>
    </row>
    <row r="54" spans="2:8" x14ac:dyDescent="0.25">
      <c r="B54" s="82">
        <v>35</v>
      </c>
      <c r="C54" s="80">
        <v>-0.12348199999999999</v>
      </c>
      <c r="D54" s="80">
        <v>35.000290999999997</v>
      </c>
      <c r="E54" s="80">
        <v>0.31148399999999998</v>
      </c>
      <c r="F54" s="81">
        <v>-2.5999999999999998E-5</v>
      </c>
      <c r="G54" s="81">
        <v>0</v>
      </c>
      <c r="H54" s="81">
        <v>0</v>
      </c>
    </row>
    <row r="55" spans="2:8" x14ac:dyDescent="0.25">
      <c r="B55" s="82">
        <v>36</v>
      </c>
      <c r="C55" s="80">
        <v>-0.130665</v>
      </c>
      <c r="D55" s="80">
        <v>36.000317000000003</v>
      </c>
      <c r="E55" s="80">
        <v>0.32033299999999998</v>
      </c>
      <c r="F55" s="81">
        <v>-2.5999999999999998E-5</v>
      </c>
      <c r="G55" s="81">
        <v>0</v>
      </c>
      <c r="H55" s="81">
        <v>0</v>
      </c>
    </row>
    <row r="56" spans="2:8" x14ac:dyDescent="0.25">
      <c r="B56" s="82">
        <v>37</v>
      </c>
      <c r="C56" s="80">
        <v>-0.13805400000000001</v>
      </c>
      <c r="D56" s="80">
        <v>37.000343999999998</v>
      </c>
      <c r="E56" s="80">
        <v>0.32918199999999997</v>
      </c>
      <c r="F56" s="81">
        <v>-2.5999999999999998E-5</v>
      </c>
      <c r="G56" s="81">
        <v>0</v>
      </c>
      <c r="H56" s="81">
        <v>0</v>
      </c>
    </row>
    <row r="57" spans="2:8" x14ac:dyDescent="0.25">
      <c r="B57" s="82">
        <v>38</v>
      </c>
      <c r="C57" s="80">
        <v>-0.145648</v>
      </c>
      <c r="D57" s="80">
        <v>38.000373000000003</v>
      </c>
      <c r="E57" s="80">
        <v>0.338034</v>
      </c>
      <c r="F57" s="81">
        <v>-2.5999999999999998E-5</v>
      </c>
      <c r="G57" s="81">
        <v>0</v>
      </c>
      <c r="H57" s="81">
        <v>0</v>
      </c>
    </row>
    <row r="58" spans="2:8" x14ac:dyDescent="0.25">
      <c r="B58" s="82">
        <v>39</v>
      </c>
      <c r="C58" s="80">
        <v>-0.153449</v>
      </c>
      <c r="D58" s="80">
        <v>39.000402999999999</v>
      </c>
      <c r="E58" s="80">
        <v>0.346887</v>
      </c>
      <c r="F58" s="81">
        <v>-2.5999999999999998E-5</v>
      </c>
      <c r="G58" s="81">
        <v>0</v>
      </c>
      <c r="H58" s="81">
        <v>0</v>
      </c>
    </row>
    <row r="59" spans="2:8" x14ac:dyDescent="0.25">
      <c r="B59" s="82">
        <v>40</v>
      </c>
      <c r="C59" s="80">
        <v>-0.16145499999999999</v>
      </c>
      <c r="D59" s="80">
        <v>40.000435000000003</v>
      </c>
      <c r="E59" s="80">
        <v>0.355742</v>
      </c>
      <c r="F59" s="81">
        <v>-2.5999999999999998E-5</v>
      </c>
      <c r="G59" s="81">
        <v>0</v>
      </c>
      <c r="H59" s="81">
        <v>0</v>
      </c>
    </row>
    <row r="60" spans="2:8" x14ac:dyDescent="0.25">
      <c r="B60" s="82">
        <v>41</v>
      </c>
      <c r="C60" s="80">
        <v>-0.16966800000000001</v>
      </c>
      <c r="D60" s="80">
        <v>41.000469000000002</v>
      </c>
      <c r="E60" s="80">
        <v>0.36459799999999998</v>
      </c>
      <c r="F60" s="81">
        <v>-2.5999999999999998E-5</v>
      </c>
      <c r="G60" s="81">
        <v>0</v>
      </c>
      <c r="H60" s="81">
        <v>0</v>
      </c>
    </row>
    <row r="61" spans="2:8" x14ac:dyDescent="0.25">
      <c r="B61" s="82">
        <v>42</v>
      </c>
      <c r="C61" s="80">
        <v>-0.178087</v>
      </c>
      <c r="D61" s="80">
        <v>42.000503999999999</v>
      </c>
      <c r="E61" s="80">
        <v>0.37345800000000001</v>
      </c>
      <c r="F61" s="81">
        <v>-2.5999999999999998E-5</v>
      </c>
      <c r="G61" s="81">
        <v>0</v>
      </c>
      <c r="H61" s="81">
        <v>0</v>
      </c>
    </row>
    <row r="62" spans="2:8" x14ac:dyDescent="0.25">
      <c r="B62" s="82">
        <v>43</v>
      </c>
      <c r="C62" s="80">
        <v>-0.18671299999999999</v>
      </c>
      <c r="D62" s="80">
        <v>43.000542000000003</v>
      </c>
      <c r="E62" s="80">
        <v>0.38231900000000002</v>
      </c>
      <c r="F62" s="81">
        <v>-2.5999999999999998E-5</v>
      </c>
      <c r="G62" s="81">
        <v>0</v>
      </c>
      <c r="H62" s="81">
        <v>0</v>
      </c>
    </row>
    <row r="63" spans="2:8" x14ac:dyDescent="0.25">
      <c r="B63" s="82">
        <v>44</v>
      </c>
      <c r="C63" s="80">
        <v>-0.195546</v>
      </c>
      <c r="D63" s="80">
        <v>44.000580999999997</v>
      </c>
      <c r="E63" s="80">
        <v>0.39118399999999998</v>
      </c>
      <c r="F63" s="81">
        <v>-2.5999999999999998E-5</v>
      </c>
      <c r="G63" s="81">
        <v>0</v>
      </c>
      <c r="H63" s="81">
        <v>0</v>
      </c>
    </row>
    <row r="64" spans="2:8" x14ac:dyDescent="0.25">
      <c r="B64" s="82">
        <v>45</v>
      </c>
      <c r="C64" s="80">
        <v>-0.20458699999999999</v>
      </c>
      <c r="D64" s="80">
        <v>45.000621000000002</v>
      </c>
      <c r="E64" s="80">
        <v>0.40005200000000002</v>
      </c>
      <c r="F64" s="81">
        <v>-2.5999999999999998E-5</v>
      </c>
      <c r="G64" s="81">
        <v>0</v>
      </c>
      <c r="H64" s="81">
        <v>0</v>
      </c>
    </row>
    <row r="65" spans="2:8" x14ac:dyDescent="0.25">
      <c r="B65" s="82">
        <v>46</v>
      </c>
      <c r="C65" s="80">
        <v>-0.213835</v>
      </c>
      <c r="D65" s="80">
        <v>46.000664</v>
      </c>
      <c r="E65" s="80">
        <v>0.40892400000000001</v>
      </c>
      <c r="F65" s="81">
        <v>-2.5999999999999998E-5</v>
      </c>
      <c r="G65" s="81">
        <v>0</v>
      </c>
      <c r="H65" s="81">
        <v>0</v>
      </c>
    </row>
    <row r="66" spans="2:8" x14ac:dyDescent="0.25">
      <c r="B66" s="82">
        <v>47</v>
      </c>
      <c r="C66" s="80">
        <v>-0.22329099999999999</v>
      </c>
      <c r="D66" s="80">
        <v>47.000709000000001</v>
      </c>
      <c r="E66" s="80">
        <v>0.41779899999999998</v>
      </c>
      <c r="F66" s="81">
        <v>-2.5999999999999998E-5</v>
      </c>
      <c r="G66" s="81">
        <v>0</v>
      </c>
      <c r="H66" s="81">
        <v>9.9999999999999995E-7</v>
      </c>
    </row>
    <row r="67" spans="2:8" x14ac:dyDescent="0.25">
      <c r="B67" s="82">
        <v>48</v>
      </c>
      <c r="C67" s="80">
        <v>-0.232956</v>
      </c>
      <c r="D67" s="80">
        <v>48.000756000000003</v>
      </c>
      <c r="E67" s="80">
        <v>0.426678</v>
      </c>
      <c r="F67" s="81">
        <v>-2.5999999999999998E-5</v>
      </c>
      <c r="G67" s="81">
        <v>0</v>
      </c>
      <c r="H67" s="81">
        <v>9.9999999999999995E-7</v>
      </c>
    </row>
    <row r="68" spans="2:8" x14ac:dyDescent="0.25">
      <c r="B68" s="82">
        <v>49</v>
      </c>
      <c r="C68" s="80">
        <v>-0.24282899999999999</v>
      </c>
      <c r="D68" s="80">
        <v>49.000804000000002</v>
      </c>
      <c r="E68" s="80">
        <v>0.435562</v>
      </c>
      <c r="F68" s="81">
        <v>-2.5999999999999998E-5</v>
      </c>
      <c r="G68" s="81">
        <v>0</v>
      </c>
      <c r="H68" s="81">
        <v>9.9999999999999995E-7</v>
      </c>
    </row>
    <row r="69" spans="2:8" x14ac:dyDescent="0.25">
      <c r="B69" s="82">
        <v>50</v>
      </c>
      <c r="C69" s="80">
        <v>-0.252911</v>
      </c>
      <c r="D69" s="80">
        <v>50.000855000000001</v>
      </c>
      <c r="E69" s="80">
        <v>0.44445000000000001</v>
      </c>
      <c r="F69" s="81">
        <v>-2.5999999999999998E-5</v>
      </c>
      <c r="G69" s="81">
        <v>0</v>
      </c>
      <c r="H69" s="81">
        <v>9.9999999999999995E-7</v>
      </c>
    </row>
    <row r="70" spans="2:8" x14ac:dyDescent="0.25">
      <c r="B70" s="82">
        <v>51</v>
      </c>
      <c r="C70" s="80">
        <v>-0.26320300000000002</v>
      </c>
      <c r="D70" s="80">
        <v>51.000908000000003</v>
      </c>
      <c r="E70" s="80">
        <v>0.453343</v>
      </c>
      <c r="F70" s="81">
        <v>-2.5999999999999998E-5</v>
      </c>
      <c r="G70" s="81">
        <v>0</v>
      </c>
      <c r="H70" s="81">
        <v>9.9999999999999995E-7</v>
      </c>
    </row>
    <row r="71" spans="2:8" x14ac:dyDescent="0.25">
      <c r="B71" s="82">
        <v>52</v>
      </c>
      <c r="C71" s="80">
        <v>-0.27370299999999997</v>
      </c>
      <c r="D71" s="80">
        <v>52.000962999999999</v>
      </c>
      <c r="E71" s="80">
        <v>0.46224100000000001</v>
      </c>
      <c r="F71" s="81">
        <v>-2.5999999999999998E-5</v>
      </c>
      <c r="G71" s="81">
        <v>0</v>
      </c>
      <c r="H71" s="81">
        <v>9.9999999999999995E-7</v>
      </c>
    </row>
    <row r="72" spans="2:8" x14ac:dyDescent="0.25">
      <c r="B72" s="82">
        <v>53</v>
      </c>
      <c r="C72" s="80">
        <v>-0.284414</v>
      </c>
      <c r="D72" s="80">
        <v>53.001021000000001</v>
      </c>
      <c r="E72" s="80">
        <v>0.47114499999999998</v>
      </c>
      <c r="F72" s="81">
        <v>-2.5999999999999998E-5</v>
      </c>
      <c r="G72" s="81">
        <v>0</v>
      </c>
      <c r="H72" s="81">
        <v>9.9999999999999995E-7</v>
      </c>
    </row>
    <row r="73" spans="2:8" x14ac:dyDescent="0.25">
      <c r="B73" s="82">
        <v>54</v>
      </c>
      <c r="C73" s="80">
        <v>-0.29533399999999999</v>
      </c>
      <c r="D73" s="80">
        <v>54.001080000000002</v>
      </c>
      <c r="E73" s="80">
        <v>0.48005399999999998</v>
      </c>
      <c r="F73" s="81">
        <v>-2.5999999999999998E-5</v>
      </c>
      <c r="G73" s="81">
        <v>0</v>
      </c>
      <c r="H73" s="81">
        <v>9.9999999999999995E-7</v>
      </c>
    </row>
    <row r="74" spans="2:8" x14ac:dyDescent="0.25">
      <c r="B74" s="82">
        <v>55</v>
      </c>
      <c r="C74" s="80">
        <v>-0.30646499999999999</v>
      </c>
      <c r="D74" s="80">
        <v>55.001142000000002</v>
      </c>
      <c r="E74" s="80">
        <v>0.48896899999999999</v>
      </c>
      <c r="F74" s="81">
        <v>-2.5999999999999998E-5</v>
      </c>
      <c r="G74" s="81">
        <v>0</v>
      </c>
      <c r="H74" s="81">
        <v>9.9999999999999995E-7</v>
      </c>
    </row>
    <row r="75" spans="2:8" x14ac:dyDescent="0.25">
      <c r="B75" s="82">
        <v>56</v>
      </c>
      <c r="C75" s="80">
        <v>-0.31780700000000001</v>
      </c>
      <c r="D75" s="80">
        <v>56.001207000000001</v>
      </c>
      <c r="E75" s="80">
        <v>0.49789</v>
      </c>
      <c r="F75" s="81">
        <v>-2.5999999999999998E-5</v>
      </c>
      <c r="G75" s="81">
        <v>0</v>
      </c>
      <c r="H75" s="81">
        <v>9.9999999999999995E-7</v>
      </c>
    </row>
    <row r="76" spans="2:8" x14ac:dyDescent="0.25">
      <c r="B76" s="82">
        <v>57</v>
      </c>
      <c r="C76" s="80">
        <v>-0.32935999999999999</v>
      </c>
      <c r="D76" s="80">
        <v>57.001272999999998</v>
      </c>
      <c r="E76" s="80">
        <v>0.50681699999999996</v>
      </c>
      <c r="F76" s="81">
        <v>-2.5999999999999998E-5</v>
      </c>
      <c r="G76" s="81">
        <v>0</v>
      </c>
      <c r="H76" s="81">
        <v>9.9999999999999995E-7</v>
      </c>
    </row>
    <row r="77" spans="2:8" x14ac:dyDescent="0.25">
      <c r="B77" s="82">
        <v>58</v>
      </c>
      <c r="C77" s="80">
        <v>-0.34112500000000001</v>
      </c>
      <c r="D77" s="80">
        <v>58.001342999999999</v>
      </c>
      <c r="E77" s="80">
        <v>0.51575000000000004</v>
      </c>
      <c r="F77" s="81">
        <v>-2.5999999999999998E-5</v>
      </c>
      <c r="G77" s="81">
        <v>0</v>
      </c>
      <c r="H77" s="81">
        <v>9.9999999999999995E-7</v>
      </c>
    </row>
    <row r="78" spans="2:8" x14ac:dyDescent="0.25">
      <c r="B78" s="82">
        <v>59</v>
      </c>
      <c r="C78" s="80">
        <v>-0.353101</v>
      </c>
      <c r="D78" s="80">
        <v>59.001413999999997</v>
      </c>
      <c r="E78" s="80">
        <v>0.52468999999999999</v>
      </c>
      <c r="F78" s="81">
        <v>-2.6999999999999999E-5</v>
      </c>
      <c r="G78" s="81">
        <v>0</v>
      </c>
      <c r="H78" s="81">
        <v>9.9999999999999995E-7</v>
      </c>
    </row>
    <row r="79" spans="2:8" x14ac:dyDescent="0.25">
      <c r="B79" s="82">
        <v>60</v>
      </c>
      <c r="C79" s="80">
        <v>-0.36528899999999997</v>
      </c>
      <c r="D79" s="80">
        <v>60.001488999999999</v>
      </c>
      <c r="E79" s="80">
        <v>0.53363799999999995</v>
      </c>
      <c r="F79" s="81">
        <v>-2.6999999999999999E-5</v>
      </c>
      <c r="G79" s="81">
        <v>0</v>
      </c>
      <c r="H79" s="81">
        <v>9.9999999999999995E-7</v>
      </c>
    </row>
    <row r="80" spans="2:8" x14ac:dyDescent="0.25">
      <c r="B80" s="82">
        <v>61</v>
      </c>
      <c r="C80" s="80">
        <v>-0.37769000000000003</v>
      </c>
      <c r="D80" s="80">
        <v>61.001564999999999</v>
      </c>
      <c r="E80" s="80">
        <v>0.54259199999999996</v>
      </c>
      <c r="F80" s="81">
        <v>-2.6999999999999999E-5</v>
      </c>
      <c r="G80" s="81">
        <v>0</v>
      </c>
      <c r="H80" s="81">
        <v>9.9999999999999995E-7</v>
      </c>
    </row>
    <row r="81" spans="2:8" x14ac:dyDescent="0.25">
      <c r="B81" s="82">
        <v>62</v>
      </c>
      <c r="C81" s="80">
        <v>-0.39030300000000001</v>
      </c>
      <c r="D81" s="80">
        <v>62.001645000000003</v>
      </c>
      <c r="E81" s="80">
        <v>0.55155299999999996</v>
      </c>
      <c r="F81" s="81">
        <v>-2.6999999999999999E-5</v>
      </c>
      <c r="G81" s="81">
        <v>0</v>
      </c>
      <c r="H81" s="81">
        <v>9.9999999999999995E-7</v>
      </c>
    </row>
    <row r="82" spans="2:8" x14ac:dyDescent="0.25">
      <c r="B82" s="82">
        <v>63</v>
      </c>
      <c r="C82" s="80">
        <v>-0.40312999999999999</v>
      </c>
      <c r="D82" s="80">
        <v>63.001727000000002</v>
      </c>
      <c r="E82" s="80">
        <v>0.56052199999999996</v>
      </c>
      <c r="F82" s="81">
        <v>-2.6999999999999999E-5</v>
      </c>
      <c r="G82" s="81">
        <v>0</v>
      </c>
      <c r="H82" s="81">
        <v>9.9999999999999995E-7</v>
      </c>
    </row>
    <row r="83" spans="2:8" x14ac:dyDescent="0.25">
      <c r="B83" s="82">
        <v>64</v>
      </c>
      <c r="C83" s="80">
        <v>-0.41616999999999998</v>
      </c>
      <c r="D83" s="80">
        <v>64.001812000000001</v>
      </c>
      <c r="E83" s="80">
        <v>0.56949799999999995</v>
      </c>
      <c r="F83" s="81">
        <v>-2.6999999999999999E-5</v>
      </c>
      <c r="G83" s="81">
        <v>0</v>
      </c>
      <c r="H83" s="81">
        <v>9.9999999999999995E-7</v>
      </c>
    </row>
    <row r="84" spans="2:8" x14ac:dyDescent="0.25">
      <c r="B84" s="82">
        <v>65</v>
      </c>
      <c r="C84" s="80">
        <v>-0.42942399999999997</v>
      </c>
      <c r="D84" s="80">
        <v>65.001900000000006</v>
      </c>
      <c r="E84" s="80">
        <v>0.57848200000000005</v>
      </c>
      <c r="F84" s="81">
        <v>-2.6999999999999999E-5</v>
      </c>
      <c r="G84" s="81">
        <v>0</v>
      </c>
      <c r="H84" s="81">
        <v>9.9999999999999995E-7</v>
      </c>
    </row>
    <row r="85" spans="2:8" x14ac:dyDescent="0.25">
      <c r="B85" s="82">
        <v>66</v>
      </c>
      <c r="C85" s="80">
        <v>-0.44289200000000001</v>
      </c>
      <c r="D85" s="80">
        <v>66.001991000000004</v>
      </c>
      <c r="E85" s="80">
        <v>0.58747400000000005</v>
      </c>
      <c r="F85" s="81">
        <v>-2.6999999999999999E-5</v>
      </c>
      <c r="G85" s="81">
        <v>0</v>
      </c>
      <c r="H85" s="81">
        <v>9.9999999999999995E-7</v>
      </c>
    </row>
    <row r="86" spans="2:8" x14ac:dyDescent="0.25">
      <c r="B86" s="82">
        <v>67</v>
      </c>
      <c r="C86" s="80">
        <v>-0.45657399999999998</v>
      </c>
      <c r="D86" s="80">
        <v>67.002083999999996</v>
      </c>
      <c r="E86" s="80">
        <v>0.59647399999999995</v>
      </c>
      <c r="F86" s="81">
        <v>-2.6999999999999999E-5</v>
      </c>
      <c r="G86" s="81">
        <v>0</v>
      </c>
      <c r="H86" s="81">
        <v>9.9999999999999995E-7</v>
      </c>
    </row>
    <row r="87" spans="2:8" x14ac:dyDescent="0.25">
      <c r="B87" s="82">
        <v>68</v>
      </c>
      <c r="C87" s="80">
        <v>-0.470472</v>
      </c>
      <c r="D87" s="80">
        <v>68.002180999999993</v>
      </c>
      <c r="E87" s="80">
        <v>0.60548199999999996</v>
      </c>
      <c r="F87" s="81">
        <v>-2.6999999999999999E-5</v>
      </c>
      <c r="G87" s="81">
        <v>0</v>
      </c>
      <c r="H87" s="81">
        <v>9.9999999999999995E-7</v>
      </c>
    </row>
    <row r="88" spans="2:8" x14ac:dyDescent="0.25">
      <c r="B88" s="82">
        <v>69</v>
      </c>
      <c r="C88" s="80">
        <v>-0.48458499999999999</v>
      </c>
      <c r="D88" s="80">
        <v>69.002279999999999</v>
      </c>
      <c r="E88" s="80">
        <v>0.61449799999999999</v>
      </c>
      <c r="F88" s="81">
        <v>-2.6999999999999999E-5</v>
      </c>
      <c r="G88" s="81">
        <v>0</v>
      </c>
      <c r="H88" s="81">
        <v>9.9999999999999995E-7</v>
      </c>
    </row>
    <row r="89" spans="2:8" x14ac:dyDescent="0.25">
      <c r="B89" s="82">
        <v>70</v>
      </c>
      <c r="C89" s="80">
        <v>-0.498913</v>
      </c>
      <c r="D89" s="80">
        <v>70.002382999999995</v>
      </c>
      <c r="E89" s="80">
        <v>0.62352300000000005</v>
      </c>
      <c r="F89" s="81">
        <v>-2.6999999999999999E-5</v>
      </c>
      <c r="G89" s="81">
        <v>0</v>
      </c>
      <c r="H89" s="81">
        <v>9.9999999999999995E-7</v>
      </c>
    </row>
    <row r="90" spans="2:8" x14ac:dyDescent="0.25">
      <c r="B90" s="82">
        <v>71</v>
      </c>
      <c r="C90" s="80">
        <v>-0.51345799999999997</v>
      </c>
      <c r="D90" s="80">
        <v>71.002488999999997</v>
      </c>
      <c r="E90" s="80">
        <v>0.63255600000000001</v>
      </c>
      <c r="F90" s="81">
        <v>-2.6999999999999999E-5</v>
      </c>
      <c r="G90" s="81">
        <v>0</v>
      </c>
      <c r="H90" s="81">
        <v>9.9999999999999995E-7</v>
      </c>
    </row>
    <row r="91" spans="2:8" x14ac:dyDescent="0.25">
      <c r="B91" s="82">
        <v>72</v>
      </c>
      <c r="C91" s="80">
        <v>-0.52821799999999997</v>
      </c>
      <c r="D91" s="80">
        <v>72.002598000000006</v>
      </c>
      <c r="E91" s="80">
        <v>0.641598</v>
      </c>
      <c r="F91" s="81">
        <v>-2.6999999999999999E-5</v>
      </c>
      <c r="G91" s="81">
        <v>0</v>
      </c>
      <c r="H91" s="81">
        <v>9.9999999999999995E-7</v>
      </c>
    </row>
    <row r="92" spans="2:8" x14ac:dyDescent="0.25">
      <c r="B92" s="82">
        <v>73</v>
      </c>
      <c r="C92" s="80">
        <v>-0.54319600000000001</v>
      </c>
      <c r="D92" s="80">
        <v>73.002709999999993</v>
      </c>
      <c r="E92" s="80">
        <v>0.650648</v>
      </c>
      <c r="F92" s="81">
        <v>-2.6999999999999999E-5</v>
      </c>
      <c r="G92" s="81">
        <v>0</v>
      </c>
      <c r="H92" s="81">
        <v>9.9999999999999995E-7</v>
      </c>
    </row>
    <row r="93" spans="2:8" x14ac:dyDescent="0.25">
      <c r="B93" s="82">
        <v>74</v>
      </c>
      <c r="C93" s="80">
        <v>-0.55839099999999997</v>
      </c>
      <c r="D93" s="80">
        <v>74.002825000000001</v>
      </c>
      <c r="E93" s="80">
        <v>0.65970700000000004</v>
      </c>
      <c r="F93" s="81">
        <v>-2.6999999999999999E-5</v>
      </c>
      <c r="G93" s="81">
        <v>0</v>
      </c>
      <c r="H93" s="81">
        <v>9.9999999999999995E-7</v>
      </c>
    </row>
    <row r="94" spans="2:8" x14ac:dyDescent="0.25">
      <c r="B94" s="82">
        <v>75</v>
      </c>
      <c r="C94" s="80">
        <v>-0.57380299999999995</v>
      </c>
      <c r="D94" s="80">
        <v>75.002943999999999</v>
      </c>
      <c r="E94" s="80">
        <v>0.66877600000000004</v>
      </c>
      <c r="F94" s="81">
        <v>-2.6999999999999999E-5</v>
      </c>
      <c r="G94" s="81">
        <v>0</v>
      </c>
      <c r="H94" s="81">
        <v>9.9999999999999995E-7</v>
      </c>
    </row>
    <row r="95" spans="2:8" x14ac:dyDescent="0.25">
      <c r="B95" s="82">
        <v>76</v>
      </c>
      <c r="C95" s="80">
        <v>-0.58943299999999998</v>
      </c>
      <c r="D95" s="80">
        <v>76.003066000000004</v>
      </c>
      <c r="E95" s="80">
        <v>0.67785300000000004</v>
      </c>
      <c r="F95" s="81">
        <v>-2.6999999999999999E-5</v>
      </c>
      <c r="G95" s="81">
        <v>0</v>
      </c>
      <c r="H95" s="81">
        <v>9.9999999999999995E-7</v>
      </c>
    </row>
    <row r="96" spans="2:8" x14ac:dyDescent="0.25">
      <c r="B96" s="82">
        <v>77</v>
      </c>
      <c r="C96" s="80">
        <v>-0.60528099999999996</v>
      </c>
      <c r="D96" s="80">
        <v>77.003191999999999</v>
      </c>
      <c r="E96" s="80">
        <v>0.68693899999999997</v>
      </c>
      <c r="F96" s="81">
        <v>-2.6999999999999999E-5</v>
      </c>
      <c r="G96" s="81">
        <v>0</v>
      </c>
      <c r="H96" s="81">
        <v>9.9999999999999995E-7</v>
      </c>
    </row>
    <row r="97" spans="2:8" x14ac:dyDescent="0.25">
      <c r="B97" s="82">
        <v>78</v>
      </c>
      <c r="C97" s="80">
        <v>-0.62134800000000001</v>
      </c>
      <c r="D97" s="80">
        <v>78.003321</v>
      </c>
      <c r="E97" s="80">
        <v>0.69603400000000004</v>
      </c>
      <c r="F97" s="81">
        <v>-2.6999999999999999E-5</v>
      </c>
      <c r="G97" s="81">
        <v>0</v>
      </c>
      <c r="H97" s="81">
        <v>9.9999999999999995E-7</v>
      </c>
    </row>
    <row r="98" spans="2:8" x14ac:dyDescent="0.25">
      <c r="B98" s="82">
        <v>79</v>
      </c>
      <c r="C98" s="80">
        <v>-0.63763400000000003</v>
      </c>
      <c r="D98" s="80">
        <v>79.003454000000005</v>
      </c>
      <c r="E98" s="80">
        <v>0.70513899999999996</v>
      </c>
      <c r="F98" s="81">
        <v>-2.6999999999999999E-5</v>
      </c>
      <c r="G98" s="81">
        <v>0</v>
      </c>
      <c r="H98" s="81">
        <v>9.9999999999999995E-7</v>
      </c>
    </row>
    <row r="99" spans="2:8" x14ac:dyDescent="0.25">
      <c r="B99" s="82">
        <v>80</v>
      </c>
      <c r="C99" s="80">
        <v>-0.65414000000000005</v>
      </c>
      <c r="D99" s="80">
        <v>80.003590000000003</v>
      </c>
      <c r="E99" s="80">
        <v>0.71425300000000003</v>
      </c>
      <c r="F99" s="81">
        <v>-2.6999999999999999E-5</v>
      </c>
      <c r="G99" s="81">
        <v>0</v>
      </c>
      <c r="H99" s="81">
        <v>9.9999999999999995E-7</v>
      </c>
    </row>
    <row r="100" spans="2:8" x14ac:dyDescent="0.25">
      <c r="B100" s="82">
        <v>81</v>
      </c>
      <c r="C100" s="80">
        <v>-0.67086500000000004</v>
      </c>
      <c r="D100" s="80">
        <v>81.003730000000004</v>
      </c>
      <c r="E100" s="80">
        <v>0.72337600000000002</v>
      </c>
      <c r="F100" s="81">
        <v>-2.8E-5</v>
      </c>
      <c r="G100" s="81">
        <v>0</v>
      </c>
      <c r="H100" s="81">
        <v>9.9999999999999995E-7</v>
      </c>
    </row>
    <row r="101" spans="2:8" x14ac:dyDescent="0.25">
      <c r="B101" s="82">
        <v>82</v>
      </c>
      <c r="C101" s="80">
        <v>-0.68781000000000003</v>
      </c>
      <c r="D101" s="80">
        <v>82.003872999999999</v>
      </c>
      <c r="E101" s="80">
        <v>0.73250899999999997</v>
      </c>
      <c r="F101" s="81">
        <v>-2.8E-5</v>
      </c>
      <c r="G101" s="81">
        <v>0</v>
      </c>
      <c r="H101" s="81">
        <v>9.9999999999999995E-7</v>
      </c>
    </row>
    <row r="102" spans="2:8" x14ac:dyDescent="0.25">
      <c r="B102" s="82">
        <v>83</v>
      </c>
      <c r="C102" s="80">
        <v>-0.70497500000000002</v>
      </c>
      <c r="D102" s="80">
        <v>83.004020999999995</v>
      </c>
      <c r="E102" s="80">
        <v>0.74165300000000001</v>
      </c>
      <c r="F102" s="81">
        <v>-2.8E-5</v>
      </c>
      <c r="G102" s="81">
        <v>0</v>
      </c>
      <c r="H102" s="81">
        <v>9.9999999999999995E-7</v>
      </c>
    </row>
    <row r="103" spans="2:8" x14ac:dyDescent="0.25">
      <c r="B103" s="82">
        <v>84</v>
      </c>
      <c r="C103" s="80">
        <v>-0.72236199999999995</v>
      </c>
      <c r="D103" s="80">
        <v>84.004171999999997</v>
      </c>
      <c r="E103" s="80">
        <v>0.75080599999999997</v>
      </c>
      <c r="F103" s="81">
        <v>-2.8E-5</v>
      </c>
      <c r="G103" s="81">
        <v>0</v>
      </c>
      <c r="H103" s="81">
        <v>9.9999999999999995E-7</v>
      </c>
    </row>
    <row r="104" spans="2:8" x14ac:dyDescent="0.25">
      <c r="B104" s="82">
        <v>85</v>
      </c>
      <c r="C104" s="80">
        <v>-0.73997000000000002</v>
      </c>
      <c r="D104" s="80">
        <v>85.004327000000004</v>
      </c>
      <c r="E104" s="80">
        <v>0.75997099999999995</v>
      </c>
      <c r="F104" s="81">
        <v>-2.8E-5</v>
      </c>
      <c r="G104" s="81">
        <v>0</v>
      </c>
      <c r="H104" s="81">
        <v>9.9999999999999995E-7</v>
      </c>
    </row>
    <row r="105" spans="2:8" x14ac:dyDescent="0.25">
      <c r="B105" s="82">
        <v>86</v>
      </c>
      <c r="C105" s="80">
        <v>-0.757799</v>
      </c>
      <c r="D105" s="80">
        <v>86.004486</v>
      </c>
      <c r="E105" s="80">
        <v>0.76914499999999997</v>
      </c>
      <c r="F105" s="81">
        <v>-2.8E-5</v>
      </c>
      <c r="G105" s="81">
        <v>9.9999999999999995E-7</v>
      </c>
      <c r="H105" s="81">
        <v>9.9999999999999995E-7</v>
      </c>
    </row>
    <row r="106" spans="2:8" x14ac:dyDescent="0.25">
      <c r="B106" s="82">
        <v>87</v>
      </c>
      <c r="C106" s="80">
        <v>-0.77585099999999996</v>
      </c>
      <c r="D106" s="80">
        <v>87.004649000000001</v>
      </c>
      <c r="E106" s="80">
        <v>0.778331</v>
      </c>
      <c r="F106" s="81">
        <v>-2.8E-5</v>
      </c>
      <c r="G106" s="81">
        <v>9.9999999999999995E-7</v>
      </c>
      <c r="H106" s="81">
        <v>9.9999999999999995E-7</v>
      </c>
    </row>
    <row r="107" spans="2:8" x14ac:dyDescent="0.25">
      <c r="B107" s="82">
        <v>88</v>
      </c>
      <c r="C107" s="80">
        <v>-0.79412499999999997</v>
      </c>
      <c r="D107" s="80">
        <v>88.004814999999994</v>
      </c>
      <c r="E107" s="80">
        <v>0.78752800000000001</v>
      </c>
      <c r="F107" s="81">
        <v>-2.8E-5</v>
      </c>
      <c r="G107" s="81">
        <v>9.9999999999999995E-7</v>
      </c>
      <c r="H107" s="81">
        <v>9.9999999999999995E-7</v>
      </c>
    </row>
    <row r="108" spans="2:8" x14ac:dyDescent="0.25">
      <c r="B108" s="82">
        <v>89</v>
      </c>
      <c r="C108" s="80">
        <v>-0.81262100000000004</v>
      </c>
      <c r="D108" s="80">
        <v>89.004987</v>
      </c>
      <c r="E108" s="80">
        <v>0.79673700000000003</v>
      </c>
      <c r="F108" s="81">
        <v>-2.8E-5</v>
      </c>
      <c r="G108" s="81">
        <v>9.9999999999999995E-7</v>
      </c>
      <c r="H108" s="81">
        <v>9.9999999999999995E-7</v>
      </c>
    </row>
    <row r="109" spans="2:8" x14ac:dyDescent="0.25">
      <c r="B109" s="82">
        <v>90</v>
      </c>
      <c r="C109" s="80">
        <v>-0.831341</v>
      </c>
      <c r="D109" s="80">
        <v>90.005161999999999</v>
      </c>
      <c r="E109" s="80">
        <v>0.80595600000000001</v>
      </c>
      <c r="F109" s="81">
        <v>-2.8E-5</v>
      </c>
      <c r="G109" s="81">
        <v>9.9999999999999995E-7</v>
      </c>
      <c r="H109" s="81">
        <v>9.9999999999999995E-7</v>
      </c>
    </row>
    <row r="110" spans="2:8" x14ac:dyDescent="0.25">
      <c r="B110" s="82">
        <v>91</v>
      </c>
      <c r="C110" s="80">
        <v>-0.85028499999999996</v>
      </c>
      <c r="D110" s="80">
        <v>91.005341000000001</v>
      </c>
      <c r="E110" s="80">
        <v>0.81518800000000002</v>
      </c>
      <c r="F110" s="81">
        <v>-2.8E-5</v>
      </c>
      <c r="G110" s="81">
        <v>9.9999999999999995E-7</v>
      </c>
      <c r="H110" s="81">
        <v>9.9999999999999995E-7</v>
      </c>
    </row>
    <row r="111" spans="2:8" x14ac:dyDescent="0.25">
      <c r="B111" s="82">
        <v>92</v>
      </c>
      <c r="C111" s="80">
        <v>-0.869452</v>
      </c>
      <c r="D111" s="80">
        <v>92.005525000000006</v>
      </c>
      <c r="E111" s="80">
        <v>0.82443100000000002</v>
      </c>
      <c r="F111" s="81">
        <v>-2.8E-5</v>
      </c>
      <c r="G111" s="81">
        <v>9.9999999999999995E-7</v>
      </c>
      <c r="H111" s="81">
        <v>1.9999999999999999E-6</v>
      </c>
    </row>
    <row r="112" spans="2:8" x14ac:dyDescent="0.25">
      <c r="B112" s="82">
        <v>93</v>
      </c>
      <c r="C112" s="80">
        <v>-0.88884300000000005</v>
      </c>
      <c r="D112" s="80">
        <v>93.005713</v>
      </c>
      <c r="E112" s="80">
        <v>0.83368600000000004</v>
      </c>
      <c r="F112" s="81">
        <v>-2.8E-5</v>
      </c>
      <c r="G112" s="81">
        <v>9.9999999999999995E-7</v>
      </c>
      <c r="H112" s="81">
        <v>1.9999999999999999E-6</v>
      </c>
    </row>
    <row r="113" spans="2:8" x14ac:dyDescent="0.25">
      <c r="B113" s="82">
        <v>94</v>
      </c>
      <c r="C113" s="80">
        <v>-0.90846000000000005</v>
      </c>
      <c r="D113" s="80">
        <v>94.005904999999998</v>
      </c>
      <c r="E113" s="80">
        <v>0.84295299999999995</v>
      </c>
      <c r="F113" s="81">
        <v>-2.8E-5</v>
      </c>
      <c r="G113" s="81">
        <v>9.9999999999999995E-7</v>
      </c>
      <c r="H113" s="81">
        <v>1.9999999999999999E-6</v>
      </c>
    </row>
    <row r="114" spans="2:8" x14ac:dyDescent="0.25">
      <c r="B114" s="82">
        <v>95</v>
      </c>
      <c r="C114" s="80">
        <v>-0.92830100000000004</v>
      </c>
      <c r="D114" s="80">
        <v>95.006101999999998</v>
      </c>
      <c r="E114" s="80">
        <v>0.85223300000000002</v>
      </c>
      <c r="F114" s="81">
        <v>-2.8E-5</v>
      </c>
      <c r="G114" s="81">
        <v>9.9999999999999995E-7</v>
      </c>
      <c r="H114" s="81">
        <v>1.9999999999999999E-6</v>
      </c>
    </row>
    <row r="115" spans="2:8" x14ac:dyDescent="0.25">
      <c r="B115" s="82">
        <v>96</v>
      </c>
      <c r="C115" s="80">
        <v>-0.94836699999999996</v>
      </c>
      <c r="D115" s="80">
        <v>96.006303000000003</v>
      </c>
      <c r="E115" s="80">
        <v>0.86152499999999999</v>
      </c>
      <c r="F115" s="81">
        <v>-2.8E-5</v>
      </c>
      <c r="G115" s="81">
        <v>9.9999999999999995E-7</v>
      </c>
      <c r="H115" s="81">
        <v>1.9999999999999999E-6</v>
      </c>
    </row>
    <row r="116" spans="2:8" x14ac:dyDescent="0.25">
      <c r="B116" s="82">
        <v>97</v>
      </c>
      <c r="C116" s="80">
        <v>-0.96865999999999997</v>
      </c>
      <c r="D116" s="80">
        <v>97.006508999999994</v>
      </c>
      <c r="E116" s="80">
        <v>0.87082899999999996</v>
      </c>
      <c r="F116" s="81">
        <v>-2.8E-5</v>
      </c>
      <c r="G116" s="81">
        <v>9.9999999999999995E-7</v>
      </c>
      <c r="H116" s="81">
        <v>1.9999999999999999E-6</v>
      </c>
    </row>
    <row r="117" spans="2:8" x14ac:dyDescent="0.25">
      <c r="B117" s="82">
        <v>98</v>
      </c>
      <c r="C117" s="80">
        <v>-0.989178</v>
      </c>
      <c r="D117" s="80">
        <v>98.006720000000001</v>
      </c>
      <c r="E117" s="80">
        <v>0.88014599999999998</v>
      </c>
      <c r="F117" s="81">
        <v>-2.8E-5</v>
      </c>
      <c r="G117" s="81">
        <v>9.9999999999999995E-7</v>
      </c>
      <c r="H117" s="81">
        <v>1.9999999999999999E-6</v>
      </c>
    </row>
    <row r="118" spans="2:8" x14ac:dyDescent="0.25">
      <c r="B118" s="82">
        <v>99</v>
      </c>
      <c r="C118" s="80">
        <v>-1.0099229999999999</v>
      </c>
      <c r="D118" s="80">
        <v>99.006934999999999</v>
      </c>
      <c r="E118" s="80">
        <v>0.88947600000000004</v>
      </c>
      <c r="F118" s="81">
        <v>-2.8E-5</v>
      </c>
      <c r="G118" s="81">
        <v>9.9999999999999995E-7</v>
      </c>
      <c r="H118" s="81">
        <v>1.9999999999999999E-6</v>
      </c>
    </row>
    <row r="119" spans="2:8" x14ac:dyDescent="0.25">
      <c r="B119" s="82">
        <v>100</v>
      </c>
      <c r="C119" s="80">
        <v>-1.0308949999999999</v>
      </c>
      <c r="D119" s="80">
        <v>100.007155</v>
      </c>
      <c r="E119" s="80">
        <v>0.89881800000000001</v>
      </c>
      <c r="F119" s="81">
        <v>-2.8E-5</v>
      </c>
      <c r="G119" s="81">
        <v>9.9999999999999995E-7</v>
      </c>
      <c r="H119" s="81">
        <v>1.9999999999999999E-6</v>
      </c>
    </row>
    <row r="120" spans="2:8" x14ac:dyDescent="0.25">
      <c r="B120" s="82">
        <v>101</v>
      </c>
      <c r="C120" s="80">
        <v>-1.0520940000000001</v>
      </c>
      <c r="D120" s="80">
        <v>101.007379</v>
      </c>
      <c r="E120" s="80">
        <v>0.90817300000000001</v>
      </c>
      <c r="F120" s="81">
        <v>-2.8E-5</v>
      </c>
      <c r="G120" s="81">
        <v>9.9999999999999995E-7</v>
      </c>
      <c r="H120" s="81">
        <v>1.9999999999999999E-6</v>
      </c>
    </row>
    <row r="121" spans="2:8" x14ac:dyDescent="0.25">
      <c r="B121" s="82">
        <v>102</v>
      </c>
      <c r="C121" s="80">
        <v>-1.0735209999999999</v>
      </c>
      <c r="D121" s="80">
        <v>102.007609</v>
      </c>
      <c r="E121" s="80">
        <v>0.91754199999999997</v>
      </c>
      <c r="F121" s="81">
        <v>-2.9E-5</v>
      </c>
      <c r="G121" s="81">
        <v>9.9999999999999995E-7</v>
      </c>
      <c r="H121" s="81">
        <v>1.9999999999999999E-6</v>
      </c>
    </row>
    <row r="122" spans="2:8" x14ac:dyDescent="0.25">
      <c r="B122" s="82">
        <v>103</v>
      </c>
      <c r="C122" s="80">
        <v>-1.095175</v>
      </c>
      <c r="D122" s="80">
        <v>103.00784299999999</v>
      </c>
      <c r="E122" s="80">
        <v>0.92692300000000005</v>
      </c>
      <c r="F122" s="81">
        <v>-2.9E-5</v>
      </c>
      <c r="G122" s="81">
        <v>9.9999999999999995E-7</v>
      </c>
      <c r="H122" s="81">
        <v>1.9999999999999999E-6</v>
      </c>
    </row>
    <row r="123" spans="2:8" x14ac:dyDescent="0.25">
      <c r="B123" s="82">
        <v>104</v>
      </c>
      <c r="C123" s="80">
        <v>-1.1170580000000001</v>
      </c>
      <c r="D123" s="80">
        <v>104.008083</v>
      </c>
      <c r="E123" s="80">
        <v>0.93631799999999998</v>
      </c>
      <c r="F123" s="81">
        <v>-2.9E-5</v>
      </c>
      <c r="G123" s="81">
        <v>9.9999999999999995E-7</v>
      </c>
      <c r="H123" s="81">
        <v>1.9999999999999999E-6</v>
      </c>
    </row>
    <row r="124" spans="2:8" x14ac:dyDescent="0.25">
      <c r="B124" s="82">
        <v>105</v>
      </c>
      <c r="C124" s="80">
        <v>-1.1391690000000001</v>
      </c>
      <c r="D124" s="80">
        <v>105.00832699999999</v>
      </c>
      <c r="E124" s="80">
        <v>0.94572500000000004</v>
      </c>
      <c r="F124" s="81">
        <v>-2.9E-5</v>
      </c>
      <c r="G124" s="81">
        <v>9.9999999999999995E-7</v>
      </c>
      <c r="H124" s="81">
        <v>1.9999999999999999E-6</v>
      </c>
    </row>
    <row r="125" spans="2:8" x14ac:dyDescent="0.25">
      <c r="B125" s="82">
        <v>106</v>
      </c>
      <c r="C125" s="80">
        <v>-1.16151</v>
      </c>
      <c r="D125" s="80">
        <v>106.008577</v>
      </c>
      <c r="E125" s="80">
        <v>0.95514600000000005</v>
      </c>
      <c r="F125" s="81">
        <v>-2.9E-5</v>
      </c>
      <c r="G125" s="81">
        <v>9.9999999999999995E-7</v>
      </c>
      <c r="H125" s="81">
        <v>1.9999999999999999E-6</v>
      </c>
    </row>
    <row r="126" spans="2:8" x14ac:dyDescent="0.25">
      <c r="B126" s="82">
        <v>107</v>
      </c>
      <c r="C126" s="80">
        <v>-1.1840790000000001</v>
      </c>
      <c r="D126" s="80">
        <v>107.008831</v>
      </c>
      <c r="E126" s="80">
        <v>0.96457999999999999</v>
      </c>
      <c r="F126" s="81">
        <v>-2.9E-5</v>
      </c>
      <c r="G126" s="81">
        <v>9.9999999999999995E-7</v>
      </c>
      <c r="H126" s="81">
        <v>1.9999999999999999E-6</v>
      </c>
    </row>
    <row r="127" spans="2:8" x14ac:dyDescent="0.25">
      <c r="B127" s="82">
        <v>108</v>
      </c>
      <c r="C127" s="80">
        <v>-1.206879</v>
      </c>
      <c r="D127" s="80">
        <v>108.009091</v>
      </c>
      <c r="E127" s="80">
        <v>0.97402699999999998</v>
      </c>
      <c r="F127" s="81">
        <v>-2.9E-5</v>
      </c>
      <c r="G127" s="81">
        <v>9.9999999999999995E-7</v>
      </c>
      <c r="H127" s="81">
        <v>1.9999999999999999E-6</v>
      </c>
    </row>
    <row r="128" spans="2:8" x14ac:dyDescent="0.25">
      <c r="B128" s="82">
        <v>109</v>
      </c>
      <c r="C128" s="80">
        <v>-1.229908</v>
      </c>
      <c r="D128" s="80">
        <v>109.009356</v>
      </c>
      <c r="E128" s="80">
        <v>0.98348800000000003</v>
      </c>
      <c r="F128" s="81">
        <v>-2.9E-5</v>
      </c>
      <c r="G128" s="81">
        <v>9.9999999999999995E-7</v>
      </c>
      <c r="H128" s="81">
        <v>1.9999999999999999E-6</v>
      </c>
    </row>
    <row r="129" spans="2:8" x14ac:dyDescent="0.25">
      <c r="B129" s="82">
        <v>110</v>
      </c>
      <c r="C129" s="80">
        <v>-1.2531680000000001</v>
      </c>
      <c r="D129" s="80">
        <v>110.00962699999999</v>
      </c>
      <c r="E129" s="80">
        <v>0.99296200000000001</v>
      </c>
      <c r="F129" s="81">
        <v>-2.9E-5</v>
      </c>
      <c r="G129" s="81">
        <v>9.9999999999999995E-7</v>
      </c>
      <c r="H129" s="81">
        <v>1.9999999999999999E-6</v>
      </c>
    </row>
    <row r="130" spans="2:8" x14ac:dyDescent="0.25">
      <c r="B130" s="82">
        <v>111</v>
      </c>
      <c r="C130" s="80">
        <v>-1.2766580000000001</v>
      </c>
      <c r="D130" s="80">
        <v>111.00990299999999</v>
      </c>
      <c r="E130" s="80">
        <v>1.0024489999999999</v>
      </c>
      <c r="F130" s="81">
        <v>-2.9E-5</v>
      </c>
      <c r="G130" s="81">
        <v>9.9999999999999995E-7</v>
      </c>
      <c r="H130" s="81">
        <v>1.9999999999999999E-6</v>
      </c>
    </row>
    <row r="131" spans="2:8" x14ac:dyDescent="0.25">
      <c r="B131" s="82">
        <v>112</v>
      </c>
      <c r="C131" s="80">
        <v>-1.300379</v>
      </c>
      <c r="D131" s="80">
        <v>112.010184</v>
      </c>
      <c r="E131" s="80">
        <v>1.0119499999999999</v>
      </c>
      <c r="F131" s="81">
        <v>-2.9E-5</v>
      </c>
      <c r="G131" s="81">
        <v>9.9999999999999995E-7</v>
      </c>
      <c r="H131" s="81">
        <v>1.9999999999999999E-6</v>
      </c>
    </row>
    <row r="132" spans="2:8" x14ac:dyDescent="0.25">
      <c r="B132" s="82">
        <v>113</v>
      </c>
      <c r="C132" s="80">
        <v>-1.3243320000000001</v>
      </c>
      <c r="D132" s="80">
        <v>113.010471</v>
      </c>
      <c r="E132" s="80">
        <v>1.0214639999999999</v>
      </c>
      <c r="F132" s="81">
        <v>-2.9E-5</v>
      </c>
      <c r="G132" s="81">
        <v>9.9999999999999995E-7</v>
      </c>
      <c r="H132" s="81">
        <v>1.9999999999999999E-6</v>
      </c>
    </row>
    <row r="133" spans="2:8" x14ac:dyDescent="0.25">
      <c r="B133" s="82">
        <v>114</v>
      </c>
      <c r="C133" s="80">
        <v>-1.348516</v>
      </c>
      <c r="D133" s="80">
        <v>114.010763</v>
      </c>
      <c r="E133" s="80">
        <v>1.030991</v>
      </c>
      <c r="F133" s="81">
        <v>-2.9E-5</v>
      </c>
      <c r="G133" s="81">
        <v>9.9999999999999995E-7</v>
      </c>
      <c r="H133" s="81">
        <v>1.9999999999999999E-6</v>
      </c>
    </row>
    <row r="134" spans="2:8" x14ac:dyDescent="0.25">
      <c r="B134" s="82">
        <v>115</v>
      </c>
      <c r="C134" s="80">
        <v>-1.372932</v>
      </c>
      <c r="D134" s="80">
        <v>115.011061</v>
      </c>
      <c r="E134" s="80">
        <v>1.040532</v>
      </c>
      <c r="F134" s="81">
        <v>-2.9E-5</v>
      </c>
      <c r="G134" s="81">
        <v>9.9999999999999995E-7</v>
      </c>
      <c r="H134" s="81">
        <v>1.9999999999999999E-6</v>
      </c>
    </row>
    <row r="135" spans="2:8" x14ac:dyDescent="0.25">
      <c r="B135" s="82">
        <v>116</v>
      </c>
      <c r="C135" s="80">
        <v>-1.39758</v>
      </c>
      <c r="D135" s="80">
        <v>116.011365</v>
      </c>
      <c r="E135" s="80">
        <v>1.0500860000000001</v>
      </c>
      <c r="F135" s="81">
        <v>-2.9E-5</v>
      </c>
      <c r="G135" s="81">
        <v>9.9999999999999995E-7</v>
      </c>
      <c r="H135" s="81">
        <v>1.9999999999999999E-6</v>
      </c>
    </row>
    <row r="136" spans="2:8" x14ac:dyDescent="0.25">
      <c r="B136" s="82">
        <v>117</v>
      </c>
      <c r="C136" s="80">
        <v>-1.422461</v>
      </c>
      <c r="D136" s="80">
        <v>117.011674</v>
      </c>
      <c r="E136" s="80">
        <v>1.059653</v>
      </c>
      <c r="F136" s="81">
        <v>-2.9E-5</v>
      </c>
      <c r="G136" s="81">
        <v>9.9999999999999995E-7</v>
      </c>
      <c r="H136" s="81">
        <v>1.9999999999999999E-6</v>
      </c>
    </row>
    <row r="137" spans="2:8" x14ac:dyDescent="0.25">
      <c r="B137" s="82">
        <v>118</v>
      </c>
      <c r="C137" s="80">
        <v>-1.4475750000000001</v>
      </c>
      <c r="D137" s="80">
        <v>118.01199</v>
      </c>
      <c r="E137" s="80">
        <v>1.069234</v>
      </c>
      <c r="F137" s="81">
        <v>-2.9E-5</v>
      </c>
      <c r="G137" s="81">
        <v>9.9999999999999995E-7</v>
      </c>
      <c r="H137" s="81">
        <v>1.9999999999999999E-6</v>
      </c>
    </row>
    <row r="138" spans="2:8" x14ac:dyDescent="0.25">
      <c r="B138" s="82">
        <v>119</v>
      </c>
      <c r="C138" s="80">
        <v>-1.4729209999999999</v>
      </c>
      <c r="D138" s="80">
        <v>119.012311</v>
      </c>
      <c r="E138" s="80">
        <v>1.0788279999999999</v>
      </c>
      <c r="F138" s="81">
        <v>-2.9E-5</v>
      </c>
      <c r="G138" s="81">
        <v>9.9999999999999995E-7</v>
      </c>
      <c r="H138" s="81">
        <v>1.9999999999999999E-6</v>
      </c>
    </row>
    <row r="139" spans="2:8" x14ac:dyDescent="0.25">
      <c r="B139" s="82">
        <v>120</v>
      </c>
      <c r="C139" s="80">
        <v>-1.4985010000000001</v>
      </c>
      <c r="D139" s="80">
        <v>120.012638</v>
      </c>
      <c r="E139" s="80">
        <v>1.088435</v>
      </c>
      <c r="F139" s="81">
        <v>-2.9E-5</v>
      </c>
      <c r="G139" s="81">
        <v>9.9999999999999995E-7</v>
      </c>
      <c r="H139" s="81">
        <v>1.9999999999999999E-6</v>
      </c>
    </row>
    <row r="140" spans="2:8" x14ac:dyDescent="0.25">
      <c r="B140" s="82">
        <v>121</v>
      </c>
      <c r="C140" s="80">
        <v>-1.5243150000000001</v>
      </c>
      <c r="D140" s="80">
        <v>121.01297099999999</v>
      </c>
      <c r="E140" s="80">
        <v>1.0980570000000001</v>
      </c>
      <c r="F140" s="81">
        <v>-2.9E-5</v>
      </c>
      <c r="G140" s="81">
        <v>9.9999999999999995E-7</v>
      </c>
      <c r="H140" s="81">
        <v>1.9999999999999999E-6</v>
      </c>
    </row>
    <row r="141" spans="2:8" x14ac:dyDescent="0.25">
      <c r="B141" s="82">
        <v>122</v>
      </c>
      <c r="C141" s="80">
        <v>-1.5503629999999999</v>
      </c>
      <c r="D141" s="80">
        <v>122.01331</v>
      </c>
      <c r="E141" s="80">
        <v>1.107693</v>
      </c>
      <c r="F141" s="81">
        <v>-2.9E-5</v>
      </c>
      <c r="G141" s="81">
        <v>9.9999999999999995E-7</v>
      </c>
      <c r="H141" s="81">
        <v>1.9999999999999999E-6</v>
      </c>
    </row>
    <row r="142" spans="2:8" x14ac:dyDescent="0.25">
      <c r="B142" s="82">
        <v>123</v>
      </c>
      <c r="C142" s="80">
        <v>-1.5766450000000001</v>
      </c>
      <c r="D142" s="80">
        <v>123.013656</v>
      </c>
      <c r="E142" s="80">
        <v>1.117343</v>
      </c>
      <c r="F142" s="81">
        <v>-2.9E-5</v>
      </c>
      <c r="G142" s="81">
        <v>9.9999999999999995E-7</v>
      </c>
      <c r="H142" s="81">
        <v>1.9999999999999999E-6</v>
      </c>
    </row>
    <row r="143" spans="2:8" x14ac:dyDescent="0.25">
      <c r="B143" s="82">
        <v>124</v>
      </c>
      <c r="C143" s="80">
        <v>-1.603162</v>
      </c>
      <c r="D143" s="80">
        <v>124.01400700000001</v>
      </c>
      <c r="E143" s="80">
        <v>1.1270089999999999</v>
      </c>
      <c r="F143" s="81">
        <v>-2.9E-5</v>
      </c>
      <c r="G143" s="81">
        <v>9.9999999999999995E-7</v>
      </c>
      <c r="H143" s="81">
        <v>1.9999999999999999E-6</v>
      </c>
    </row>
    <row r="144" spans="2:8" x14ac:dyDescent="0.25">
      <c r="B144" s="82">
        <v>125</v>
      </c>
      <c r="C144" s="80">
        <v>-1.6299140000000001</v>
      </c>
      <c r="D144" s="80">
        <v>125.014365</v>
      </c>
      <c r="E144" s="80">
        <v>1.13669</v>
      </c>
      <c r="F144" s="81">
        <v>-2.9E-5</v>
      </c>
      <c r="G144" s="81">
        <v>9.9999999999999995E-7</v>
      </c>
      <c r="H144" s="81">
        <v>1.9999999999999999E-6</v>
      </c>
    </row>
    <row r="145" spans="2:8" x14ac:dyDescent="0.25">
      <c r="B145" s="82">
        <v>126</v>
      </c>
      <c r="C145" s="80">
        <v>-1.6569</v>
      </c>
      <c r="D145" s="80">
        <v>126.014729</v>
      </c>
      <c r="E145" s="80">
        <v>1.1463859999999999</v>
      </c>
      <c r="F145" s="81">
        <v>-2.9E-5</v>
      </c>
      <c r="G145" s="81">
        <v>9.9999999999999995E-7</v>
      </c>
      <c r="H145" s="81">
        <v>1.9999999999999999E-6</v>
      </c>
    </row>
    <row r="146" spans="2:8" x14ac:dyDescent="0.25">
      <c r="B146" s="82">
        <v>127</v>
      </c>
      <c r="C146" s="80">
        <v>-1.6841219999999999</v>
      </c>
      <c r="D146" s="80">
        <v>127.0151</v>
      </c>
      <c r="E146" s="80">
        <v>1.1560980000000001</v>
      </c>
      <c r="F146" s="81">
        <v>-2.9E-5</v>
      </c>
      <c r="G146" s="81">
        <v>9.9999999999999995E-7</v>
      </c>
      <c r="H146" s="81">
        <v>1.9999999999999999E-6</v>
      </c>
    </row>
    <row r="147" spans="2:8" x14ac:dyDescent="0.25">
      <c r="B147" s="82">
        <v>128</v>
      </c>
      <c r="C147" s="80">
        <v>-1.711579</v>
      </c>
      <c r="D147" s="80">
        <v>128.01547600000001</v>
      </c>
      <c r="E147" s="80">
        <v>1.165826</v>
      </c>
      <c r="F147" s="81">
        <v>-2.9E-5</v>
      </c>
      <c r="G147" s="81">
        <v>9.9999999999999995E-7</v>
      </c>
      <c r="H147" s="81">
        <v>1.9999999999999999E-6</v>
      </c>
    </row>
    <row r="148" spans="2:8" x14ac:dyDescent="0.25">
      <c r="B148" s="82">
        <v>129</v>
      </c>
      <c r="C148" s="80">
        <v>-1.7392730000000001</v>
      </c>
      <c r="D148" s="80">
        <v>129.01586</v>
      </c>
      <c r="E148" s="80">
        <v>1.17557</v>
      </c>
      <c r="F148" s="81">
        <v>-3.0000000000000001E-5</v>
      </c>
      <c r="G148" s="81">
        <v>9.9999999999999995E-7</v>
      </c>
      <c r="H148" s="81">
        <v>1.9999999999999999E-6</v>
      </c>
    </row>
    <row r="149" spans="2:8" x14ac:dyDescent="0.25">
      <c r="B149" s="82">
        <v>130</v>
      </c>
      <c r="C149" s="80">
        <v>-1.7672019999999999</v>
      </c>
      <c r="D149" s="80">
        <v>130.01625000000001</v>
      </c>
      <c r="E149" s="80">
        <v>1.1853309999999999</v>
      </c>
      <c r="F149" s="81">
        <v>-3.0000000000000001E-5</v>
      </c>
      <c r="G149" s="81">
        <v>9.9999999999999995E-7</v>
      </c>
      <c r="H149" s="81">
        <v>1.9999999999999999E-6</v>
      </c>
    </row>
    <row r="150" spans="2:8" x14ac:dyDescent="0.25">
      <c r="B150" s="82">
        <v>131</v>
      </c>
      <c r="C150" s="80">
        <v>-1.7953669999999999</v>
      </c>
      <c r="D150" s="80">
        <v>131.01664600000001</v>
      </c>
      <c r="E150" s="80">
        <v>1.195109</v>
      </c>
      <c r="F150" s="81">
        <v>-3.0000000000000001E-5</v>
      </c>
      <c r="G150" s="81">
        <v>9.9999999999999995E-7</v>
      </c>
      <c r="H150" s="81">
        <v>1.9999999999999999E-6</v>
      </c>
    </row>
    <row r="151" spans="2:8" x14ac:dyDescent="0.25">
      <c r="B151" s="82">
        <v>132</v>
      </c>
      <c r="C151" s="80">
        <v>-1.823769</v>
      </c>
      <c r="D151" s="80">
        <v>132.01705000000001</v>
      </c>
      <c r="E151" s="80">
        <v>1.2049030000000001</v>
      </c>
      <c r="F151" s="81">
        <v>-3.0000000000000001E-5</v>
      </c>
      <c r="G151" s="81">
        <v>9.9999999999999995E-7</v>
      </c>
      <c r="H151" s="81">
        <v>1.9999999999999999E-6</v>
      </c>
    </row>
    <row r="152" spans="2:8" x14ac:dyDescent="0.25">
      <c r="B152" s="82">
        <v>133</v>
      </c>
      <c r="C152" s="80">
        <v>-1.8524080000000001</v>
      </c>
      <c r="D152" s="80">
        <v>133.01746</v>
      </c>
      <c r="E152" s="80">
        <v>1.214715</v>
      </c>
      <c r="F152" s="81">
        <v>-3.0000000000000001E-5</v>
      </c>
      <c r="G152" s="81">
        <v>9.9999999999999995E-7</v>
      </c>
      <c r="H152" s="81">
        <v>1.9999999999999999E-6</v>
      </c>
    </row>
    <row r="153" spans="2:8" x14ac:dyDescent="0.25">
      <c r="B153" s="82">
        <v>134</v>
      </c>
      <c r="C153" s="80">
        <v>-1.881284</v>
      </c>
      <c r="D153" s="80">
        <v>134.017876</v>
      </c>
      <c r="E153" s="80">
        <v>1.224545</v>
      </c>
      <c r="F153" s="81">
        <v>-3.0000000000000001E-5</v>
      </c>
      <c r="G153" s="81">
        <v>9.9999999999999995E-7</v>
      </c>
      <c r="H153" s="81">
        <v>1.9999999999999999E-6</v>
      </c>
    </row>
    <row r="154" spans="2:8" x14ac:dyDescent="0.25">
      <c r="B154" s="82">
        <v>135</v>
      </c>
      <c r="C154" s="80">
        <v>-1.9103969999999999</v>
      </c>
      <c r="D154" s="80">
        <v>135.01830000000001</v>
      </c>
      <c r="E154" s="80">
        <v>1.2343919999999999</v>
      </c>
      <c r="F154" s="81">
        <v>-3.0000000000000001E-5</v>
      </c>
      <c r="G154" s="81">
        <v>9.9999999999999995E-7</v>
      </c>
      <c r="H154" s="81">
        <v>1.9999999999999999E-6</v>
      </c>
    </row>
    <row r="155" spans="2:8" x14ac:dyDescent="0.25">
      <c r="B155" s="82">
        <v>136</v>
      </c>
      <c r="C155" s="80">
        <v>-1.9397470000000001</v>
      </c>
      <c r="D155" s="80">
        <v>136.018731</v>
      </c>
      <c r="E155" s="80">
        <v>1.2442569999999999</v>
      </c>
      <c r="F155" s="81">
        <v>-3.0000000000000001E-5</v>
      </c>
      <c r="G155" s="81">
        <v>9.9999999999999995E-7</v>
      </c>
      <c r="H155" s="81">
        <v>1.9999999999999999E-6</v>
      </c>
    </row>
    <row r="156" spans="2:8" x14ac:dyDescent="0.25">
      <c r="B156" s="82">
        <v>137</v>
      </c>
      <c r="C156" s="80">
        <v>-1.9693339999999999</v>
      </c>
      <c r="D156" s="80">
        <v>137.01916800000001</v>
      </c>
      <c r="E156" s="80">
        <v>1.25414</v>
      </c>
      <c r="F156" s="81">
        <v>-3.0000000000000001E-5</v>
      </c>
      <c r="G156" s="81">
        <v>9.9999999999999995E-7</v>
      </c>
      <c r="H156" s="81">
        <v>1.9999999999999999E-6</v>
      </c>
    </row>
    <row r="157" spans="2:8" x14ac:dyDescent="0.25">
      <c r="B157" s="82">
        <v>138</v>
      </c>
      <c r="C157" s="80">
        <v>-1.99916</v>
      </c>
      <c r="D157" s="80">
        <v>138.01961299999999</v>
      </c>
      <c r="E157" s="80">
        <v>1.2640420000000001</v>
      </c>
      <c r="F157" s="81">
        <v>-3.0000000000000001E-5</v>
      </c>
      <c r="G157" s="81">
        <v>9.9999999999999995E-7</v>
      </c>
      <c r="H157" s="81">
        <v>1.9999999999999999E-6</v>
      </c>
    </row>
    <row r="158" spans="2:8" x14ac:dyDescent="0.25">
      <c r="B158" s="82">
        <v>139</v>
      </c>
      <c r="C158" s="80">
        <v>-2.029223</v>
      </c>
      <c r="D158" s="80">
        <v>139.02006499999999</v>
      </c>
      <c r="E158" s="80">
        <v>1.273963</v>
      </c>
      <c r="F158" s="81">
        <v>-3.0000000000000001E-5</v>
      </c>
      <c r="G158" s="81">
        <v>9.9999999999999995E-7</v>
      </c>
      <c r="H158" s="81">
        <v>1.9999999999999999E-6</v>
      </c>
    </row>
    <row r="159" spans="2:8" x14ac:dyDescent="0.25">
      <c r="B159" s="82">
        <v>140</v>
      </c>
      <c r="C159" s="80">
        <v>-2.0595249999999998</v>
      </c>
      <c r="D159" s="80">
        <v>140.02052399999999</v>
      </c>
      <c r="E159" s="80">
        <v>1.2839020000000001</v>
      </c>
      <c r="F159" s="81">
        <v>-3.0000000000000001E-5</v>
      </c>
      <c r="G159" s="81">
        <v>9.9999999999999995E-7</v>
      </c>
      <c r="H159" s="81">
        <v>1.9999999999999999E-6</v>
      </c>
    </row>
    <row r="160" spans="2:8" x14ac:dyDescent="0.25">
      <c r="B160" s="82">
        <v>141</v>
      </c>
      <c r="C160" s="80">
        <v>-2.0900639999999999</v>
      </c>
      <c r="D160" s="80">
        <v>141.02099000000001</v>
      </c>
      <c r="E160" s="80">
        <v>1.29386</v>
      </c>
      <c r="F160" s="81">
        <v>-3.0000000000000001E-5</v>
      </c>
      <c r="G160" s="81">
        <v>9.9999999999999995E-7</v>
      </c>
      <c r="H160" s="81">
        <v>1.9999999999999999E-6</v>
      </c>
    </row>
    <row r="161" spans="2:8" x14ac:dyDescent="0.25">
      <c r="B161" s="82">
        <v>142</v>
      </c>
      <c r="C161" s="80">
        <v>-2.1208420000000001</v>
      </c>
      <c r="D161" s="80">
        <v>142.02146400000001</v>
      </c>
      <c r="E161" s="80">
        <v>1.3038380000000001</v>
      </c>
      <c r="F161" s="81">
        <v>-3.0000000000000001E-5</v>
      </c>
      <c r="G161" s="81">
        <v>9.9999999999999995E-7</v>
      </c>
      <c r="H161" s="81">
        <v>1.9999999999999999E-6</v>
      </c>
    </row>
    <row r="162" spans="2:8" x14ac:dyDescent="0.25">
      <c r="B162" s="82">
        <v>143</v>
      </c>
      <c r="C162" s="80">
        <v>-2.151859</v>
      </c>
      <c r="D162" s="80">
        <v>143.02194399999999</v>
      </c>
      <c r="E162" s="80">
        <v>1.3138350000000001</v>
      </c>
      <c r="F162" s="81">
        <v>-3.0000000000000001E-5</v>
      </c>
      <c r="G162" s="81">
        <v>9.9999999999999995E-7</v>
      </c>
      <c r="H162" s="81">
        <v>1.9999999999999999E-6</v>
      </c>
    </row>
    <row r="163" spans="2:8" x14ac:dyDescent="0.25">
      <c r="B163" s="82">
        <v>144</v>
      </c>
      <c r="C163" s="80">
        <v>-2.1831140000000002</v>
      </c>
      <c r="D163" s="80">
        <v>144.02243300000001</v>
      </c>
      <c r="E163" s="80">
        <v>1.3238510000000001</v>
      </c>
      <c r="F163" s="81">
        <v>-3.0000000000000001E-5</v>
      </c>
      <c r="G163" s="81">
        <v>9.9999999999999995E-7</v>
      </c>
      <c r="H163" s="81">
        <v>1.9999999999999999E-6</v>
      </c>
    </row>
    <row r="164" spans="2:8" x14ac:dyDescent="0.25">
      <c r="B164" s="82">
        <v>145</v>
      </c>
      <c r="C164" s="80">
        <v>-2.2146080000000001</v>
      </c>
      <c r="D164" s="80">
        <v>145.022929</v>
      </c>
      <c r="E164" s="80">
        <v>1.333887</v>
      </c>
      <c r="F164" s="81">
        <v>-3.0000000000000001E-5</v>
      </c>
      <c r="G164" s="81">
        <v>9.9999999999999995E-7</v>
      </c>
      <c r="H164" s="81">
        <v>3.0000000000000001E-6</v>
      </c>
    </row>
    <row r="165" spans="2:8" x14ac:dyDescent="0.25">
      <c r="B165" s="82">
        <v>146</v>
      </c>
      <c r="C165" s="80">
        <v>-2.2463410000000001</v>
      </c>
      <c r="D165" s="80">
        <v>146.02343200000001</v>
      </c>
      <c r="E165" s="80">
        <v>1.343944</v>
      </c>
      <c r="F165" s="81">
        <v>-3.0000000000000001E-5</v>
      </c>
      <c r="G165" s="81">
        <v>9.9999999999999995E-7</v>
      </c>
      <c r="H165" s="81">
        <v>3.0000000000000001E-6</v>
      </c>
    </row>
    <row r="166" spans="2:8" x14ac:dyDescent="0.25">
      <c r="B166" s="82">
        <v>147</v>
      </c>
      <c r="C166" s="80">
        <v>-2.278314</v>
      </c>
      <c r="D166" s="80">
        <v>147.023943</v>
      </c>
      <c r="E166" s="80">
        <v>1.35402</v>
      </c>
      <c r="F166" s="81">
        <v>-3.0000000000000001E-5</v>
      </c>
      <c r="G166" s="81">
        <v>9.9999999999999995E-7</v>
      </c>
      <c r="H166" s="81">
        <v>3.0000000000000001E-6</v>
      </c>
    </row>
    <row r="167" spans="2:8" x14ac:dyDescent="0.25">
      <c r="B167" s="82">
        <v>148</v>
      </c>
      <c r="C167" s="80">
        <v>-2.3105250000000002</v>
      </c>
      <c r="D167" s="80">
        <v>148.024462</v>
      </c>
      <c r="E167" s="80">
        <v>1.364117</v>
      </c>
      <c r="F167" s="81">
        <v>-3.0000000000000001E-5</v>
      </c>
      <c r="G167" s="81">
        <v>9.9999999999999995E-7</v>
      </c>
      <c r="H167" s="81">
        <v>3.0000000000000001E-6</v>
      </c>
    </row>
    <row r="168" spans="2:8" x14ac:dyDescent="0.25">
      <c r="B168" s="82">
        <v>149</v>
      </c>
      <c r="C168" s="80">
        <v>-2.3429760000000002</v>
      </c>
      <c r="D168" s="80">
        <v>149.02498800000001</v>
      </c>
      <c r="E168" s="80">
        <v>1.3742350000000001</v>
      </c>
      <c r="F168" s="81">
        <v>-3.0000000000000001E-5</v>
      </c>
      <c r="G168" s="81">
        <v>9.9999999999999995E-7</v>
      </c>
      <c r="H168" s="81">
        <v>3.0000000000000001E-6</v>
      </c>
    </row>
    <row r="169" spans="2:8" x14ac:dyDescent="0.25">
      <c r="B169" s="82">
        <v>150</v>
      </c>
      <c r="C169" s="80">
        <v>-2.3756659999999998</v>
      </c>
      <c r="D169" s="80">
        <v>150.025522</v>
      </c>
      <c r="E169" s="80">
        <v>1.3843730000000001</v>
      </c>
      <c r="F169" s="81">
        <v>-3.0000000000000001E-5</v>
      </c>
      <c r="G169" s="81">
        <v>9.9999999999999995E-7</v>
      </c>
      <c r="H169" s="81">
        <v>3.0000000000000001E-6</v>
      </c>
    </row>
    <row r="170" spans="2:8" x14ac:dyDescent="0.25">
      <c r="B170" s="82">
        <v>151</v>
      </c>
      <c r="C170" s="80">
        <v>-2.4085960000000002</v>
      </c>
      <c r="D170" s="80">
        <v>151.02606399999999</v>
      </c>
      <c r="E170" s="80">
        <v>1.3945320000000001</v>
      </c>
      <c r="F170" s="81">
        <v>-3.0000000000000001E-5</v>
      </c>
      <c r="G170" s="81">
        <v>9.9999999999999995E-7</v>
      </c>
      <c r="H170" s="81">
        <v>3.0000000000000001E-6</v>
      </c>
    </row>
    <row r="171" spans="2:8" x14ac:dyDescent="0.25">
      <c r="B171" s="82">
        <v>152</v>
      </c>
      <c r="C171" s="80">
        <v>-2.4417650000000002</v>
      </c>
      <c r="D171" s="80">
        <v>152.026614</v>
      </c>
      <c r="E171" s="80">
        <v>1.404712</v>
      </c>
      <c r="F171" s="81">
        <v>-3.0000000000000001E-5</v>
      </c>
      <c r="G171" s="81">
        <v>9.9999999999999995E-7</v>
      </c>
      <c r="H171" s="81">
        <v>3.0000000000000001E-6</v>
      </c>
    </row>
    <row r="172" spans="2:8" x14ac:dyDescent="0.25">
      <c r="B172" s="82">
        <v>153</v>
      </c>
      <c r="C172" s="80">
        <v>-2.475174</v>
      </c>
      <c r="D172" s="80">
        <v>153.02717200000001</v>
      </c>
      <c r="E172" s="80">
        <v>1.4149130000000001</v>
      </c>
      <c r="F172" s="81">
        <v>-3.0000000000000001E-5</v>
      </c>
      <c r="G172" s="81">
        <v>9.9999999999999995E-7</v>
      </c>
      <c r="H172" s="81">
        <v>3.0000000000000001E-6</v>
      </c>
    </row>
    <row r="173" spans="2:8" x14ac:dyDescent="0.25">
      <c r="B173" s="82">
        <v>154</v>
      </c>
      <c r="C173" s="80">
        <v>-2.508823</v>
      </c>
      <c r="D173" s="80">
        <v>154.027738</v>
      </c>
      <c r="E173" s="80">
        <v>1.425136</v>
      </c>
      <c r="F173" s="81">
        <v>-3.0000000000000001E-5</v>
      </c>
      <c r="G173" s="81">
        <v>9.9999999999999995E-7</v>
      </c>
      <c r="H173" s="81">
        <v>3.0000000000000001E-6</v>
      </c>
    </row>
    <row r="174" spans="2:8" x14ac:dyDescent="0.25">
      <c r="B174" s="82">
        <v>155</v>
      </c>
      <c r="C174" s="80">
        <v>-2.5427119999999999</v>
      </c>
      <c r="D174" s="80">
        <v>155.028312</v>
      </c>
      <c r="E174" s="80">
        <v>1.4353800000000001</v>
      </c>
      <c r="F174" s="81">
        <v>-3.0000000000000001E-5</v>
      </c>
      <c r="G174" s="81">
        <v>9.9999999999999995E-7</v>
      </c>
      <c r="H174" s="81">
        <v>3.0000000000000001E-6</v>
      </c>
    </row>
    <row r="175" spans="2:8" x14ac:dyDescent="0.25">
      <c r="B175" s="82">
        <v>156</v>
      </c>
      <c r="C175" s="80">
        <v>-2.5768399999999998</v>
      </c>
      <c r="D175" s="80">
        <v>156.02889400000001</v>
      </c>
      <c r="E175" s="80">
        <v>1.445646</v>
      </c>
      <c r="F175" s="81">
        <v>-3.0000000000000001E-5</v>
      </c>
      <c r="G175" s="81">
        <v>9.9999999999999995E-7</v>
      </c>
      <c r="H175" s="81">
        <v>3.0000000000000001E-6</v>
      </c>
    </row>
    <row r="176" spans="2:8" x14ac:dyDescent="0.25">
      <c r="B176" s="82">
        <v>157</v>
      </c>
      <c r="C176" s="80">
        <v>-2.6112090000000001</v>
      </c>
      <c r="D176" s="80">
        <v>157.02948499999999</v>
      </c>
      <c r="E176" s="80">
        <v>1.4559340000000001</v>
      </c>
      <c r="F176" s="81">
        <v>-3.0000000000000001E-5</v>
      </c>
      <c r="G176" s="81">
        <v>9.9999999999999995E-7</v>
      </c>
      <c r="H176" s="81">
        <v>3.0000000000000001E-6</v>
      </c>
    </row>
    <row r="177" spans="2:8" x14ac:dyDescent="0.25">
      <c r="B177" s="82">
        <v>158</v>
      </c>
      <c r="C177" s="80">
        <v>-2.6458170000000001</v>
      </c>
      <c r="D177" s="80">
        <v>158.03008299999999</v>
      </c>
      <c r="E177" s="80">
        <v>1.4662440000000001</v>
      </c>
      <c r="F177" s="81">
        <v>-3.0000000000000001E-5</v>
      </c>
      <c r="G177" s="81">
        <v>9.9999999999999995E-7</v>
      </c>
      <c r="H177" s="81">
        <v>3.0000000000000001E-6</v>
      </c>
    </row>
    <row r="178" spans="2:8" x14ac:dyDescent="0.25">
      <c r="B178" s="82">
        <v>159</v>
      </c>
      <c r="C178" s="80">
        <v>-2.680666</v>
      </c>
      <c r="D178" s="80">
        <v>159.03068999999999</v>
      </c>
      <c r="E178" s="80">
        <v>1.4765760000000001</v>
      </c>
      <c r="F178" s="81">
        <v>-3.0000000000000001E-5</v>
      </c>
      <c r="G178" s="81">
        <v>9.9999999999999995E-7</v>
      </c>
      <c r="H178" s="81">
        <v>3.0000000000000001E-6</v>
      </c>
    </row>
    <row r="179" spans="2:8" x14ac:dyDescent="0.25">
      <c r="B179" s="82">
        <v>160</v>
      </c>
      <c r="C179" s="80">
        <v>-2.715754</v>
      </c>
      <c r="D179" s="80">
        <v>160.031306</v>
      </c>
      <c r="E179" s="80">
        <v>1.486931</v>
      </c>
      <c r="F179" s="81">
        <v>-3.0000000000000001E-5</v>
      </c>
      <c r="G179" s="81">
        <v>9.9999999999999995E-7</v>
      </c>
      <c r="H179" s="81">
        <v>3.0000000000000001E-6</v>
      </c>
    </row>
    <row r="180" spans="2:8" x14ac:dyDescent="0.25">
      <c r="B180" s="82">
        <v>161</v>
      </c>
      <c r="C180" s="80">
        <v>-2.7510829999999999</v>
      </c>
      <c r="D180" s="80">
        <v>161.03192999999999</v>
      </c>
      <c r="E180" s="80">
        <v>1.497309</v>
      </c>
      <c r="F180" s="81">
        <v>-3.0000000000000001E-5</v>
      </c>
      <c r="G180" s="81">
        <v>9.9999999999999995E-7</v>
      </c>
      <c r="H180" s="81">
        <v>3.0000000000000001E-6</v>
      </c>
    </row>
    <row r="181" spans="2:8" x14ac:dyDescent="0.25">
      <c r="B181" s="82">
        <v>162</v>
      </c>
      <c r="C181" s="80">
        <v>-2.7866520000000001</v>
      </c>
      <c r="D181" s="80">
        <v>162.03256200000001</v>
      </c>
      <c r="E181" s="80">
        <v>1.5077100000000001</v>
      </c>
      <c r="F181" s="81">
        <v>-3.0000000000000001E-5</v>
      </c>
      <c r="G181" s="81">
        <v>9.9999999999999995E-7</v>
      </c>
      <c r="H181" s="81">
        <v>3.0000000000000001E-6</v>
      </c>
    </row>
    <row r="182" spans="2:8" x14ac:dyDescent="0.25">
      <c r="B182" s="82">
        <v>163</v>
      </c>
      <c r="C182" s="80">
        <v>-2.8224610000000001</v>
      </c>
      <c r="D182" s="80">
        <v>163.03320299999999</v>
      </c>
      <c r="E182" s="80">
        <v>1.5181340000000001</v>
      </c>
      <c r="F182" s="81">
        <v>-3.0000000000000001E-5</v>
      </c>
      <c r="G182" s="81">
        <v>9.9999999999999995E-7</v>
      </c>
      <c r="H182" s="81">
        <v>3.0000000000000001E-6</v>
      </c>
    </row>
    <row r="183" spans="2:8" x14ac:dyDescent="0.25">
      <c r="B183" s="82">
        <v>164</v>
      </c>
      <c r="C183" s="80">
        <v>-2.8585099999999999</v>
      </c>
      <c r="D183" s="80">
        <v>164.03385299999999</v>
      </c>
      <c r="E183" s="80">
        <v>1.5285820000000001</v>
      </c>
      <c r="F183" s="81">
        <v>-3.0000000000000001E-5</v>
      </c>
      <c r="G183" s="81">
        <v>9.9999999999999995E-7</v>
      </c>
      <c r="H183" s="81">
        <v>3.0000000000000001E-6</v>
      </c>
    </row>
    <row r="184" spans="2:8" x14ac:dyDescent="0.25">
      <c r="B184" s="82">
        <v>165</v>
      </c>
      <c r="C184" s="80">
        <v>-2.8947989999999999</v>
      </c>
      <c r="D184" s="80">
        <v>165.03451100000001</v>
      </c>
      <c r="E184" s="80">
        <v>1.5390539999999999</v>
      </c>
      <c r="F184" s="81">
        <v>-3.0000000000000001E-5</v>
      </c>
      <c r="G184" s="81">
        <v>9.9999999999999995E-7</v>
      </c>
      <c r="H184" s="81">
        <v>3.0000000000000001E-6</v>
      </c>
    </row>
    <row r="185" spans="2:8" x14ac:dyDescent="0.25">
      <c r="B185" s="82">
        <v>166</v>
      </c>
      <c r="C185" s="80">
        <v>-2.9313289999999999</v>
      </c>
      <c r="D185" s="80">
        <v>166.035178</v>
      </c>
      <c r="E185" s="80">
        <v>1.54955</v>
      </c>
      <c r="F185" s="81">
        <v>-3.0000000000000001E-5</v>
      </c>
      <c r="G185" s="81">
        <v>9.9999999999999995E-7</v>
      </c>
      <c r="H185" s="81">
        <v>3.0000000000000001E-6</v>
      </c>
    </row>
    <row r="186" spans="2:8" x14ac:dyDescent="0.25">
      <c r="B186" s="82">
        <v>167</v>
      </c>
      <c r="C186" s="80">
        <v>-2.9680979999999999</v>
      </c>
      <c r="D186" s="80">
        <v>167.035854</v>
      </c>
      <c r="E186" s="80">
        <v>1.560071</v>
      </c>
      <c r="F186" s="81">
        <v>-3.0000000000000001E-5</v>
      </c>
      <c r="G186" s="81">
        <v>9.9999999999999995E-7</v>
      </c>
      <c r="H186" s="81">
        <v>3.0000000000000001E-6</v>
      </c>
    </row>
    <row r="187" spans="2:8" x14ac:dyDescent="0.25">
      <c r="B187" s="82">
        <v>168</v>
      </c>
      <c r="C187" s="80">
        <v>-3.0051070000000002</v>
      </c>
      <c r="D187" s="80">
        <v>168.03653800000001</v>
      </c>
      <c r="E187" s="80">
        <v>1.570616</v>
      </c>
      <c r="F187" s="81">
        <v>-3.0000000000000001E-5</v>
      </c>
      <c r="G187" s="81">
        <v>9.9999999999999995E-7</v>
      </c>
      <c r="H187" s="81">
        <v>3.0000000000000001E-6</v>
      </c>
    </row>
    <row r="188" spans="2:8" x14ac:dyDescent="0.25">
      <c r="B188" s="82">
        <v>169</v>
      </c>
      <c r="C188" s="80">
        <v>-3.042357</v>
      </c>
      <c r="D188" s="80">
        <v>169.03723199999999</v>
      </c>
      <c r="E188" s="80">
        <v>1.5811869999999999</v>
      </c>
      <c r="F188" s="81">
        <v>-3.0000000000000001E-5</v>
      </c>
      <c r="G188" s="81">
        <v>9.9999999999999995E-7</v>
      </c>
      <c r="H188" s="81">
        <v>3.0000000000000001E-6</v>
      </c>
    </row>
    <row r="189" spans="2:8" x14ac:dyDescent="0.25">
      <c r="B189" s="82">
        <v>170</v>
      </c>
      <c r="C189" s="80">
        <v>-3.0798459999999999</v>
      </c>
      <c r="D189" s="80">
        <v>170.03793400000001</v>
      </c>
      <c r="E189" s="80">
        <v>1.591782</v>
      </c>
      <c r="F189" s="81">
        <v>-3.0000000000000001E-5</v>
      </c>
      <c r="G189" s="81">
        <v>9.9999999999999995E-7</v>
      </c>
      <c r="H189" s="81">
        <v>3.0000000000000001E-6</v>
      </c>
    </row>
    <row r="190" spans="2:8" x14ac:dyDescent="0.25">
      <c r="B190" s="82">
        <v>171</v>
      </c>
      <c r="C190" s="80">
        <v>-3.117575</v>
      </c>
      <c r="D190" s="80">
        <v>171.038646</v>
      </c>
      <c r="E190" s="80">
        <v>1.6024039999999999</v>
      </c>
      <c r="F190" s="81">
        <v>-3.0000000000000001E-5</v>
      </c>
      <c r="G190" s="81">
        <v>9.9999999999999995E-7</v>
      </c>
      <c r="H190" s="81">
        <v>3.0000000000000001E-6</v>
      </c>
    </row>
    <row r="191" spans="2:8" x14ac:dyDescent="0.25">
      <c r="B191" s="82">
        <v>172</v>
      </c>
      <c r="C191" s="80">
        <v>-3.1555439999999999</v>
      </c>
      <c r="D191" s="80">
        <v>172.039366</v>
      </c>
      <c r="E191" s="80">
        <v>1.613051</v>
      </c>
      <c r="F191" s="81">
        <v>-3.0000000000000001E-5</v>
      </c>
      <c r="G191" s="81">
        <v>9.9999999999999995E-7</v>
      </c>
      <c r="H191" s="81">
        <v>3.0000000000000001E-6</v>
      </c>
    </row>
    <row r="192" spans="2:8" x14ac:dyDescent="0.25">
      <c r="B192" s="82">
        <v>173</v>
      </c>
      <c r="C192" s="80">
        <v>-3.1937530000000001</v>
      </c>
      <c r="D192" s="80">
        <v>173.04009600000001</v>
      </c>
      <c r="E192" s="80">
        <v>1.6237239999999999</v>
      </c>
      <c r="F192" s="81">
        <v>-3.0000000000000001E-5</v>
      </c>
      <c r="G192" s="81">
        <v>9.9999999999999995E-7</v>
      </c>
      <c r="H192" s="81">
        <v>3.0000000000000001E-6</v>
      </c>
    </row>
    <row r="193" spans="2:8" x14ac:dyDescent="0.25">
      <c r="B193" s="82">
        <v>174</v>
      </c>
      <c r="C193" s="80">
        <v>-3.2322009999999999</v>
      </c>
      <c r="D193" s="80">
        <v>174.04083499999999</v>
      </c>
      <c r="E193" s="80">
        <v>1.6344240000000001</v>
      </c>
      <c r="F193" s="81">
        <v>-3.0000000000000001E-5</v>
      </c>
      <c r="G193" s="81">
        <v>9.9999999999999995E-7</v>
      </c>
      <c r="H193" s="81">
        <v>3.0000000000000001E-6</v>
      </c>
    </row>
    <row r="194" spans="2:8" x14ac:dyDescent="0.25">
      <c r="B194" s="82">
        <v>175</v>
      </c>
      <c r="C194" s="80">
        <v>-3.2708900000000001</v>
      </c>
      <c r="D194" s="80">
        <v>175.041583</v>
      </c>
      <c r="E194" s="80">
        <v>1.6451499999999999</v>
      </c>
      <c r="F194" s="81">
        <v>-3.0000000000000001E-5</v>
      </c>
      <c r="G194" s="81">
        <v>9.9999999999999995E-7</v>
      </c>
      <c r="H194" s="81">
        <v>3.0000000000000001E-6</v>
      </c>
    </row>
    <row r="195" spans="2:8" x14ac:dyDescent="0.25">
      <c r="B195" s="82">
        <v>176</v>
      </c>
      <c r="C195" s="80">
        <v>-3.3098169999999998</v>
      </c>
      <c r="D195" s="80">
        <v>176.04234</v>
      </c>
      <c r="E195" s="80">
        <v>1.6559029999999999</v>
      </c>
      <c r="F195" s="81">
        <v>-3.0000000000000001E-5</v>
      </c>
      <c r="G195" s="81">
        <v>9.9999999999999995E-7</v>
      </c>
      <c r="H195" s="81">
        <v>3.0000000000000001E-6</v>
      </c>
    </row>
    <row r="196" spans="2:8" x14ac:dyDescent="0.25">
      <c r="B196" s="82">
        <v>177</v>
      </c>
      <c r="C196" s="80">
        <v>-3.3489840000000002</v>
      </c>
      <c r="D196" s="80">
        <v>177.04310699999999</v>
      </c>
      <c r="E196" s="80">
        <v>1.6666840000000001</v>
      </c>
      <c r="F196" s="81">
        <v>-3.0000000000000001E-5</v>
      </c>
      <c r="G196" s="81">
        <v>9.9999999999999995E-7</v>
      </c>
      <c r="H196" s="81">
        <v>3.0000000000000001E-6</v>
      </c>
    </row>
    <row r="197" spans="2:8" x14ac:dyDescent="0.25">
      <c r="B197" s="82">
        <v>178</v>
      </c>
      <c r="C197" s="80">
        <v>-3.3883909999999999</v>
      </c>
      <c r="D197" s="80">
        <v>178.04388299999999</v>
      </c>
      <c r="E197" s="80">
        <v>1.677492</v>
      </c>
      <c r="F197" s="81">
        <v>-3.0000000000000001E-5</v>
      </c>
      <c r="G197" s="81">
        <v>9.9999999999999995E-7</v>
      </c>
      <c r="H197" s="81">
        <v>3.9999999999999998E-6</v>
      </c>
    </row>
    <row r="198" spans="2:8" x14ac:dyDescent="0.25">
      <c r="B198" s="82">
        <v>179</v>
      </c>
      <c r="C198" s="80">
        <v>-3.4280360000000001</v>
      </c>
      <c r="D198" s="80">
        <v>179.044669</v>
      </c>
      <c r="E198" s="80">
        <v>1.6883280000000001</v>
      </c>
      <c r="F198" s="81">
        <v>-3.0000000000000001E-5</v>
      </c>
      <c r="G198" s="81">
        <v>9.9999999999999995E-7</v>
      </c>
      <c r="H198" s="81">
        <v>3.9999999999999998E-6</v>
      </c>
    </row>
    <row r="199" spans="2:8" x14ac:dyDescent="0.25">
      <c r="B199" s="82">
        <v>180</v>
      </c>
      <c r="C199" s="80">
        <v>-3.467921</v>
      </c>
      <c r="D199" s="80">
        <v>180.04546400000001</v>
      </c>
      <c r="E199" s="80">
        <v>1.699192</v>
      </c>
      <c r="F199" s="81">
        <v>-3.0000000000000001E-5</v>
      </c>
      <c r="G199" s="81">
        <v>9.9999999999999995E-7</v>
      </c>
      <c r="H199" s="81">
        <v>3.9999999999999998E-6</v>
      </c>
    </row>
    <row r="200" spans="2:8" x14ac:dyDescent="0.25">
      <c r="B200" s="82">
        <v>181</v>
      </c>
      <c r="C200" s="80">
        <v>-3.5080439999999999</v>
      </c>
      <c r="D200" s="80">
        <v>181.046269</v>
      </c>
      <c r="E200" s="80">
        <v>1.7100850000000001</v>
      </c>
      <c r="F200" s="81">
        <v>-3.0000000000000001E-5</v>
      </c>
      <c r="G200" s="81">
        <v>9.9999999999999995E-7</v>
      </c>
      <c r="H200" s="81">
        <v>3.9999999999999998E-6</v>
      </c>
    </row>
    <row r="201" spans="2:8" x14ac:dyDescent="0.25">
      <c r="B201" s="82">
        <v>182</v>
      </c>
      <c r="C201" s="80">
        <v>-3.5484070000000001</v>
      </c>
      <c r="D201" s="80">
        <v>182.04708299999999</v>
      </c>
      <c r="E201" s="80">
        <v>1.721007</v>
      </c>
      <c r="F201" s="81">
        <v>-3.0000000000000001E-5</v>
      </c>
      <c r="G201" s="81">
        <v>9.9999999999999995E-7</v>
      </c>
      <c r="H201" s="81">
        <v>3.9999999999999998E-6</v>
      </c>
    </row>
    <row r="202" spans="2:8" x14ac:dyDescent="0.25">
      <c r="B202" s="82">
        <v>183</v>
      </c>
      <c r="C202" s="80">
        <v>-3.5890080000000002</v>
      </c>
      <c r="D202" s="80">
        <v>183.04790700000001</v>
      </c>
      <c r="E202" s="80">
        <v>1.731957</v>
      </c>
      <c r="F202" s="81">
        <v>-3.0000000000000001E-5</v>
      </c>
      <c r="G202" s="81">
        <v>9.9999999999999995E-7</v>
      </c>
      <c r="H202" s="81">
        <v>3.9999999999999998E-6</v>
      </c>
    </row>
    <row r="203" spans="2:8" x14ac:dyDescent="0.25">
      <c r="B203" s="82">
        <v>184</v>
      </c>
      <c r="C203" s="80">
        <v>-3.629848</v>
      </c>
      <c r="D203" s="80">
        <v>184.04874000000001</v>
      </c>
      <c r="E203" s="80">
        <v>1.742937</v>
      </c>
      <c r="F203" s="81">
        <v>-3.0000000000000001E-5</v>
      </c>
      <c r="G203" s="81">
        <v>9.9999999999999995E-7</v>
      </c>
      <c r="H203" s="81">
        <v>3.9999999999999998E-6</v>
      </c>
    </row>
    <row r="204" spans="2:8" x14ac:dyDescent="0.25">
      <c r="B204" s="82">
        <v>185</v>
      </c>
      <c r="C204" s="80">
        <v>-3.6709260000000001</v>
      </c>
      <c r="D204" s="80">
        <v>185.04958400000001</v>
      </c>
      <c r="E204" s="80">
        <v>1.7539469999999999</v>
      </c>
      <c r="F204" s="81">
        <v>-3.0000000000000001E-5</v>
      </c>
      <c r="G204" s="81">
        <v>9.9999999999999995E-7</v>
      </c>
      <c r="H204" s="81">
        <v>3.9999999999999998E-6</v>
      </c>
    </row>
    <row r="205" spans="2:8" x14ac:dyDescent="0.25">
      <c r="B205" s="82">
        <v>186</v>
      </c>
      <c r="C205" s="80">
        <v>-3.7122419999999998</v>
      </c>
      <c r="D205" s="80">
        <v>186.05043699999999</v>
      </c>
      <c r="E205" s="80">
        <v>1.7649870000000001</v>
      </c>
      <c r="F205" s="81">
        <v>-3.0000000000000001E-5</v>
      </c>
      <c r="G205" s="81">
        <v>9.9999999999999995E-7</v>
      </c>
      <c r="H205" s="81">
        <v>3.9999999999999998E-6</v>
      </c>
    </row>
    <row r="206" spans="2:8" x14ac:dyDescent="0.25">
      <c r="B206" s="82">
        <v>187</v>
      </c>
      <c r="C206" s="80">
        <v>-3.7537959999999999</v>
      </c>
      <c r="D206" s="80">
        <v>187.0513</v>
      </c>
      <c r="E206" s="80">
        <v>1.776057</v>
      </c>
      <c r="F206" s="81">
        <v>-3.0000000000000001E-5</v>
      </c>
      <c r="G206" s="81">
        <v>9.9999999999999995E-7</v>
      </c>
      <c r="H206" s="81">
        <v>3.9999999999999998E-6</v>
      </c>
    </row>
    <row r="207" spans="2:8" x14ac:dyDescent="0.25">
      <c r="B207" s="82">
        <v>188</v>
      </c>
      <c r="C207" s="80">
        <v>-3.7955890000000001</v>
      </c>
      <c r="D207" s="80">
        <v>188.05217300000001</v>
      </c>
      <c r="E207" s="80">
        <v>1.787158</v>
      </c>
      <c r="F207" s="81">
        <v>-3.0000000000000001E-5</v>
      </c>
      <c r="G207" s="81">
        <v>9.9999999999999995E-7</v>
      </c>
      <c r="H207" s="81">
        <v>3.9999999999999998E-6</v>
      </c>
    </row>
    <row r="208" spans="2:8" x14ac:dyDescent="0.25">
      <c r="B208" s="82">
        <v>189</v>
      </c>
      <c r="C208" s="80">
        <v>-3.8376190000000001</v>
      </c>
      <c r="D208" s="80">
        <v>189.053056</v>
      </c>
      <c r="E208" s="80">
        <v>1.7982910000000001</v>
      </c>
      <c r="F208" s="81">
        <v>-3.0000000000000001E-5</v>
      </c>
      <c r="G208" s="81">
        <v>9.9999999999999995E-7</v>
      </c>
      <c r="H208" s="81">
        <v>3.9999999999999998E-6</v>
      </c>
    </row>
    <row r="209" spans="2:8" x14ac:dyDescent="0.25">
      <c r="B209" s="82">
        <v>190</v>
      </c>
      <c r="C209" s="80">
        <v>-3.8798859999999999</v>
      </c>
      <c r="D209" s="80">
        <v>190.05394799999999</v>
      </c>
      <c r="E209" s="80">
        <v>1.8094539999999999</v>
      </c>
      <c r="F209" s="81">
        <v>-3.0000000000000001E-5</v>
      </c>
      <c r="G209" s="81">
        <v>9.9999999999999995E-7</v>
      </c>
      <c r="H209" s="81">
        <v>3.9999999999999998E-6</v>
      </c>
    </row>
    <row r="210" spans="2:8" x14ac:dyDescent="0.25">
      <c r="B210" s="82">
        <v>191</v>
      </c>
      <c r="C210" s="80">
        <v>-3.9223910000000002</v>
      </c>
      <c r="D210" s="80">
        <v>191.05485100000001</v>
      </c>
      <c r="E210" s="80">
        <v>1.8206500000000001</v>
      </c>
      <c r="F210" s="81">
        <v>-3.0000000000000001E-5</v>
      </c>
      <c r="G210" s="81">
        <v>9.9999999999999995E-7</v>
      </c>
      <c r="H210" s="81">
        <v>3.9999999999999998E-6</v>
      </c>
    </row>
    <row r="211" spans="2:8" x14ac:dyDescent="0.25">
      <c r="B211" s="82">
        <v>192</v>
      </c>
      <c r="C211" s="80">
        <v>-3.9651329999999998</v>
      </c>
      <c r="D211" s="80">
        <v>192.05576400000001</v>
      </c>
      <c r="E211" s="80">
        <v>1.831877</v>
      </c>
      <c r="F211" s="81">
        <v>-3.0000000000000001E-5</v>
      </c>
      <c r="G211" s="81">
        <v>9.9999999999999995E-7</v>
      </c>
      <c r="H211" s="81">
        <v>3.9999999999999998E-6</v>
      </c>
    </row>
    <row r="212" spans="2:8" x14ac:dyDescent="0.25">
      <c r="B212" s="82">
        <v>193</v>
      </c>
      <c r="C212" s="80">
        <v>-4.0081119999999997</v>
      </c>
      <c r="D212" s="80">
        <v>193.05668800000001</v>
      </c>
      <c r="E212" s="80">
        <v>1.8431379999999999</v>
      </c>
      <c r="F212" s="81">
        <v>-3.0000000000000001E-5</v>
      </c>
      <c r="G212" s="81">
        <v>9.9999999999999995E-7</v>
      </c>
      <c r="H212" s="81">
        <v>3.9999999999999998E-6</v>
      </c>
    </row>
    <row r="213" spans="2:8" x14ac:dyDescent="0.25">
      <c r="B213" s="82">
        <v>194</v>
      </c>
      <c r="C213" s="80">
        <v>-4.0513279999999998</v>
      </c>
      <c r="D213" s="80">
        <v>194.05762100000001</v>
      </c>
      <c r="E213" s="80">
        <v>1.8544309999999999</v>
      </c>
      <c r="F213" s="81">
        <v>-3.0000000000000001E-5</v>
      </c>
      <c r="G213" s="81">
        <v>9.9999999999999995E-7</v>
      </c>
      <c r="H213" s="81">
        <v>3.9999999999999998E-6</v>
      </c>
    </row>
    <row r="214" spans="2:8" x14ac:dyDescent="0.25">
      <c r="B214" s="82">
        <v>195</v>
      </c>
      <c r="C214" s="80">
        <v>-4.0947800000000001</v>
      </c>
      <c r="D214" s="80">
        <v>195.05856399999999</v>
      </c>
      <c r="E214" s="80">
        <v>1.8657570000000001</v>
      </c>
      <c r="F214" s="81">
        <v>-3.0000000000000001E-5</v>
      </c>
      <c r="G214" s="81">
        <v>9.9999999999999995E-7</v>
      </c>
      <c r="H214" s="81">
        <v>3.9999999999999998E-6</v>
      </c>
    </row>
    <row r="215" spans="2:8" x14ac:dyDescent="0.25">
      <c r="B215" s="82">
        <v>196</v>
      </c>
      <c r="C215" s="80">
        <v>-4.1384679999999996</v>
      </c>
      <c r="D215" s="80">
        <v>196.059518</v>
      </c>
      <c r="E215" s="80">
        <v>1.8771169999999999</v>
      </c>
      <c r="F215" s="81">
        <v>-2.9E-5</v>
      </c>
      <c r="G215" s="81">
        <v>9.9999999999999995E-7</v>
      </c>
      <c r="H215" s="81">
        <v>3.9999999999999998E-6</v>
      </c>
    </row>
    <row r="216" spans="2:8" x14ac:dyDescent="0.25">
      <c r="B216" s="82">
        <v>197</v>
      </c>
      <c r="C216" s="80">
        <v>-4.1823930000000002</v>
      </c>
      <c r="D216" s="80">
        <v>197.060483</v>
      </c>
      <c r="E216" s="80">
        <v>1.888512</v>
      </c>
      <c r="F216" s="81">
        <v>-2.9E-5</v>
      </c>
      <c r="G216" s="81">
        <v>9.9999999999999995E-7</v>
      </c>
      <c r="H216" s="81">
        <v>3.9999999999999998E-6</v>
      </c>
    </row>
    <row r="217" spans="2:8" x14ac:dyDescent="0.25">
      <c r="B217" s="82">
        <v>198</v>
      </c>
      <c r="C217" s="80">
        <v>-4.226553</v>
      </c>
      <c r="D217" s="80">
        <v>198.06145699999999</v>
      </c>
      <c r="E217" s="80">
        <v>1.89994</v>
      </c>
      <c r="F217" s="81">
        <v>-2.9E-5</v>
      </c>
      <c r="G217" s="81">
        <v>9.9999999999999995E-7</v>
      </c>
      <c r="H217" s="81">
        <v>3.9999999999999998E-6</v>
      </c>
    </row>
    <row r="218" spans="2:8" x14ac:dyDescent="0.25">
      <c r="B218" s="82">
        <v>199</v>
      </c>
      <c r="C218" s="80">
        <v>-4.2709489999999999</v>
      </c>
      <c r="D218" s="80">
        <v>199.062442</v>
      </c>
      <c r="E218" s="80">
        <v>1.9114040000000001</v>
      </c>
      <c r="F218" s="81">
        <v>-2.9E-5</v>
      </c>
      <c r="G218" s="81">
        <v>9.9999999999999995E-7</v>
      </c>
      <c r="H218" s="81">
        <v>3.9999999999999998E-6</v>
      </c>
    </row>
    <row r="219" spans="2:8" x14ac:dyDescent="0.25">
      <c r="B219" s="82">
        <v>200</v>
      </c>
      <c r="C219" s="80">
        <v>-4.3155809999999999</v>
      </c>
      <c r="D219" s="80">
        <v>200.06343799999999</v>
      </c>
      <c r="E219" s="80">
        <v>1.9229019999999999</v>
      </c>
      <c r="F219" s="81">
        <v>-2.9E-5</v>
      </c>
      <c r="G219" s="81">
        <v>9.9999999999999995E-7</v>
      </c>
      <c r="H219" s="81">
        <v>3.9999999999999998E-6</v>
      </c>
    </row>
    <row r="220" spans="2:8" x14ac:dyDescent="0.25">
      <c r="B220" s="82">
        <v>201</v>
      </c>
      <c r="C220" s="80">
        <v>-4.3604469999999997</v>
      </c>
      <c r="D220" s="80">
        <v>201.06444400000001</v>
      </c>
      <c r="E220" s="80">
        <v>1.9344349999999999</v>
      </c>
      <c r="F220" s="81">
        <v>-2.9E-5</v>
      </c>
      <c r="G220" s="81">
        <v>9.9999999999999995E-7</v>
      </c>
      <c r="H220" s="81">
        <v>3.9999999999999998E-6</v>
      </c>
    </row>
    <row r="221" spans="2:8" x14ac:dyDescent="0.25">
      <c r="B221" s="82">
        <v>202</v>
      </c>
      <c r="C221" s="80">
        <v>-4.4055489999999997</v>
      </c>
      <c r="D221" s="80">
        <v>202.06546</v>
      </c>
      <c r="E221" s="80">
        <v>1.9460029999999999</v>
      </c>
      <c r="F221" s="81">
        <v>-2.9E-5</v>
      </c>
      <c r="G221" s="81">
        <v>9.9999999999999995E-7</v>
      </c>
      <c r="H221" s="81">
        <v>3.9999999999999998E-6</v>
      </c>
    </row>
    <row r="222" spans="2:8" x14ac:dyDescent="0.25">
      <c r="B222" s="82">
        <v>203</v>
      </c>
      <c r="C222" s="80">
        <v>-4.4508850000000004</v>
      </c>
      <c r="D222" s="80">
        <v>203.066487</v>
      </c>
      <c r="E222" s="80">
        <v>1.9576070000000001</v>
      </c>
      <c r="F222" s="81">
        <v>-2.9E-5</v>
      </c>
      <c r="G222" s="81">
        <v>9.9999999999999995E-7</v>
      </c>
      <c r="H222" s="81">
        <v>3.9999999999999998E-6</v>
      </c>
    </row>
    <row r="223" spans="2:8" x14ac:dyDescent="0.25">
      <c r="B223" s="82">
        <v>204</v>
      </c>
      <c r="C223" s="80">
        <v>-4.4964550000000001</v>
      </c>
      <c r="D223" s="80">
        <v>204.06752499999999</v>
      </c>
      <c r="E223" s="80">
        <v>1.9692460000000001</v>
      </c>
      <c r="F223" s="81">
        <v>-2.9E-5</v>
      </c>
      <c r="G223" s="81">
        <v>9.9999999999999995E-7</v>
      </c>
      <c r="H223" s="81">
        <v>3.9999999999999998E-6</v>
      </c>
    </row>
    <row r="224" spans="2:8" x14ac:dyDescent="0.25">
      <c r="B224" s="82">
        <v>205</v>
      </c>
      <c r="C224" s="80">
        <v>-4.5422599999999997</v>
      </c>
      <c r="D224" s="80">
        <v>205.06857400000001</v>
      </c>
      <c r="E224" s="80">
        <v>1.9809209999999999</v>
      </c>
      <c r="F224" s="81">
        <v>-2.9E-5</v>
      </c>
      <c r="G224" s="81">
        <v>9.9999999999999995E-7</v>
      </c>
      <c r="H224" s="81">
        <v>5.0000000000000004E-6</v>
      </c>
    </row>
    <row r="225" spans="2:8" x14ac:dyDescent="0.25">
      <c r="B225" s="82">
        <v>206</v>
      </c>
      <c r="C225" s="80">
        <v>-4.588298</v>
      </c>
      <c r="D225" s="80">
        <v>206.06963300000001</v>
      </c>
      <c r="E225" s="80">
        <v>1.992631</v>
      </c>
      <c r="F225" s="81">
        <v>-2.9E-5</v>
      </c>
      <c r="G225" s="81">
        <v>9.9999999999999995E-7</v>
      </c>
      <c r="H225" s="81">
        <v>5.0000000000000004E-6</v>
      </c>
    </row>
    <row r="226" spans="2:8" x14ac:dyDescent="0.25">
      <c r="B226" s="82">
        <v>207</v>
      </c>
      <c r="C226" s="80">
        <v>-4.6345700000000001</v>
      </c>
      <c r="D226" s="80">
        <v>207.07070300000001</v>
      </c>
      <c r="E226" s="80">
        <v>2.004378</v>
      </c>
      <c r="F226" s="81">
        <v>-2.9E-5</v>
      </c>
      <c r="G226" s="81">
        <v>9.9999999999999995E-7</v>
      </c>
      <c r="H226" s="81">
        <v>5.0000000000000004E-6</v>
      </c>
    </row>
    <row r="227" spans="2:8" x14ac:dyDescent="0.25">
      <c r="B227" s="82">
        <v>208</v>
      </c>
      <c r="C227" s="80">
        <v>-4.6810749999999999</v>
      </c>
      <c r="D227" s="80">
        <v>208.07178400000001</v>
      </c>
      <c r="E227" s="80">
        <v>2.0161609999999999</v>
      </c>
      <c r="F227" s="81">
        <v>-2.9E-5</v>
      </c>
      <c r="G227" s="81">
        <v>9.9999999999999995E-7</v>
      </c>
      <c r="H227" s="81">
        <v>5.0000000000000004E-6</v>
      </c>
    </row>
    <row r="228" spans="2:8" x14ac:dyDescent="0.25">
      <c r="B228" s="82">
        <v>209</v>
      </c>
      <c r="C228" s="80">
        <v>-4.7278140000000004</v>
      </c>
      <c r="D228" s="80">
        <v>209.07287500000001</v>
      </c>
      <c r="E228" s="80">
        <v>2.027981</v>
      </c>
      <c r="F228" s="81">
        <v>-2.9E-5</v>
      </c>
      <c r="G228" s="81">
        <v>9.9999999999999995E-7</v>
      </c>
      <c r="H228" s="81">
        <v>5.0000000000000004E-6</v>
      </c>
    </row>
    <row r="229" spans="2:8" x14ac:dyDescent="0.25">
      <c r="B229" s="82">
        <v>210</v>
      </c>
      <c r="C229" s="80">
        <v>-4.7747849999999996</v>
      </c>
      <c r="D229" s="80">
        <v>210.07397800000001</v>
      </c>
      <c r="E229" s="80">
        <v>2.039838</v>
      </c>
      <c r="F229" s="81">
        <v>-2.9E-5</v>
      </c>
      <c r="G229" s="81">
        <v>9.9999999999999995E-7</v>
      </c>
      <c r="H229" s="81">
        <v>5.0000000000000004E-6</v>
      </c>
    </row>
    <row r="230" spans="2:8" x14ac:dyDescent="0.25">
      <c r="B230" s="82">
        <v>211</v>
      </c>
      <c r="C230" s="80">
        <v>-4.8219880000000002</v>
      </c>
      <c r="D230" s="80">
        <v>211.07509099999999</v>
      </c>
      <c r="E230" s="80">
        <v>2.0517319999999999</v>
      </c>
      <c r="F230" s="81">
        <v>-2.9E-5</v>
      </c>
      <c r="G230" s="81">
        <v>9.9999999999999995E-7</v>
      </c>
      <c r="H230" s="81">
        <v>5.0000000000000004E-6</v>
      </c>
    </row>
    <row r="231" spans="2:8" x14ac:dyDescent="0.25">
      <c r="B231" s="82">
        <v>212</v>
      </c>
      <c r="C231" s="80">
        <v>-4.8694240000000004</v>
      </c>
      <c r="D231" s="80">
        <v>212.07621599999999</v>
      </c>
      <c r="E231" s="80">
        <v>2.063663</v>
      </c>
      <c r="F231" s="81">
        <v>-2.9E-5</v>
      </c>
      <c r="G231" s="81">
        <v>9.9999999999999995E-7</v>
      </c>
      <c r="H231" s="81">
        <v>5.0000000000000004E-6</v>
      </c>
    </row>
    <row r="232" spans="2:8" x14ac:dyDescent="0.25">
      <c r="B232" s="82">
        <v>213</v>
      </c>
      <c r="C232" s="80">
        <v>-4.9170910000000001</v>
      </c>
      <c r="D232" s="80">
        <v>213.07735099999999</v>
      </c>
      <c r="E232" s="80">
        <v>2.0756329999999998</v>
      </c>
      <c r="F232" s="81">
        <v>-2.9E-5</v>
      </c>
      <c r="G232" s="81">
        <v>9.9999999999999995E-7</v>
      </c>
      <c r="H232" s="81">
        <v>5.0000000000000004E-6</v>
      </c>
    </row>
    <row r="233" spans="2:8" x14ac:dyDescent="0.25">
      <c r="B233" s="82">
        <v>214</v>
      </c>
      <c r="C233" s="80">
        <v>-4.9649910000000004</v>
      </c>
      <c r="D233" s="80">
        <v>214.078498</v>
      </c>
      <c r="E233" s="80">
        <v>2.0876399999999999</v>
      </c>
      <c r="F233" s="81">
        <v>-2.9E-5</v>
      </c>
      <c r="G233" s="81">
        <v>9.9999999999999995E-7</v>
      </c>
      <c r="H233" s="81">
        <v>5.0000000000000004E-6</v>
      </c>
    </row>
    <row r="234" spans="2:8" x14ac:dyDescent="0.25">
      <c r="B234" s="82">
        <v>215</v>
      </c>
      <c r="C234" s="80">
        <v>-5.0131209999999999</v>
      </c>
      <c r="D234" s="80">
        <v>215.079655</v>
      </c>
      <c r="E234" s="80">
        <v>2.0996860000000002</v>
      </c>
      <c r="F234" s="81">
        <v>-2.9E-5</v>
      </c>
      <c r="G234" s="81">
        <v>9.9999999999999995E-7</v>
      </c>
      <c r="H234" s="81">
        <v>5.0000000000000004E-6</v>
      </c>
    </row>
    <row r="235" spans="2:8" x14ac:dyDescent="0.25">
      <c r="B235" s="82">
        <v>216</v>
      </c>
      <c r="C235" s="80">
        <v>-5.0614819999999998</v>
      </c>
      <c r="D235" s="80">
        <v>216.08082400000001</v>
      </c>
      <c r="E235" s="80">
        <v>2.1117699999999999</v>
      </c>
      <c r="F235" s="81">
        <v>-2.9E-5</v>
      </c>
      <c r="G235" s="81">
        <v>9.9999999999999995E-7</v>
      </c>
      <c r="H235" s="81">
        <v>5.0000000000000004E-6</v>
      </c>
    </row>
    <row r="236" spans="2:8" x14ac:dyDescent="0.25">
      <c r="B236" s="82">
        <v>217</v>
      </c>
      <c r="C236" s="80">
        <v>-5.1100750000000001</v>
      </c>
      <c r="D236" s="80">
        <v>217.08200400000001</v>
      </c>
      <c r="E236" s="80">
        <v>2.1238929999999998</v>
      </c>
      <c r="F236" s="81">
        <v>-2.9E-5</v>
      </c>
      <c r="G236" s="81">
        <v>9.9999999999999995E-7</v>
      </c>
      <c r="H236" s="81">
        <v>5.0000000000000004E-6</v>
      </c>
    </row>
    <row r="237" spans="2:8" x14ac:dyDescent="0.25">
      <c r="B237" s="82">
        <v>218</v>
      </c>
      <c r="C237" s="80">
        <v>-5.1588969999999996</v>
      </c>
      <c r="D237" s="80">
        <v>218.08319499999999</v>
      </c>
      <c r="E237" s="80">
        <v>2.136056</v>
      </c>
      <c r="F237" s="81">
        <v>-2.9E-5</v>
      </c>
      <c r="G237" s="81">
        <v>9.9999999999999995E-7</v>
      </c>
      <c r="H237" s="81">
        <v>5.0000000000000004E-6</v>
      </c>
    </row>
    <row r="238" spans="2:8" x14ac:dyDescent="0.25">
      <c r="B238" s="82">
        <v>219</v>
      </c>
      <c r="C238" s="80">
        <v>-5.2079500000000003</v>
      </c>
      <c r="D238" s="80">
        <v>219.084397</v>
      </c>
      <c r="E238" s="80">
        <v>2.1482589999999999</v>
      </c>
      <c r="F238" s="81">
        <v>-2.9E-5</v>
      </c>
      <c r="G238" s="81">
        <v>9.9999999999999995E-7</v>
      </c>
      <c r="H238" s="81">
        <v>5.0000000000000004E-6</v>
      </c>
    </row>
    <row r="239" spans="2:8" x14ac:dyDescent="0.25">
      <c r="B239" s="82">
        <v>220</v>
      </c>
      <c r="C239" s="80">
        <v>-5.2572330000000003</v>
      </c>
      <c r="D239" s="80">
        <v>220.085611</v>
      </c>
      <c r="E239" s="80">
        <v>2.160501</v>
      </c>
      <c r="F239" s="81">
        <v>-2.9E-5</v>
      </c>
      <c r="G239" s="81">
        <v>9.9999999999999995E-7</v>
      </c>
      <c r="H239" s="81">
        <v>5.0000000000000004E-6</v>
      </c>
    </row>
    <row r="240" spans="2:8" x14ac:dyDescent="0.25">
      <c r="B240" s="82">
        <v>221</v>
      </c>
      <c r="C240" s="80">
        <v>-5.3067450000000003</v>
      </c>
      <c r="D240" s="80">
        <v>221.08683600000001</v>
      </c>
      <c r="E240" s="80">
        <v>2.1727850000000002</v>
      </c>
      <c r="F240" s="81">
        <v>-2.9E-5</v>
      </c>
      <c r="G240" s="81">
        <v>9.9999999999999995E-7</v>
      </c>
      <c r="H240" s="81">
        <v>5.0000000000000004E-6</v>
      </c>
    </row>
    <row r="241" spans="2:8" x14ac:dyDescent="0.25">
      <c r="B241" s="82">
        <v>222</v>
      </c>
      <c r="C241" s="80">
        <v>-5.3564860000000003</v>
      </c>
      <c r="D241" s="80">
        <v>222.08807200000001</v>
      </c>
      <c r="E241" s="80">
        <v>2.1851090000000002</v>
      </c>
      <c r="F241" s="81">
        <v>-2.9E-5</v>
      </c>
      <c r="G241" s="81">
        <v>9.9999999999999995E-7</v>
      </c>
      <c r="H241" s="81">
        <v>5.0000000000000004E-6</v>
      </c>
    </row>
    <row r="242" spans="2:8" x14ac:dyDescent="0.25">
      <c r="B242" s="82">
        <v>223</v>
      </c>
      <c r="C242" s="80">
        <v>-5.4064560000000004</v>
      </c>
      <c r="D242" s="80">
        <v>223.08931999999999</v>
      </c>
      <c r="E242" s="80">
        <v>2.1974749999999998</v>
      </c>
      <c r="F242" s="81">
        <v>-2.9E-5</v>
      </c>
      <c r="G242" s="81">
        <v>9.9999999999999995E-7</v>
      </c>
      <c r="H242" s="81">
        <v>5.0000000000000004E-6</v>
      </c>
    </row>
    <row r="243" spans="2:8" x14ac:dyDescent="0.25">
      <c r="B243" s="82">
        <v>224</v>
      </c>
      <c r="C243" s="80">
        <v>-5.4566549999999996</v>
      </c>
      <c r="D243" s="80">
        <v>224.09057899999999</v>
      </c>
      <c r="E243" s="80">
        <v>2.2098819999999999</v>
      </c>
      <c r="F243" s="81">
        <v>-2.9E-5</v>
      </c>
      <c r="G243" s="81">
        <v>9.9999999999999995E-7</v>
      </c>
      <c r="H243" s="81">
        <v>5.0000000000000004E-6</v>
      </c>
    </row>
    <row r="244" spans="2:8" x14ac:dyDescent="0.25">
      <c r="B244" s="82">
        <v>225</v>
      </c>
      <c r="C244" s="80">
        <v>-5.5070819999999996</v>
      </c>
      <c r="D244" s="80">
        <v>225.09184999999999</v>
      </c>
      <c r="E244" s="80">
        <v>2.2223320000000002</v>
      </c>
      <c r="F244" s="81">
        <v>-2.8E-5</v>
      </c>
      <c r="G244" s="81">
        <v>9.9999999999999995E-7</v>
      </c>
      <c r="H244" s="81">
        <v>5.0000000000000004E-6</v>
      </c>
    </row>
    <row r="245" spans="2:8" x14ac:dyDescent="0.25">
      <c r="B245" s="82">
        <v>226</v>
      </c>
      <c r="C245" s="80">
        <v>-5.5577370000000004</v>
      </c>
      <c r="D245" s="80">
        <v>226.093132</v>
      </c>
      <c r="E245" s="80">
        <v>2.2348240000000001</v>
      </c>
      <c r="F245" s="81">
        <v>-2.8E-5</v>
      </c>
      <c r="G245" s="81">
        <v>9.9999999999999995E-7</v>
      </c>
      <c r="H245" s="81">
        <v>5.0000000000000004E-6</v>
      </c>
    </row>
    <row r="246" spans="2:8" x14ac:dyDescent="0.25">
      <c r="B246" s="82">
        <v>227</v>
      </c>
      <c r="C246" s="80">
        <v>-5.6086200000000002</v>
      </c>
      <c r="D246" s="80">
        <v>227.094426</v>
      </c>
      <c r="E246" s="80">
        <v>2.24736</v>
      </c>
      <c r="F246" s="81">
        <v>-2.8E-5</v>
      </c>
      <c r="G246" s="81">
        <v>9.9999999999999995E-7</v>
      </c>
      <c r="H246" s="81">
        <v>5.0000000000000004E-6</v>
      </c>
    </row>
    <row r="247" spans="2:8" x14ac:dyDescent="0.25">
      <c r="B247" s="82">
        <v>228</v>
      </c>
      <c r="C247" s="80">
        <v>-5.6597299999999997</v>
      </c>
      <c r="D247" s="80">
        <v>228.095731</v>
      </c>
      <c r="E247" s="80">
        <v>2.2599390000000001</v>
      </c>
      <c r="F247" s="81">
        <v>-2.8E-5</v>
      </c>
      <c r="G247" s="81">
        <v>9.9999999999999995E-7</v>
      </c>
      <c r="H247" s="81">
        <v>6.0000000000000002E-6</v>
      </c>
    </row>
    <row r="248" spans="2:8" x14ac:dyDescent="0.25">
      <c r="B248" s="82">
        <v>229</v>
      </c>
      <c r="C248" s="80">
        <v>-5.711068</v>
      </c>
      <c r="D248" s="80">
        <v>229.097048</v>
      </c>
      <c r="E248" s="80">
        <v>2.2725629999999999</v>
      </c>
      <c r="F248" s="81">
        <v>-2.8E-5</v>
      </c>
      <c r="G248" s="81">
        <v>9.9999999999999995E-7</v>
      </c>
      <c r="H248" s="81">
        <v>6.0000000000000002E-6</v>
      </c>
    </row>
    <row r="249" spans="2:8" x14ac:dyDescent="0.25">
      <c r="B249" s="82">
        <v>230</v>
      </c>
      <c r="C249" s="80">
        <v>-5.762632</v>
      </c>
      <c r="D249" s="80">
        <v>230.098377</v>
      </c>
      <c r="E249" s="80">
        <v>2.285231</v>
      </c>
      <c r="F249" s="81">
        <v>-2.8E-5</v>
      </c>
      <c r="G249" s="81">
        <v>9.9999999999999995E-7</v>
      </c>
      <c r="H249" s="81">
        <v>6.0000000000000002E-6</v>
      </c>
    </row>
    <row r="250" spans="2:8" x14ac:dyDescent="0.25">
      <c r="B250" s="82">
        <v>231</v>
      </c>
      <c r="C250" s="80">
        <v>-5.8144229999999997</v>
      </c>
      <c r="D250" s="80">
        <v>231.099717</v>
      </c>
      <c r="E250" s="80">
        <v>2.2979449999999999</v>
      </c>
      <c r="F250" s="81">
        <v>-2.8E-5</v>
      </c>
      <c r="G250" s="81">
        <v>9.9999999999999995E-7</v>
      </c>
      <c r="H250" s="81">
        <v>6.0000000000000002E-6</v>
      </c>
    </row>
    <row r="251" spans="2:8" x14ac:dyDescent="0.25">
      <c r="B251" s="82">
        <v>232</v>
      </c>
      <c r="C251" s="80">
        <v>-5.8664399999999999</v>
      </c>
      <c r="D251" s="80">
        <v>232.101069</v>
      </c>
      <c r="E251" s="80">
        <v>2.310705</v>
      </c>
      <c r="F251" s="81">
        <v>-2.8E-5</v>
      </c>
      <c r="G251" s="81">
        <v>9.9999999999999995E-7</v>
      </c>
      <c r="H251" s="81">
        <v>6.0000000000000002E-6</v>
      </c>
    </row>
    <row r="252" spans="2:8" x14ac:dyDescent="0.25">
      <c r="B252" s="82">
        <v>233</v>
      </c>
      <c r="C252" s="80">
        <v>-5.9186829999999997</v>
      </c>
      <c r="D252" s="80">
        <v>233.10243199999999</v>
      </c>
      <c r="E252" s="80">
        <v>2.3235109999999999</v>
      </c>
      <c r="F252" s="81">
        <v>-2.8E-5</v>
      </c>
      <c r="G252" s="81">
        <v>9.9999999999999995E-7</v>
      </c>
      <c r="H252" s="81">
        <v>6.0000000000000002E-6</v>
      </c>
    </row>
    <row r="253" spans="2:8" x14ac:dyDescent="0.25">
      <c r="B253" s="82">
        <v>234</v>
      </c>
      <c r="C253" s="80">
        <v>-5.9711509999999999</v>
      </c>
      <c r="D253" s="80">
        <v>234.10380799999999</v>
      </c>
      <c r="E253" s="80">
        <v>2.336363</v>
      </c>
      <c r="F253" s="81">
        <v>-2.8E-5</v>
      </c>
      <c r="G253" s="81">
        <v>9.9999999999999995E-7</v>
      </c>
      <c r="H253" s="81">
        <v>6.0000000000000002E-6</v>
      </c>
    </row>
    <row r="254" spans="2:8" x14ac:dyDescent="0.25">
      <c r="B254" s="82">
        <v>235</v>
      </c>
      <c r="C254" s="80">
        <v>-6.0238449999999997</v>
      </c>
      <c r="D254" s="80">
        <v>235.10519500000001</v>
      </c>
      <c r="E254" s="80">
        <v>2.3492639999999998</v>
      </c>
      <c r="F254" s="81">
        <v>-2.8E-5</v>
      </c>
      <c r="G254" s="81">
        <v>9.9999999999999995E-7</v>
      </c>
      <c r="H254" s="81">
        <v>6.0000000000000002E-6</v>
      </c>
    </row>
    <row r="255" spans="2:8" x14ac:dyDescent="0.25">
      <c r="B255" s="82">
        <v>236</v>
      </c>
      <c r="C255" s="80">
        <v>-6.0767639999999998</v>
      </c>
      <c r="D255" s="80">
        <v>236.106595</v>
      </c>
      <c r="E255" s="80">
        <v>2.3622130000000001</v>
      </c>
      <c r="F255" s="81">
        <v>-2.8E-5</v>
      </c>
      <c r="G255" s="81">
        <v>9.9999999999999995E-7</v>
      </c>
      <c r="H255" s="81">
        <v>6.0000000000000002E-6</v>
      </c>
    </row>
    <row r="256" spans="2:8" x14ac:dyDescent="0.25">
      <c r="B256" s="82">
        <v>237</v>
      </c>
      <c r="C256" s="80">
        <v>-6.1299080000000004</v>
      </c>
      <c r="D256" s="80">
        <v>237.10800599999999</v>
      </c>
      <c r="E256" s="80">
        <v>2.37521</v>
      </c>
      <c r="F256" s="81">
        <v>-2.8E-5</v>
      </c>
      <c r="G256" s="81">
        <v>9.9999999999999995E-7</v>
      </c>
      <c r="H256" s="81">
        <v>6.0000000000000002E-6</v>
      </c>
    </row>
    <row r="257" spans="2:8" x14ac:dyDescent="0.25">
      <c r="B257" s="82">
        <v>238</v>
      </c>
      <c r="C257" s="80">
        <v>-6.1832760000000002</v>
      </c>
      <c r="D257" s="80">
        <v>238.10942900000001</v>
      </c>
      <c r="E257" s="80">
        <v>2.3882569999999999</v>
      </c>
      <c r="F257" s="81">
        <v>-2.8E-5</v>
      </c>
      <c r="G257" s="81">
        <v>9.9999999999999995E-7</v>
      </c>
      <c r="H257" s="81">
        <v>6.0000000000000002E-6</v>
      </c>
    </row>
    <row r="258" spans="2:8" x14ac:dyDescent="0.25">
      <c r="B258" s="82">
        <v>239</v>
      </c>
      <c r="C258" s="80">
        <v>-6.2368690000000004</v>
      </c>
      <c r="D258" s="80">
        <v>239.11086399999999</v>
      </c>
      <c r="E258" s="80">
        <v>2.401354</v>
      </c>
      <c r="F258" s="81">
        <v>-2.8E-5</v>
      </c>
      <c r="G258" s="81">
        <v>1.9999999999999999E-6</v>
      </c>
      <c r="H258" s="81">
        <v>6.0000000000000002E-6</v>
      </c>
    </row>
    <row r="259" spans="2:8" x14ac:dyDescent="0.25">
      <c r="B259" s="82">
        <v>240</v>
      </c>
      <c r="C259" s="80">
        <v>-6.2906849999999999</v>
      </c>
      <c r="D259" s="80">
        <v>240.11231100000001</v>
      </c>
      <c r="E259" s="80">
        <v>2.414501</v>
      </c>
      <c r="F259" s="81">
        <v>-2.8E-5</v>
      </c>
      <c r="G259" s="81">
        <v>1.9999999999999999E-6</v>
      </c>
      <c r="H259" s="81">
        <v>6.0000000000000002E-6</v>
      </c>
    </row>
    <row r="260" spans="2:8" x14ac:dyDescent="0.25">
      <c r="B260" s="82">
        <v>241</v>
      </c>
      <c r="C260" s="80">
        <v>-6.3447250000000004</v>
      </c>
      <c r="D260" s="80">
        <v>241.11376999999999</v>
      </c>
      <c r="E260" s="80">
        <v>2.4276979999999999</v>
      </c>
      <c r="F260" s="81">
        <v>-2.8E-5</v>
      </c>
      <c r="G260" s="81">
        <v>1.9999999999999999E-6</v>
      </c>
      <c r="H260" s="81">
        <v>6.0000000000000002E-6</v>
      </c>
    </row>
    <row r="261" spans="2:8" x14ac:dyDescent="0.25">
      <c r="B261" s="82">
        <v>242</v>
      </c>
      <c r="C261" s="80">
        <v>-6.3989890000000003</v>
      </c>
      <c r="D261" s="80">
        <v>242.115241</v>
      </c>
      <c r="E261" s="80">
        <v>2.4409450000000001</v>
      </c>
      <c r="F261" s="81">
        <v>-2.8E-5</v>
      </c>
      <c r="G261" s="81">
        <v>1.9999999999999999E-6</v>
      </c>
      <c r="H261" s="81">
        <v>6.0000000000000002E-6</v>
      </c>
    </row>
    <row r="262" spans="2:8" x14ac:dyDescent="0.25">
      <c r="B262" s="82">
        <v>243</v>
      </c>
      <c r="C262" s="80">
        <v>-6.4534760000000002</v>
      </c>
      <c r="D262" s="80">
        <v>243.116725</v>
      </c>
      <c r="E262" s="80">
        <v>2.4542440000000001</v>
      </c>
      <c r="F262" s="81">
        <v>-2.8E-5</v>
      </c>
      <c r="G262" s="81">
        <v>1.9999999999999999E-6</v>
      </c>
      <c r="H262" s="81">
        <v>6.0000000000000002E-6</v>
      </c>
    </row>
    <row r="263" spans="2:8" x14ac:dyDescent="0.25">
      <c r="B263" s="82">
        <v>244</v>
      </c>
      <c r="C263" s="80">
        <v>-6.5081860000000002</v>
      </c>
      <c r="D263" s="80">
        <v>244.11822000000001</v>
      </c>
      <c r="E263" s="80">
        <v>2.4675929999999999</v>
      </c>
      <c r="F263" s="81">
        <v>-2.8E-5</v>
      </c>
      <c r="G263" s="81">
        <v>1.9999999999999999E-6</v>
      </c>
      <c r="H263" s="81">
        <v>6.0000000000000002E-6</v>
      </c>
    </row>
    <row r="264" spans="2:8" x14ac:dyDescent="0.25">
      <c r="B264" s="82">
        <v>245</v>
      </c>
      <c r="C264" s="80">
        <v>-6.5631180000000002</v>
      </c>
      <c r="D264" s="80">
        <v>245.11972800000001</v>
      </c>
      <c r="E264" s="80">
        <v>2.4809939999999999</v>
      </c>
      <c r="F264" s="81">
        <v>-2.8E-5</v>
      </c>
      <c r="G264" s="81">
        <v>1.9999999999999999E-6</v>
      </c>
      <c r="H264" s="81">
        <v>6.0000000000000002E-6</v>
      </c>
    </row>
    <row r="265" spans="2:8" x14ac:dyDescent="0.25">
      <c r="B265" s="82">
        <v>246</v>
      </c>
      <c r="C265" s="80">
        <v>-6.6182730000000003</v>
      </c>
      <c r="D265" s="80">
        <v>246.12124800000001</v>
      </c>
      <c r="E265" s="80">
        <v>2.4944459999999999</v>
      </c>
      <c r="F265" s="81">
        <v>-2.8E-5</v>
      </c>
      <c r="G265" s="81">
        <v>1.9999999999999999E-6</v>
      </c>
      <c r="H265" s="81">
        <v>6.9999999999999999E-6</v>
      </c>
    </row>
    <row r="266" spans="2:8" x14ac:dyDescent="0.25">
      <c r="B266" s="82">
        <v>247</v>
      </c>
      <c r="C266" s="80">
        <v>-6.6736500000000003</v>
      </c>
      <c r="D266" s="80">
        <v>247.12278000000001</v>
      </c>
      <c r="E266" s="80">
        <v>2.5079500000000001</v>
      </c>
      <c r="F266" s="81">
        <v>-2.8E-5</v>
      </c>
      <c r="G266" s="81">
        <v>1.9999999999999999E-6</v>
      </c>
      <c r="H266" s="81">
        <v>6.9999999999999999E-6</v>
      </c>
    </row>
    <row r="267" spans="2:8" x14ac:dyDescent="0.25">
      <c r="B267" s="82">
        <v>248</v>
      </c>
      <c r="C267" s="80">
        <v>-6.7292490000000003</v>
      </c>
      <c r="D267" s="80">
        <v>248.124324</v>
      </c>
      <c r="E267" s="80">
        <v>2.5215070000000002</v>
      </c>
      <c r="F267" s="81">
        <v>-2.8E-5</v>
      </c>
      <c r="G267" s="81">
        <v>1.9999999999999999E-6</v>
      </c>
      <c r="H267" s="81">
        <v>6.9999999999999999E-6</v>
      </c>
    </row>
    <row r="268" spans="2:8" x14ac:dyDescent="0.25">
      <c r="B268" s="82">
        <v>249</v>
      </c>
      <c r="C268" s="80">
        <v>-6.7850710000000003</v>
      </c>
      <c r="D268" s="80">
        <v>249.12588099999999</v>
      </c>
      <c r="E268" s="80">
        <v>2.5351159999999999</v>
      </c>
      <c r="F268" s="81">
        <v>-2.8E-5</v>
      </c>
      <c r="G268" s="81">
        <v>1.9999999999999999E-6</v>
      </c>
      <c r="H268" s="81">
        <v>6.9999999999999999E-6</v>
      </c>
    </row>
    <row r="269" spans="2:8" x14ac:dyDescent="0.25">
      <c r="B269" s="82">
        <v>250</v>
      </c>
      <c r="C269" s="80">
        <v>-6.841113</v>
      </c>
      <c r="D269" s="80">
        <v>250.12745000000001</v>
      </c>
      <c r="E269" s="80">
        <v>2.5487790000000001</v>
      </c>
      <c r="F269" s="81">
        <v>-2.8E-5</v>
      </c>
      <c r="G269" s="81">
        <v>1.9999999999999999E-6</v>
      </c>
      <c r="H269" s="81">
        <v>6.9999999999999999E-6</v>
      </c>
    </row>
    <row r="270" spans="2:8" x14ac:dyDescent="0.25">
      <c r="B270" s="82">
        <v>251</v>
      </c>
      <c r="C270" s="80">
        <v>-6.8973769999999996</v>
      </c>
      <c r="D270" s="80">
        <v>251.129032</v>
      </c>
      <c r="E270" s="80">
        <v>2.5624950000000002</v>
      </c>
      <c r="F270" s="81">
        <v>-2.8E-5</v>
      </c>
      <c r="G270" s="81">
        <v>1.9999999999999999E-6</v>
      </c>
      <c r="H270" s="81">
        <v>6.9999999999999999E-6</v>
      </c>
    </row>
    <row r="271" spans="2:8" x14ac:dyDescent="0.25">
      <c r="B271" s="82">
        <v>252</v>
      </c>
      <c r="C271" s="80">
        <v>-6.953862</v>
      </c>
      <c r="D271" s="80">
        <v>252.13062600000001</v>
      </c>
      <c r="E271" s="80">
        <v>2.5762659999999999</v>
      </c>
      <c r="F271" s="81">
        <v>-2.8E-5</v>
      </c>
      <c r="G271" s="81">
        <v>1.9999999999999999E-6</v>
      </c>
      <c r="H271" s="81">
        <v>6.9999999999999999E-6</v>
      </c>
    </row>
    <row r="272" spans="2:8" x14ac:dyDescent="0.25">
      <c r="B272" s="82">
        <v>253</v>
      </c>
      <c r="C272" s="80">
        <v>-7.0105680000000001</v>
      </c>
      <c r="D272" s="80">
        <v>253.13223199999999</v>
      </c>
      <c r="E272" s="80">
        <v>2.59009</v>
      </c>
      <c r="F272" s="81">
        <v>-2.8E-5</v>
      </c>
      <c r="G272" s="81">
        <v>1.9999999999999999E-6</v>
      </c>
      <c r="H272" s="81">
        <v>6.9999999999999999E-6</v>
      </c>
    </row>
    <row r="273" spans="2:8" x14ac:dyDescent="0.25">
      <c r="B273" s="82">
        <v>254</v>
      </c>
      <c r="C273" s="80">
        <v>-7.0674950000000001</v>
      </c>
      <c r="D273" s="80">
        <v>254.13385099999999</v>
      </c>
      <c r="E273" s="80">
        <v>2.6039699999999999</v>
      </c>
      <c r="F273" s="81">
        <v>-2.8E-5</v>
      </c>
      <c r="G273" s="81">
        <v>1.9999999999999999E-6</v>
      </c>
      <c r="H273" s="81">
        <v>6.9999999999999999E-6</v>
      </c>
    </row>
    <row r="274" spans="2:8" x14ac:dyDescent="0.25">
      <c r="B274" s="82">
        <v>255</v>
      </c>
      <c r="C274" s="80">
        <v>-7.1246429999999998</v>
      </c>
      <c r="D274" s="80">
        <v>255.13548299999999</v>
      </c>
      <c r="E274" s="80">
        <v>2.6179049999999999</v>
      </c>
      <c r="F274" s="81">
        <v>-2.8E-5</v>
      </c>
      <c r="G274" s="81">
        <v>1.9999999999999999E-6</v>
      </c>
      <c r="H274" s="81">
        <v>6.9999999999999999E-6</v>
      </c>
    </row>
    <row r="275" spans="2:8" x14ac:dyDescent="0.25">
      <c r="B275" s="82">
        <v>256</v>
      </c>
      <c r="C275" s="80">
        <v>-7.1820110000000001</v>
      </c>
      <c r="D275" s="80">
        <v>256.13712700000002</v>
      </c>
      <c r="E275" s="80">
        <v>2.6318959999999998</v>
      </c>
      <c r="F275" s="81">
        <v>-2.8E-5</v>
      </c>
      <c r="G275" s="81">
        <v>1.9999999999999999E-6</v>
      </c>
      <c r="H275" s="81">
        <v>6.9999999999999999E-6</v>
      </c>
    </row>
    <row r="276" spans="2:8" x14ac:dyDescent="0.25">
      <c r="B276" s="82">
        <v>257</v>
      </c>
      <c r="C276" s="80">
        <v>-7.2396000000000003</v>
      </c>
      <c r="D276" s="80">
        <v>257.13878399999999</v>
      </c>
      <c r="E276" s="80">
        <v>2.6459429999999999</v>
      </c>
      <c r="F276" s="81">
        <v>-2.8E-5</v>
      </c>
      <c r="G276" s="81">
        <v>1.9999999999999999E-6</v>
      </c>
      <c r="H276" s="81">
        <v>6.9999999999999999E-6</v>
      </c>
    </row>
    <row r="277" spans="2:8" x14ac:dyDescent="0.25">
      <c r="B277" s="82">
        <v>258</v>
      </c>
      <c r="C277" s="80">
        <v>-7.2974079999999999</v>
      </c>
      <c r="D277" s="80">
        <v>258.14045299999998</v>
      </c>
      <c r="E277" s="80">
        <v>2.6600480000000002</v>
      </c>
      <c r="F277" s="81">
        <v>-2.6999999999999999E-5</v>
      </c>
      <c r="G277" s="81">
        <v>1.9999999999999999E-6</v>
      </c>
      <c r="H277" s="81">
        <v>6.9999999999999999E-6</v>
      </c>
    </row>
    <row r="278" spans="2:8" x14ac:dyDescent="0.25">
      <c r="B278" s="82">
        <v>259</v>
      </c>
      <c r="C278" s="80">
        <v>-7.3554370000000002</v>
      </c>
      <c r="D278" s="80">
        <v>259.14213599999999</v>
      </c>
      <c r="E278" s="80">
        <v>2.67421</v>
      </c>
      <c r="F278" s="81">
        <v>-2.6999999999999999E-5</v>
      </c>
      <c r="G278" s="81">
        <v>1.9999999999999999E-6</v>
      </c>
      <c r="H278" s="81">
        <v>6.9999999999999999E-6</v>
      </c>
    </row>
    <row r="279" spans="2:8" x14ac:dyDescent="0.25">
      <c r="B279" s="82">
        <v>260</v>
      </c>
      <c r="C279" s="80">
        <v>-7.4136860000000002</v>
      </c>
      <c r="D279" s="80">
        <v>260.14383099999998</v>
      </c>
      <c r="E279" s="80">
        <v>2.6884299999999999</v>
      </c>
      <c r="F279" s="81">
        <v>-2.6999999999999999E-5</v>
      </c>
      <c r="G279" s="81">
        <v>1.9999999999999999E-6</v>
      </c>
      <c r="H279" s="81">
        <v>6.9999999999999999E-6</v>
      </c>
    </row>
    <row r="280" spans="2:8" x14ac:dyDescent="0.25">
      <c r="B280" s="82">
        <v>261</v>
      </c>
      <c r="C280" s="80">
        <v>-7.4721539999999997</v>
      </c>
      <c r="D280" s="80">
        <v>261.14553799999999</v>
      </c>
      <c r="E280" s="80">
        <v>2.702709</v>
      </c>
      <c r="F280" s="81">
        <v>-2.6999999999999999E-5</v>
      </c>
      <c r="G280" s="81">
        <v>1.9999999999999999E-6</v>
      </c>
      <c r="H280" s="81">
        <v>6.9999999999999999E-6</v>
      </c>
    </row>
    <row r="281" spans="2:8" x14ac:dyDescent="0.25">
      <c r="B281" s="82">
        <v>262</v>
      </c>
      <c r="C281" s="80">
        <v>-7.5308419999999998</v>
      </c>
      <c r="D281" s="80">
        <v>262.14725900000002</v>
      </c>
      <c r="E281" s="80">
        <v>2.717047</v>
      </c>
      <c r="F281" s="81">
        <v>-2.6999999999999999E-5</v>
      </c>
      <c r="G281" s="81">
        <v>1.9999999999999999E-6</v>
      </c>
      <c r="H281" s="81">
        <v>7.9999999999999996E-6</v>
      </c>
    </row>
    <row r="282" spans="2:8" x14ac:dyDescent="0.25">
      <c r="B282" s="82">
        <v>263</v>
      </c>
      <c r="C282" s="80">
        <v>-7.5897500000000004</v>
      </c>
      <c r="D282" s="80">
        <v>263.14899300000002</v>
      </c>
      <c r="E282" s="80">
        <v>2.7314449999999999</v>
      </c>
      <c r="F282" s="81">
        <v>-2.6999999999999999E-5</v>
      </c>
      <c r="G282" s="81">
        <v>1.9999999999999999E-6</v>
      </c>
      <c r="H282" s="81">
        <v>7.9999999999999996E-6</v>
      </c>
    </row>
    <row r="283" spans="2:8" x14ac:dyDescent="0.25">
      <c r="B283" s="82">
        <v>264</v>
      </c>
      <c r="C283" s="80">
        <v>-7.6488769999999997</v>
      </c>
      <c r="D283" s="80">
        <v>264.15073899999999</v>
      </c>
      <c r="E283" s="80">
        <v>2.7459039999999999</v>
      </c>
      <c r="F283" s="81">
        <v>-2.6999999999999999E-5</v>
      </c>
      <c r="G283" s="81">
        <v>1.9999999999999999E-6</v>
      </c>
      <c r="H283" s="81">
        <v>7.9999999999999996E-6</v>
      </c>
    </row>
    <row r="284" spans="2:8" x14ac:dyDescent="0.25">
      <c r="B284" s="82">
        <v>265</v>
      </c>
      <c r="C284" s="80">
        <v>-7.7082240000000004</v>
      </c>
      <c r="D284" s="80">
        <v>265.15249899999998</v>
      </c>
      <c r="E284" s="80">
        <v>2.760424</v>
      </c>
      <c r="F284" s="81">
        <v>-2.6999999999999999E-5</v>
      </c>
      <c r="G284" s="81">
        <v>1.9999999999999999E-6</v>
      </c>
      <c r="H284" s="81">
        <v>7.9999999999999996E-6</v>
      </c>
    </row>
    <row r="285" spans="2:8" x14ac:dyDescent="0.25">
      <c r="B285" s="82">
        <v>266</v>
      </c>
      <c r="C285" s="80">
        <v>-7.7677909999999999</v>
      </c>
      <c r="D285" s="80">
        <v>266.15427099999999</v>
      </c>
      <c r="E285" s="80">
        <v>2.7750050000000002</v>
      </c>
      <c r="F285" s="81">
        <v>-2.6999999999999999E-5</v>
      </c>
      <c r="G285" s="81">
        <v>1.9999999999999999E-6</v>
      </c>
      <c r="H285" s="81">
        <v>7.9999999999999996E-6</v>
      </c>
    </row>
    <row r="286" spans="2:8" x14ac:dyDescent="0.25">
      <c r="B286" s="82">
        <v>267</v>
      </c>
      <c r="C286" s="80">
        <v>-7.8275759999999996</v>
      </c>
      <c r="D286" s="80">
        <v>267.15605699999998</v>
      </c>
      <c r="E286" s="80">
        <v>2.78965</v>
      </c>
      <c r="F286" s="81">
        <v>-2.6999999999999999E-5</v>
      </c>
      <c r="G286" s="81">
        <v>1.9999999999999999E-6</v>
      </c>
      <c r="H286" s="81">
        <v>7.9999999999999996E-6</v>
      </c>
    </row>
    <row r="287" spans="2:8" x14ac:dyDescent="0.25">
      <c r="B287" s="82">
        <v>268</v>
      </c>
      <c r="C287" s="80">
        <v>-7.887581</v>
      </c>
      <c r="D287" s="80">
        <v>268.15785499999998</v>
      </c>
      <c r="E287" s="80">
        <v>2.8043580000000001</v>
      </c>
      <c r="F287" s="81">
        <v>-2.6999999999999999E-5</v>
      </c>
      <c r="G287" s="81">
        <v>1.9999999999999999E-6</v>
      </c>
      <c r="H287" s="81">
        <v>7.9999999999999996E-6</v>
      </c>
    </row>
    <row r="288" spans="2:8" x14ac:dyDescent="0.25">
      <c r="B288" s="82">
        <v>269</v>
      </c>
      <c r="C288" s="80">
        <v>-7.9478059999999999</v>
      </c>
      <c r="D288" s="80">
        <v>269.15966700000001</v>
      </c>
      <c r="E288" s="80">
        <v>2.8191299999999999</v>
      </c>
      <c r="F288" s="81">
        <v>-2.6999999999999999E-5</v>
      </c>
      <c r="G288" s="81">
        <v>1.9999999999999999E-6</v>
      </c>
      <c r="H288" s="81">
        <v>7.9999999999999996E-6</v>
      </c>
    </row>
    <row r="289" spans="2:8" x14ac:dyDescent="0.25">
      <c r="B289" s="82">
        <v>270</v>
      </c>
      <c r="C289" s="80">
        <v>-8.0082500000000003</v>
      </c>
      <c r="D289" s="80">
        <v>270.16149200000001</v>
      </c>
      <c r="E289" s="80">
        <v>2.8339669999999999</v>
      </c>
      <c r="F289" s="81">
        <v>-2.6999999999999999E-5</v>
      </c>
      <c r="G289" s="81">
        <v>1.9999999999999999E-6</v>
      </c>
      <c r="H289" s="81">
        <v>7.9999999999999996E-6</v>
      </c>
    </row>
    <row r="290" spans="2:8" x14ac:dyDescent="0.25">
      <c r="B290" s="82">
        <v>271</v>
      </c>
      <c r="C290" s="80">
        <v>-8.0689130000000002</v>
      </c>
      <c r="D290" s="80">
        <v>271.16333100000003</v>
      </c>
      <c r="E290" s="80">
        <v>2.8488690000000001</v>
      </c>
      <c r="F290" s="81">
        <v>-2.6999999999999999E-5</v>
      </c>
      <c r="G290" s="81">
        <v>1.9999999999999999E-6</v>
      </c>
      <c r="H290" s="81">
        <v>7.9999999999999996E-6</v>
      </c>
    </row>
    <row r="291" spans="2:8" x14ac:dyDescent="0.25">
      <c r="B291" s="82">
        <v>272</v>
      </c>
      <c r="C291" s="80">
        <v>-8.1297960000000007</v>
      </c>
      <c r="D291" s="80">
        <v>272.16518200000002</v>
      </c>
      <c r="E291" s="80">
        <v>2.8638379999999999</v>
      </c>
      <c r="F291" s="81">
        <v>-2.6999999999999999E-5</v>
      </c>
      <c r="G291" s="81">
        <v>1.9999999999999999E-6</v>
      </c>
      <c r="H291" s="81">
        <v>7.9999999999999996E-6</v>
      </c>
    </row>
    <row r="292" spans="2:8" x14ac:dyDescent="0.25">
      <c r="B292" s="82">
        <v>273</v>
      </c>
      <c r="C292" s="80">
        <v>-8.1908980000000007</v>
      </c>
      <c r="D292" s="80">
        <v>273.16704700000003</v>
      </c>
      <c r="E292" s="80">
        <v>2.8788740000000002</v>
      </c>
      <c r="F292" s="81">
        <v>-2.6999999999999999E-5</v>
      </c>
      <c r="G292" s="81">
        <v>1.9999999999999999E-6</v>
      </c>
      <c r="H292" s="81">
        <v>9.0000000000000002E-6</v>
      </c>
    </row>
    <row r="293" spans="2:8" x14ac:dyDescent="0.25">
      <c r="B293" s="82">
        <v>274</v>
      </c>
      <c r="C293" s="80">
        <v>-8.2522190000000002</v>
      </c>
      <c r="D293" s="80">
        <v>274.168926</v>
      </c>
      <c r="E293" s="80">
        <v>2.8939780000000002</v>
      </c>
      <c r="F293" s="81">
        <v>-2.6999999999999999E-5</v>
      </c>
      <c r="G293" s="81">
        <v>1.9999999999999999E-6</v>
      </c>
      <c r="H293" s="81">
        <v>9.0000000000000002E-6</v>
      </c>
    </row>
    <row r="294" spans="2:8" x14ac:dyDescent="0.25">
      <c r="B294" s="82">
        <v>275</v>
      </c>
      <c r="C294" s="80">
        <v>-8.3137600000000003</v>
      </c>
      <c r="D294" s="80">
        <v>275.170818</v>
      </c>
      <c r="E294" s="80">
        <v>2.909151</v>
      </c>
      <c r="F294" s="81">
        <v>-2.6999999999999999E-5</v>
      </c>
      <c r="G294" s="81">
        <v>1.9999999999999999E-6</v>
      </c>
      <c r="H294" s="81">
        <v>9.0000000000000002E-6</v>
      </c>
    </row>
    <row r="295" spans="2:8" x14ac:dyDescent="0.25">
      <c r="B295" s="82">
        <v>276</v>
      </c>
      <c r="C295" s="80">
        <v>-8.3755210000000009</v>
      </c>
      <c r="D295" s="80">
        <v>276.17272300000002</v>
      </c>
      <c r="E295" s="80">
        <v>2.9243939999999999</v>
      </c>
      <c r="F295" s="81">
        <v>-2.6999999999999999E-5</v>
      </c>
      <c r="G295" s="81">
        <v>1.9999999999999999E-6</v>
      </c>
      <c r="H295" s="81">
        <v>9.0000000000000002E-6</v>
      </c>
    </row>
    <row r="296" spans="2:8" x14ac:dyDescent="0.25">
      <c r="B296" s="82">
        <v>277</v>
      </c>
      <c r="C296" s="80">
        <v>-8.4375009999999993</v>
      </c>
      <c r="D296" s="80">
        <v>277.17464200000001</v>
      </c>
      <c r="E296" s="80">
        <v>2.9397069999999998</v>
      </c>
      <c r="F296" s="81">
        <v>-2.6999999999999999E-5</v>
      </c>
      <c r="G296" s="81">
        <v>1.9999999999999999E-6</v>
      </c>
      <c r="H296" s="81">
        <v>9.0000000000000002E-6</v>
      </c>
    </row>
    <row r="297" spans="2:8" x14ac:dyDescent="0.25">
      <c r="B297" s="82">
        <v>278</v>
      </c>
      <c r="C297" s="80">
        <v>-8.4997019999999992</v>
      </c>
      <c r="D297" s="80">
        <v>278.17657400000002</v>
      </c>
      <c r="E297" s="80">
        <v>2.9550920000000001</v>
      </c>
      <c r="F297" s="81">
        <v>-2.8E-5</v>
      </c>
      <c r="G297" s="81">
        <v>1.9999999999999999E-6</v>
      </c>
      <c r="H297" s="81">
        <v>9.0000000000000002E-6</v>
      </c>
    </row>
    <row r="298" spans="2:8" x14ac:dyDescent="0.25">
      <c r="B298" s="82">
        <v>279</v>
      </c>
      <c r="C298" s="80">
        <v>-8.5621220000000005</v>
      </c>
      <c r="D298" s="80">
        <v>279.17852099999999</v>
      </c>
      <c r="E298" s="80">
        <v>2.9705490000000001</v>
      </c>
      <c r="F298" s="81">
        <v>-2.8E-5</v>
      </c>
      <c r="G298" s="81">
        <v>1.9999999999999999E-6</v>
      </c>
      <c r="H298" s="81">
        <v>9.0000000000000002E-6</v>
      </c>
    </row>
    <row r="299" spans="2:8" x14ac:dyDescent="0.25">
      <c r="B299" s="82">
        <v>280</v>
      </c>
      <c r="C299" s="80">
        <v>-8.6247620000000005</v>
      </c>
      <c r="D299" s="80">
        <v>280.18048099999999</v>
      </c>
      <c r="E299" s="80">
        <v>2.9860790000000001</v>
      </c>
      <c r="F299" s="81">
        <v>-2.8E-5</v>
      </c>
      <c r="G299" s="81">
        <v>1.9999999999999999E-6</v>
      </c>
      <c r="H299" s="81">
        <v>9.0000000000000002E-6</v>
      </c>
    </row>
    <row r="300" spans="2:8" x14ac:dyDescent="0.25">
      <c r="B300" s="82">
        <v>281</v>
      </c>
      <c r="C300" s="80">
        <v>-8.6876230000000003</v>
      </c>
      <c r="D300" s="80">
        <v>281.18245400000001</v>
      </c>
      <c r="E300" s="80">
        <v>3.0016829999999999</v>
      </c>
      <c r="F300" s="81">
        <v>-2.8E-5</v>
      </c>
      <c r="G300" s="81">
        <v>1.9999999999999999E-6</v>
      </c>
      <c r="H300" s="81">
        <v>9.0000000000000002E-6</v>
      </c>
    </row>
    <row r="301" spans="2:8" x14ac:dyDescent="0.25">
      <c r="B301" s="82">
        <v>282</v>
      </c>
      <c r="C301" s="80">
        <v>-8.7507040000000007</v>
      </c>
      <c r="D301" s="80">
        <v>282.18444199999999</v>
      </c>
      <c r="E301" s="80">
        <v>3.01736</v>
      </c>
      <c r="F301" s="81">
        <v>-2.8E-5</v>
      </c>
      <c r="G301" s="81">
        <v>1.9999999999999999E-6</v>
      </c>
      <c r="H301" s="81">
        <v>9.0000000000000002E-6</v>
      </c>
    </row>
    <row r="302" spans="2:8" x14ac:dyDescent="0.25">
      <c r="B302" s="82">
        <v>283</v>
      </c>
      <c r="C302" s="80">
        <v>-8.8140059999999991</v>
      </c>
      <c r="D302" s="80">
        <v>283.18644399999999</v>
      </c>
      <c r="E302" s="80">
        <v>3.0331109999999999</v>
      </c>
      <c r="F302" s="81">
        <v>-2.8E-5</v>
      </c>
      <c r="G302" s="81">
        <v>1.9999999999999999E-6</v>
      </c>
      <c r="H302" s="81">
        <v>9.0000000000000002E-6</v>
      </c>
    </row>
    <row r="303" spans="2:8" x14ac:dyDescent="0.25">
      <c r="B303" s="82">
        <v>284</v>
      </c>
      <c r="C303" s="80">
        <v>-8.8775289999999991</v>
      </c>
      <c r="D303" s="80">
        <v>284.18845900000002</v>
      </c>
      <c r="E303" s="80">
        <v>3.048937</v>
      </c>
      <c r="F303" s="81">
        <v>-2.8E-5</v>
      </c>
      <c r="G303" s="81">
        <v>1.9999999999999999E-6</v>
      </c>
      <c r="H303" s="81">
        <v>9.0000000000000002E-6</v>
      </c>
    </row>
    <row r="304" spans="2:8" x14ac:dyDescent="0.25">
      <c r="B304" s="82">
        <v>285</v>
      </c>
      <c r="C304" s="80">
        <v>-8.9412730000000007</v>
      </c>
      <c r="D304" s="80">
        <v>285.19048900000001</v>
      </c>
      <c r="E304" s="80">
        <v>3.064838</v>
      </c>
      <c r="F304" s="81">
        <v>-2.8E-5</v>
      </c>
      <c r="G304" s="81">
        <v>1.9999999999999999E-6</v>
      </c>
      <c r="H304" s="81">
        <v>9.0000000000000002E-6</v>
      </c>
    </row>
    <row r="305" spans="2:8" x14ac:dyDescent="0.25">
      <c r="B305" s="82">
        <v>286</v>
      </c>
      <c r="C305" s="80">
        <v>-9.0052389999999995</v>
      </c>
      <c r="D305" s="80">
        <v>286.19253300000003</v>
      </c>
      <c r="E305" s="80">
        <v>3.0808149999999999</v>
      </c>
      <c r="F305" s="81">
        <v>-2.8E-5</v>
      </c>
      <c r="G305" s="81">
        <v>1.9999999999999999E-6</v>
      </c>
      <c r="H305" s="81">
        <v>1.0000000000000001E-5</v>
      </c>
    </row>
    <row r="306" spans="2:8" x14ac:dyDescent="0.25">
      <c r="B306" s="82">
        <v>287</v>
      </c>
      <c r="C306" s="80">
        <v>-9.069426</v>
      </c>
      <c r="D306" s="80">
        <v>287.19459000000001</v>
      </c>
      <c r="E306" s="80">
        <v>3.0968680000000002</v>
      </c>
      <c r="F306" s="81">
        <v>-2.8E-5</v>
      </c>
      <c r="G306" s="81">
        <v>1.9999999999999999E-6</v>
      </c>
      <c r="H306" s="81">
        <v>1.0000000000000001E-5</v>
      </c>
    </row>
    <row r="307" spans="2:8" x14ac:dyDescent="0.25">
      <c r="B307" s="82">
        <v>288</v>
      </c>
      <c r="C307" s="80">
        <v>-9.1338349999999995</v>
      </c>
      <c r="D307" s="80">
        <v>288.196663</v>
      </c>
      <c r="E307" s="80">
        <v>3.1129980000000002</v>
      </c>
      <c r="F307" s="81">
        <v>-2.8E-5</v>
      </c>
      <c r="G307" s="81">
        <v>1.9999999999999999E-6</v>
      </c>
      <c r="H307" s="81">
        <v>1.0000000000000001E-5</v>
      </c>
    </row>
    <row r="308" spans="2:8" x14ac:dyDescent="0.25">
      <c r="B308" s="82">
        <v>289</v>
      </c>
      <c r="C308" s="80">
        <v>-9.1984659999999998</v>
      </c>
      <c r="D308" s="80">
        <v>289.19874900000002</v>
      </c>
      <c r="E308" s="80">
        <v>3.1292049999999998</v>
      </c>
      <c r="F308" s="81">
        <v>-2.8E-5</v>
      </c>
      <c r="G308" s="81">
        <v>1.9999999999999999E-6</v>
      </c>
      <c r="H308" s="81">
        <v>1.0000000000000001E-5</v>
      </c>
    </row>
    <row r="309" spans="2:8" x14ac:dyDescent="0.25">
      <c r="B309" s="82">
        <v>290</v>
      </c>
      <c r="C309" s="80">
        <v>-9.2633200000000002</v>
      </c>
      <c r="D309" s="80">
        <v>290.20085</v>
      </c>
      <c r="E309" s="80">
        <v>3.1454909999999998</v>
      </c>
      <c r="F309" s="81">
        <v>-2.8E-5</v>
      </c>
      <c r="G309" s="81">
        <v>1.9999999999999999E-6</v>
      </c>
      <c r="H309" s="81">
        <v>1.0000000000000001E-5</v>
      </c>
    </row>
    <row r="310" spans="2:8" x14ac:dyDescent="0.25">
      <c r="B310" s="82">
        <v>291</v>
      </c>
      <c r="C310" s="80">
        <v>-9.3283970000000007</v>
      </c>
      <c r="D310" s="80">
        <v>291.20296500000001</v>
      </c>
      <c r="E310" s="80">
        <v>3.1618539999999999</v>
      </c>
      <c r="F310" s="81">
        <v>-2.8E-5</v>
      </c>
      <c r="G310" s="81">
        <v>1.9999999999999999E-6</v>
      </c>
      <c r="H310" s="81">
        <v>1.0000000000000001E-5</v>
      </c>
    </row>
    <row r="311" spans="2:8" x14ac:dyDescent="0.25">
      <c r="B311" s="82">
        <v>292</v>
      </c>
      <c r="C311" s="80">
        <v>-9.3936969999999995</v>
      </c>
      <c r="D311" s="80">
        <v>292.20509499999997</v>
      </c>
      <c r="E311" s="80">
        <v>3.1782970000000001</v>
      </c>
      <c r="F311" s="81">
        <v>-2.8E-5</v>
      </c>
      <c r="G311" s="81">
        <v>1.9999999999999999E-6</v>
      </c>
      <c r="H311" s="81">
        <v>1.0000000000000001E-5</v>
      </c>
    </row>
    <row r="312" spans="2:8" x14ac:dyDescent="0.25">
      <c r="B312" s="82">
        <v>293</v>
      </c>
      <c r="C312" s="80">
        <v>-9.4592200000000002</v>
      </c>
      <c r="D312" s="80">
        <v>293.20723900000002</v>
      </c>
      <c r="E312" s="80">
        <v>3.19482</v>
      </c>
      <c r="F312" s="81">
        <v>-2.8E-5</v>
      </c>
      <c r="G312" s="81">
        <v>1.9999999999999999E-6</v>
      </c>
      <c r="H312" s="81">
        <v>1.0000000000000001E-5</v>
      </c>
    </row>
    <row r="313" spans="2:8" x14ac:dyDescent="0.25">
      <c r="B313" s="82">
        <v>294</v>
      </c>
      <c r="C313" s="80">
        <v>-9.5249679999999994</v>
      </c>
      <c r="D313" s="80">
        <v>294.20939800000002</v>
      </c>
      <c r="E313" s="80">
        <v>3.2114220000000002</v>
      </c>
      <c r="F313" s="81">
        <v>-2.8E-5</v>
      </c>
      <c r="G313" s="81">
        <v>1.9999999999999999E-6</v>
      </c>
      <c r="H313" s="81">
        <v>1.0000000000000001E-5</v>
      </c>
    </row>
    <row r="314" spans="2:8" x14ac:dyDescent="0.25">
      <c r="B314" s="82">
        <v>295</v>
      </c>
      <c r="C314" s="80">
        <v>-9.5909410000000008</v>
      </c>
      <c r="D314" s="80">
        <v>295.21157199999999</v>
      </c>
      <c r="E314" s="80">
        <v>3.2281059999999999</v>
      </c>
      <c r="F314" s="81">
        <v>-2.8E-5</v>
      </c>
      <c r="G314" s="81">
        <v>1.9999999999999999E-6</v>
      </c>
      <c r="H314" s="81">
        <v>1.0000000000000001E-5</v>
      </c>
    </row>
    <row r="315" spans="2:8" x14ac:dyDescent="0.25">
      <c r="B315" s="82">
        <v>296</v>
      </c>
      <c r="C315" s="80">
        <v>-9.6571379999999998</v>
      </c>
      <c r="D315" s="80">
        <v>296.21376099999998</v>
      </c>
      <c r="E315" s="80">
        <v>3.244872</v>
      </c>
      <c r="F315" s="81">
        <v>-2.8E-5</v>
      </c>
      <c r="G315" s="81">
        <v>1.9999999999999999E-6</v>
      </c>
      <c r="H315" s="81">
        <v>1.0000000000000001E-5</v>
      </c>
    </row>
    <row r="316" spans="2:8" x14ac:dyDescent="0.25">
      <c r="B316" s="82">
        <v>297</v>
      </c>
      <c r="C316" s="80">
        <v>-9.7235610000000001</v>
      </c>
      <c r="D316" s="80">
        <v>297.21596399999999</v>
      </c>
      <c r="E316" s="80">
        <v>3.2617189999999998</v>
      </c>
      <c r="F316" s="81">
        <v>-2.8E-5</v>
      </c>
      <c r="G316" s="81">
        <v>1.9999999999999999E-6</v>
      </c>
      <c r="H316" s="81">
        <v>1.0000000000000001E-5</v>
      </c>
    </row>
    <row r="317" spans="2:8" x14ac:dyDescent="0.25">
      <c r="B317" s="82">
        <v>298</v>
      </c>
      <c r="C317" s="80">
        <v>-9.7902100000000001</v>
      </c>
      <c r="D317" s="80">
        <v>298.21818300000001</v>
      </c>
      <c r="E317" s="80">
        <v>3.2786499999999998</v>
      </c>
      <c r="F317" s="81">
        <v>-2.8E-5</v>
      </c>
      <c r="G317" s="81">
        <v>1.9999999999999999E-6</v>
      </c>
      <c r="H317" s="81">
        <v>1.0000000000000001E-5</v>
      </c>
    </row>
    <row r="318" spans="2:8" x14ac:dyDescent="0.25">
      <c r="B318" s="82">
        <v>299</v>
      </c>
      <c r="C318" s="80">
        <v>-9.8570849999999997</v>
      </c>
      <c r="D318" s="80">
        <v>299.220416</v>
      </c>
      <c r="E318" s="80">
        <v>3.2956639999999999</v>
      </c>
      <c r="F318" s="81">
        <v>-2.8E-5</v>
      </c>
      <c r="G318" s="81">
        <v>1.9999999999999999E-6</v>
      </c>
      <c r="H318" s="81">
        <v>1.1E-5</v>
      </c>
    </row>
    <row r="319" spans="2:8" x14ac:dyDescent="0.25">
      <c r="B319" s="82">
        <v>300</v>
      </c>
      <c r="C319" s="80">
        <v>-9.9241869999999999</v>
      </c>
      <c r="D319" s="80">
        <v>300.22266500000001</v>
      </c>
      <c r="E319" s="80">
        <v>3.3127620000000002</v>
      </c>
      <c r="F319" s="81">
        <v>-2.8E-5</v>
      </c>
      <c r="G319" s="81">
        <v>1.9999999999999999E-6</v>
      </c>
      <c r="H319" s="81">
        <v>1.1E-5</v>
      </c>
    </row>
    <row r="320" spans="2:8" x14ac:dyDescent="0.25">
      <c r="B320" s="82">
        <v>301</v>
      </c>
      <c r="C320" s="80">
        <v>-9.9915160000000007</v>
      </c>
      <c r="D320" s="80">
        <v>301.22492899999997</v>
      </c>
      <c r="E320" s="80">
        <v>3.3299449999999999</v>
      </c>
      <c r="F320" s="81">
        <v>-2.9E-5</v>
      </c>
      <c r="G320" s="81">
        <v>1.9999999999999999E-6</v>
      </c>
      <c r="H320" s="81">
        <v>1.1E-5</v>
      </c>
    </row>
    <row r="321" spans="2:8" x14ac:dyDescent="0.25">
      <c r="B321" s="82">
        <v>302</v>
      </c>
      <c r="C321" s="80">
        <v>-10.059074000000001</v>
      </c>
      <c r="D321" s="80">
        <v>302.22720900000002</v>
      </c>
      <c r="E321" s="80">
        <v>3.3472140000000001</v>
      </c>
      <c r="F321" s="81">
        <v>-2.9E-5</v>
      </c>
      <c r="G321" s="81">
        <v>1.9999999999999999E-6</v>
      </c>
      <c r="H321" s="81">
        <v>1.1E-5</v>
      </c>
    </row>
    <row r="322" spans="2:8" x14ac:dyDescent="0.25">
      <c r="B322" s="82">
        <v>303</v>
      </c>
      <c r="C322" s="80">
        <v>-10.126860000000001</v>
      </c>
      <c r="D322" s="80">
        <v>303.22950400000002</v>
      </c>
      <c r="E322" s="80">
        <v>3.3645700000000001</v>
      </c>
      <c r="F322" s="81">
        <v>-2.9E-5</v>
      </c>
      <c r="G322" s="81">
        <v>1.9999999999999999E-6</v>
      </c>
      <c r="H322" s="81">
        <v>1.1E-5</v>
      </c>
    </row>
    <row r="323" spans="2:8" x14ac:dyDescent="0.25">
      <c r="B323" s="82">
        <v>304</v>
      </c>
      <c r="C323" s="80">
        <v>-10.194876000000001</v>
      </c>
      <c r="D323" s="80">
        <v>304.23181399999999</v>
      </c>
      <c r="E323" s="80">
        <v>3.382012</v>
      </c>
      <c r="F323" s="81">
        <v>-2.9E-5</v>
      </c>
      <c r="G323" s="81">
        <v>1.9999999999999999E-6</v>
      </c>
      <c r="H323" s="81">
        <v>1.1E-5</v>
      </c>
    </row>
    <row r="324" spans="2:8" x14ac:dyDescent="0.25">
      <c r="B324" s="82">
        <v>305</v>
      </c>
      <c r="C324" s="80">
        <v>-10.263121</v>
      </c>
      <c r="D324" s="80">
        <v>305.23414000000002</v>
      </c>
      <c r="E324" s="80">
        <v>3.3995419999999998</v>
      </c>
      <c r="F324" s="81">
        <v>-2.9E-5</v>
      </c>
      <c r="G324" s="81">
        <v>1.9999999999999999E-6</v>
      </c>
      <c r="H324" s="81">
        <v>1.1E-5</v>
      </c>
    </row>
    <row r="325" spans="2:8" x14ac:dyDescent="0.25">
      <c r="B325" s="82">
        <v>306</v>
      </c>
      <c r="C325" s="80">
        <v>-10.331597</v>
      </c>
      <c r="D325" s="80">
        <v>306.23648200000002</v>
      </c>
      <c r="E325" s="80">
        <v>3.41716</v>
      </c>
      <c r="F325" s="81">
        <v>-2.9E-5</v>
      </c>
      <c r="G325" s="81">
        <v>1.9999999999999999E-6</v>
      </c>
      <c r="H325" s="81">
        <v>1.1E-5</v>
      </c>
    </row>
    <row r="326" spans="2:8" x14ac:dyDescent="0.25">
      <c r="B326" s="82">
        <v>307</v>
      </c>
      <c r="C326" s="80">
        <v>-10.400304</v>
      </c>
      <c r="D326" s="80">
        <v>307.23883899999998</v>
      </c>
      <c r="E326" s="80">
        <v>3.4348670000000001</v>
      </c>
      <c r="F326" s="81">
        <v>-2.9E-5</v>
      </c>
      <c r="G326" s="81">
        <v>1.9999999999999999E-6</v>
      </c>
      <c r="H326" s="81">
        <v>1.1E-5</v>
      </c>
    </row>
    <row r="327" spans="2:8" x14ac:dyDescent="0.25">
      <c r="B327" s="82">
        <v>308</v>
      </c>
      <c r="C327" s="80">
        <v>-10.469243000000001</v>
      </c>
      <c r="D327" s="80">
        <v>308.24121300000002</v>
      </c>
      <c r="E327" s="80">
        <v>3.4526650000000001</v>
      </c>
      <c r="F327" s="81">
        <v>-2.9E-5</v>
      </c>
      <c r="G327" s="81">
        <v>1.9999999999999999E-6</v>
      </c>
      <c r="H327" s="81">
        <v>1.1E-5</v>
      </c>
    </row>
    <row r="328" spans="2:8" x14ac:dyDescent="0.25">
      <c r="B328" s="82">
        <v>309</v>
      </c>
      <c r="C328" s="80">
        <v>-10.538415000000001</v>
      </c>
      <c r="D328" s="80">
        <v>309.24360200000001</v>
      </c>
      <c r="E328" s="80">
        <v>3.4705530000000002</v>
      </c>
      <c r="F328" s="81">
        <v>-2.9E-5</v>
      </c>
      <c r="G328" s="81">
        <v>1.9999999999999999E-6</v>
      </c>
      <c r="H328" s="81">
        <v>1.1E-5</v>
      </c>
    </row>
    <row r="329" spans="2:8" x14ac:dyDescent="0.25">
      <c r="B329" s="82">
        <v>310</v>
      </c>
      <c r="C329" s="80">
        <v>-10.60782</v>
      </c>
      <c r="D329" s="80">
        <v>310.24600800000002</v>
      </c>
      <c r="E329" s="80">
        <v>3.4885320000000002</v>
      </c>
      <c r="F329" s="81">
        <v>-2.9E-5</v>
      </c>
      <c r="G329" s="81">
        <v>1.9999999999999999E-6</v>
      </c>
      <c r="H329" s="81">
        <v>1.2E-5</v>
      </c>
    </row>
    <row r="330" spans="2:8" x14ac:dyDescent="0.25">
      <c r="B330" s="82">
        <v>311</v>
      </c>
      <c r="C330" s="80">
        <v>-10.67746</v>
      </c>
      <c r="D330" s="80">
        <v>311.24842999999998</v>
      </c>
      <c r="E330" s="80">
        <v>3.5066030000000001</v>
      </c>
      <c r="F330" s="81">
        <v>-2.9E-5</v>
      </c>
      <c r="G330" s="81">
        <v>1.9999999999999999E-6</v>
      </c>
      <c r="H330" s="81">
        <v>1.2E-5</v>
      </c>
    </row>
    <row r="331" spans="2:8" x14ac:dyDescent="0.25">
      <c r="B331" s="82">
        <v>312</v>
      </c>
      <c r="C331" s="80">
        <v>-10.747334</v>
      </c>
      <c r="D331" s="80">
        <v>312.25086800000003</v>
      </c>
      <c r="E331" s="80">
        <v>3.5247670000000002</v>
      </c>
      <c r="F331" s="81">
        <v>-3.0000000000000001E-5</v>
      </c>
      <c r="G331" s="81">
        <v>1.9999999999999999E-6</v>
      </c>
      <c r="H331" s="81">
        <v>1.2E-5</v>
      </c>
    </row>
    <row r="332" spans="2:8" x14ac:dyDescent="0.25">
      <c r="B332" s="82">
        <v>313</v>
      </c>
      <c r="C332" s="80">
        <v>-10.817444</v>
      </c>
      <c r="D332" s="80">
        <v>313.25332300000002</v>
      </c>
      <c r="E332" s="80">
        <v>3.5430250000000001</v>
      </c>
      <c r="F332" s="81">
        <v>-3.0000000000000001E-5</v>
      </c>
      <c r="G332" s="81">
        <v>1.9999999999999999E-6</v>
      </c>
      <c r="H332" s="81">
        <v>1.2E-5</v>
      </c>
    </row>
    <row r="333" spans="2:8" x14ac:dyDescent="0.25">
      <c r="B333" s="82">
        <v>314</v>
      </c>
      <c r="C333" s="80">
        <v>-10.887791</v>
      </c>
      <c r="D333" s="80">
        <v>314.25579399999998</v>
      </c>
      <c r="E333" s="80">
        <v>3.5613769999999998</v>
      </c>
      <c r="F333" s="81">
        <v>-3.0000000000000001E-5</v>
      </c>
      <c r="G333" s="81">
        <v>1.9999999999999999E-6</v>
      </c>
      <c r="H333" s="81">
        <v>1.2E-5</v>
      </c>
    </row>
    <row r="334" spans="2:8" x14ac:dyDescent="0.25">
      <c r="B334" s="82">
        <v>315</v>
      </c>
      <c r="C334" s="80">
        <v>-10.958375</v>
      </c>
      <c r="D334" s="80">
        <v>315.25828200000001</v>
      </c>
      <c r="E334" s="80">
        <v>3.5798230000000002</v>
      </c>
      <c r="F334" s="81">
        <v>-3.0000000000000001E-5</v>
      </c>
      <c r="G334" s="81">
        <v>1.9999999999999999E-6</v>
      </c>
      <c r="H334" s="81">
        <v>1.2E-5</v>
      </c>
    </row>
    <row r="335" spans="2:8" x14ac:dyDescent="0.25">
      <c r="B335" s="82">
        <v>316</v>
      </c>
      <c r="C335" s="80">
        <v>-11.029197</v>
      </c>
      <c r="D335" s="80">
        <v>316.26078699999999</v>
      </c>
      <c r="E335" s="80">
        <v>3.598366</v>
      </c>
      <c r="F335" s="81">
        <v>-3.0000000000000001E-5</v>
      </c>
      <c r="G335" s="81">
        <v>1.9999999999999999E-6</v>
      </c>
      <c r="H335" s="81">
        <v>1.2E-5</v>
      </c>
    </row>
    <row r="336" spans="2:8" x14ac:dyDescent="0.25">
      <c r="B336" s="82">
        <v>317</v>
      </c>
      <c r="C336" s="80">
        <v>-11.100258999999999</v>
      </c>
      <c r="D336" s="80">
        <v>317.26330899999999</v>
      </c>
      <c r="E336" s="80">
        <v>3.6170049999999998</v>
      </c>
      <c r="F336" s="81">
        <v>-3.0000000000000001E-5</v>
      </c>
      <c r="G336" s="81">
        <v>1.9999999999999999E-6</v>
      </c>
      <c r="H336" s="81">
        <v>1.2E-5</v>
      </c>
    </row>
    <row r="337" spans="2:8" x14ac:dyDescent="0.25">
      <c r="B337" s="82">
        <v>318</v>
      </c>
      <c r="C337" s="80">
        <v>-11.171559999999999</v>
      </c>
      <c r="D337" s="80">
        <v>318.26584700000001</v>
      </c>
      <c r="E337" s="80">
        <v>3.6357409999999999</v>
      </c>
      <c r="F337" s="81">
        <v>-3.0000000000000001E-5</v>
      </c>
      <c r="G337" s="81">
        <v>1.9999999999999999E-6</v>
      </c>
      <c r="H337" s="81">
        <v>1.2E-5</v>
      </c>
    </row>
    <row r="338" spans="2:8" x14ac:dyDescent="0.25">
      <c r="B338" s="82">
        <v>319</v>
      </c>
      <c r="C338" s="80">
        <v>-11.243103</v>
      </c>
      <c r="D338" s="80">
        <v>319.26840299999998</v>
      </c>
      <c r="E338" s="80">
        <v>3.6545749999999999</v>
      </c>
      <c r="F338" s="81">
        <v>-3.0000000000000001E-5</v>
      </c>
      <c r="G338" s="81">
        <v>1.9999999999999999E-6</v>
      </c>
      <c r="H338" s="81">
        <v>1.2E-5</v>
      </c>
    </row>
    <row r="339" spans="2:8" x14ac:dyDescent="0.25">
      <c r="B339" s="82">
        <v>320</v>
      </c>
      <c r="C339" s="80">
        <v>-11.314888</v>
      </c>
      <c r="D339" s="80">
        <v>320.27097600000002</v>
      </c>
      <c r="E339" s="80">
        <v>3.6735069999999999</v>
      </c>
      <c r="F339" s="81">
        <v>-3.0000000000000001E-5</v>
      </c>
      <c r="G339" s="81">
        <v>1.9999999999999999E-6</v>
      </c>
      <c r="H339" s="81">
        <v>1.2999999999999999E-5</v>
      </c>
    </row>
    <row r="340" spans="2:8" x14ac:dyDescent="0.25">
      <c r="B340" s="82">
        <v>321</v>
      </c>
      <c r="C340" s="80">
        <v>-11.386915</v>
      </c>
      <c r="D340" s="80">
        <v>321.27356700000001</v>
      </c>
      <c r="E340" s="80">
        <v>3.692539</v>
      </c>
      <c r="F340" s="81">
        <v>-3.1000000000000001E-5</v>
      </c>
      <c r="G340" s="81">
        <v>1.9999999999999999E-6</v>
      </c>
      <c r="H340" s="81">
        <v>1.2999999999999999E-5</v>
      </c>
    </row>
    <row r="341" spans="2:8" x14ac:dyDescent="0.25">
      <c r="B341" s="82">
        <v>322</v>
      </c>
      <c r="C341" s="80">
        <v>-11.459187</v>
      </c>
      <c r="D341" s="80">
        <v>322.27617500000002</v>
      </c>
      <c r="E341" s="80">
        <v>3.7116720000000001</v>
      </c>
      <c r="F341" s="81">
        <v>-3.1000000000000001E-5</v>
      </c>
      <c r="G341" s="81">
        <v>1.9999999999999999E-6</v>
      </c>
      <c r="H341" s="81">
        <v>1.2999999999999999E-5</v>
      </c>
    </row>
    <row r="342" spans="2:8" x14ac:dyDescent="0.25">
      <c r="B342" s="82">
        <v>323</v>
      </c>
      <c r="C342" s="80">
        <v>-11.531704</v>
      </c>
      <c r="D342" s="80">
        <v>323.27880099999999</v>
      </c>
      <c r="E342" s="80">
        <v>3.7309079999999999</v>
      </c>
      <c r="F342" s="81">
        <v>-3.1000000000000001E-5</v>
      </c>
      <c r="G342" s="81">
        <v>1.9999999999999999E-6</v>
      </c>
      <c r="H342" s="81">
        <v>1.2999999999999999E-5</v>
      </c>
    </row>
    <row r="343" spans="2:8" x14ac:dyDescent="0.25">
      <c r="B343" s="82">
        <v>324</v>
      </c>
      <c r="C343" s="80">
        <v>-11.604467</v>
      </c>
      <c r="D343" s="80">
        <v>324.28144500000002</v>
      </c>
      <c r="E343" s="80">
        <v>3.750248</v>
      </c>
      <c r="F343" s="81">
        <v>-3.1000000000000001E-5</v>
      </c>
      <c r="G343" s="81">
        <v>1.9999999999999999E-6</v>
      </c>
      <c r="H343" s="81">
        <v>1.2999999999999999E-5</v>
      </c>
    </row>
    <row r="344" spans="2:8" x14ac:dyDescent="0.25">
      <c r="B344" s="82">
        <v>325</v>
      </c>
      <c r="C344" s="80">
        <v>-11.677477</v>
      </c>
      <c r="D344" s="80">
        <v>325.28410700000001</v>
      </c>
      <c r="E344" s="80">
        <v>3.7696930000000002</v>
      </c>
      <c r="F344" s="81">
        <v>-3.1000000000000001E-5</v>
      </c>
      <c r="G344" s="81">
        <v>1.9999999999999999E-6</v>
      </c>
      <c r="H344" s="81">
        <v>1.4E-5</v>
      </c>
    </row>
    <row r="345" spans="2:8" x14ac:dyDescent="0.25">
      <c r="B345" s="82">
        <v>326</v>
      </c>
      <c r="C345" s="80">
        <v>-11.750735000000001</v>
      </c>
      <c r="D345" s="80">
        <v>326.28678600000001</v>
      </c>
      <c r="E345" s="80">
        <v>3.7892459999999999</v>
      </c>
      <c r="F345" s="81">
        <v>-3.1000000000000001E-5</v>
      </c>
      <c r="G345" s="81">
        <v>1.9999999999999999E-6</v>
      </c>
      <c r="H345" s="81">
        <v>1.4E-5</v>
      </c>
    </row>
    <row r="346" spans="2:8" x14ac:dyDescent="0.25">
      <c r="B346" s="82">
        <v>327</v>
      </c>
      <c r="C346" s="80">
        <v>-11.824242999999999</v>
      </c>
      <c r="D346" s="80">
        <v>327.28948400000002</v>
      </c>
      <c r="E346" s="80">
        <v>3.8089080000000002</v>
      </c>
      <c r="F346" s="81">
        <v>-3.1000000000000001E-5</v>
      </c>
      <c r="G346" s="81">
        <v>1.9999999999999999E-6</v>
      </c>
      <c r="H346" s="81">
        <v>1.4E-5</v>
      </c>
    </row>
    <row r="347" spans="2:8" x14ac:dyDescent="0.25">
      <c r="B347" s="82">
        <v>328</v>
      </c>
      <c r="C347" s="80">
        <v>-11.898001000000001</v>
      </c>
      <c r="D347" s="80">
        <v>328.29220099999998</v>
      </c>
      <c r="E347" s="80">
        <v>3.8286799999999999</v>
      </c>
      <c r="F347" s="81">
        <v>-3.1999999999999999E-5</v>
      </c>
      <c r="G347" s="81">
        <v>1.9999999999999999E-6</v>
      </c>
      <c r="H347" s="81">
        <v>1.4E-5</v>
      </c>
    </row>
    <row r="348" spans="2:8" x14ac:dyDescent="0.25">
      <c r="B348" s="82">
        <v>329</v>
      </c>
      <c r="C348" s="80">
        <v>-11.972009999999999</v>
      </c>
      <c r="D348" s="80">
        <v>329.29493600000001</v>
      </c>
      <c r="E348" s="80">
        <v>3.8485649999999998</v>
      </c>
      <c r="F348" s="81">
        <v>-3.1999999999999999E-5</v>
      </c>
      <c r="G348" s="81">
        <v>1.9999999999999999E-6</v>
      </c>
      <c r="H348" s="81">
        <v>1.4E-5</v>
      </c>
    </row>
    <row r="349" spans="2:8" x14ac:dyDescent="0.25">
      <c r="B349" s="82">
        <v>330</v>
      </c>
      <c r="C349" s="80">
        <v>-12.046272999999999</v>
      </c>
      <c r="D349" s="80">
        <v>330.29768899999999</v>
      </c>
      <c r="E349" s="80">
        <v>3.8685619999999998</v>
      </c>
      <c r="F349" s="81">
        <v>-3.1999999999999999E-5</v>
      </c>
      <c r="G349" s="81">
        <v>1.9999999999999999E-6</v>
      </c>
      <c r="H349" s="81">
        <v>1.4E-5</v>
      </c>
    </row>
    <row r="350" spans="2:8" x14ac:dyDescent="0.25">
      <c r="B350" s="82">
        <v>331</v>
      </c>
      <c r="C350" s="80">
        <v>-12.120789</v>
      </c>
      <c r="D350" s="80">
        <v>331.30046199999998</v>
      </c>
      <c r="E350" s="80">
        <v>3.8886750000000001</v>
      </c>
      <c r="F350" s="81">
        <v>-3.1999999999999999E-5</v>
      </c>
      <c r="G350" s="81">
        <v>1.9999999999999999E-6</v>
      </c>
      <c r="H350" s="81">
        <v>1.5E-5</v>
      </c>
    </row>
    <row r="351" spans="2:8" x14ac:dyDescent="0.25">
      <c r="B351" s="82">
        <v>332</v>
      </c>
      <c r="C351" s="80">
        <v>-12.195561</v>
      </c>
      <c r="D351" s="80">
        <v>332.30325299999998</v>
      </c>
      <c r="E351" s="80">
        <v>3.9089040000000002</v>
      </c>
      <c r="F351" s="81">
        <v>-3.1999999999999999E-5</v>
      </c>
      <c r="G351" s="81">
        <v>1.9999999999999999E-6</v>
      </c>
      <c r="H351" s="81">
        <v>1.5E-5</v>
      </c>
    </row>
    <row r="352" spans="2:8" x14ac:dyDescent="0.25">
      <c r="B352" s="82">
        <v>333</v>
      </c>
      <c r="C352" s="80">
        <v>-12.270588999999999</v>
      </c>
      <c r="D352" s="80">
        <v>333.30606399999999</v>
      </c>
      <c r="E352" s="80">
        <v>3.9292509999999998</v>
      </c>
      <c r="F352" s="81">
        <v>-3.1999999999999999E-5</v>
      </c>
      <c r="G352" s="81">
        <v>1.9999999999999999E-6</v>
      </c>
      <c r="H352" s="81">
        <v>1.5E-5</v>
      </c>
    </row>
    <row r="353" spans="2:8" x14ac:dyDescent="0.25">
      <c r="B353" s="82">
        <v>334</v>
      </c>
      <c r="C353" s="80">
        <v>-12.345874</v>
      </c>
      <c r="D353" s="80">
        <v>334.30889400000001</v>
      </c>
      <c r="E353" s="80">
        <v>3.9497170000000001</v>
      </c>
      <c r="F353" s="81">
        <v>-3.1999999999999999E-5</v>
      </c>
      <c r="G353" s="81">
        <v>1.9999999999999999E-6</v>
      </c>
      <c r="H353" s="81">
        <v>1.5E-5</v>
      </c>
    </row>
    <row r="354" spans="2:8" x14ac:dyDescent="0.25">
      <c r="B354" s="82">
        <v>335</v>
      </c>
      <c r="C354" s="80">
        <v>-12.421419</v>
      </c>
      <c r="D354" s="80">
        <v>335.31174399999998</v>
      </c>
      <c r="E354" s="80">
        <v>3.9703040000000001</v>
      </c>
      <c r="F354" s="81">
        <v>-3.3000000000000003E-5</v>
      </c>
      <c r="G354" s="81">
        <v>1.9999999999999999E-6</v>
      </c>
      <c r="H354" s="81">
        <v>1.5E-5</v>
      </c>
    </row>
    <row r="355" spans="2:8" x14ac:dyDescent="0.25">
      <c r="B355" s="82">
        <v>336</v>
      </c>
      <c r="C355" s="80">
        <v>-12.497223999999999</v>
      </c>
      <c r="D355" s="80">
        <v>336.31461300000001</v>
      </c>
      <c r="E355" s="80">
        <v>3.9910130000000001</v>
      </c>
      <c r="F355" s="81">
        <v>-3.3000000000000003E-5</v>
      </c>
      <c r="G355" s="81">
        <v>1.9999999999999999E-6</v>
      </c>
      <c r="H355" s="81">
        <v>1.5999999999999999E-5</v>
      </c>
    </row>
    <row r="356" spans="2:8" x14ac:dyDescent="0.25">
      <c r="B356" s="82">
        <v>337</v>
      </c>
      <c r="C356" s="80">
        <v>-12.57329</v>
      </c>
      <c r="D356" s="80">
        <v>337.31750099999999</v>
      </c>
      <c r="E356" s="80">
        <v>4.0118450000000001</v>
      </c>
      <c r="F356" s="81">
        <v>-3.3000000000000003E-5</v>
      </c>
      <c r="G356" s="81">
        <v>3.0000000000000001E-6</v>
      </c>
      <c r="H356" s="81">
        <v>1.5999999999999999E-5</v>
      </c>
    </row>
    <row r="357" spans="2:8" x14ac:dyDescent="0.25">
      <c r="B357" s="82">
        <v>338</v>
      </c>
      <c r="C357" s="80">
        <v>-12.649619</v>
      </c>
      <c r="D357" s="80">
        <v>338.32040999999998</v>
      </c>
      <c r="E357" s="80">
        <v>4.0328020000000002</v>
      </c>
      <c r="F357" s="81">
        <v>-3.3000000000000003E-5</v>
      </c>
      <c r="G357" s="81">
        <v>3.0000000000000001E-6</v>
      </c>
      <c r="H357" s="81">
        <v>1.5999999999999999E-5</v>
      </c>
    </row>
    <row r="358" spans="2:8" x14ac:dyDescent="0.25">
      <c r="B358" s="82">
        <v>339</v>
      </c>
      <c r="C358" s="80">
        <v>-12.726212</v>
      </c>
      <c r="D358" s="80">
        <v>339.32333899999998</v>
      </c>
      <c r="E358" s="80">
        <v>4.0538850000000002</v>
      </c>
      <c r="F358" s="81">
        <v>-3.3000000000000003E-5</v>
      </c>
      <c r="G358" s="81">
        <v>3.0000000000000001E-6</v>
      </c>
      <c r="H358" s="81">
        <v>1.5999999999999999E-5</v>
      </c>
    </row>
    <row r="359" spans="2:8" x14ac:dyDescent="0.25">
      <c r="B359" s="82">
        <v>340</v>
      </c>
      <c r="C359" s="80">
        <v>-12.803070999999999</v>
      </c>
      <c r="D359" s="80">
        <v>340.32628899999997</v>
      </c>
      <c r="E359" s="80">
        <v>4.0750950000000001</v>
      </c>
      <c r="F359" s="81">
        <v>-3.3000000000000003E-5</v>
      </c>
      <c r="G359" s="81">
        <v>3.0000000000000001E-6</v>
      </c>
      <c r="H359" s="81">
        <v>1.5999999999999999E-5</v>
      </c>
    </row>
    <row r="360" spans="2:8" x14ac:dyDescent="0.25">
      <c r="B360" s="82">
        <v>341</v>
      </c>
      <c r="C360" s="80">
        <v>-12.880197000000001</v>
      </c>
      <c r="D360" s="80">
        <v>341.32925799999998</v>
      </c>
      <c r="E360" s="80">
        <v>4.0964340000000004</v>
      </c>
      <c r="F360" s="81">
        <v>-3.4E-5</v>
      </c>
      <c r="G360" s="81">
        <v>3.0000000000000001E-6</v>
      </c>
      <c r="H360" s="81">
        <v>1.5999999999999999E-5</v>
      </c>
    </row>
    <row r="361" spans="2:8" x14ac:dyDescent="0.25">
      <c r="B361" s="82">
        <v>342</v>
      </c>
      <c r="C361" s="80">
        <v>-12.95759</v>
      </c>
      <c r="D361" s="80">
        <v>342.33224899999999</v>
      </c>
      <c r="E361" s="80">
        <v>4.1179030000000001</v>
      </c>
      <c r="F361" s="81">
        <v>-3.4E-5</v>
      </c>
      <c r="G361" s="81">
        <v>3.0000000000000001E-6</v>
      </c>
      <c r="H361" s="81">
        <v>1.5999999999999999E-5</v>
      </c>
    </row>
    <row r="362" spans="2:8" x14ac:dyDescent="0.25">
      <c r="B362" s="82">
        <v>343</v>
      </c>
      <c r="C362" s="80">
        <v>-13.035254</v>
      </c>
      <c r="D362" s="80">
        <v>343.33526000000001</v>
      </c>
      <c r="E362" s="80">
        <v>4.1395020000000002</v>
      </c>
      <c r="F362" s="81">
        <v>-3.4E-5</v>
      </c>
      <c r="G362" s="81">
        <v>3.0000000000000001E-6</v>
      </c>
      <c r="H362" s="81">
        <v>1.7E-5</v>
      </c>
    </row>
    <row r="363" spans="2:8" x14ac:dyDescent="0.25">
      <c r="B363" s="82">
        <v>344</v>
      </c>
      <c r="C363" s="80">
        <v>-13.113187999999999</v>
      </c>
      <c r="D363" s="80">
        <v>344.33829200000002</v>
      </c>
      <c r="E363" s="80">
        <v>4.1612340000000003</v>
      </c>
      <c r="F363" s="81">
        <v>-3.4E-5</v>
      </c>
      <c r="G363" s="81">
        <v>3.0000000000000001E-6</v>
      </c>
      <c r="H363" s="81">
        <v>1.7E-5</v>
      </c>
    </row>
    <row r="364" spans="2:8" x14ac:dyDescent="0.25">
      <c r="B364" s="82">
        <v>345</v>
      </c>
      <c r="C364" s="80">
        <v>-13.191395</v>
      </c>
      <c r="D364" s="80">
        <v>345.34134599999999</v>
      </c>
      <c r="E364" s="80">
        <v>4.1830980000000002</v>
      </c>
      <c r="F364" s="81">
        <v>-3.4E-5</v>
      </c>
      <c r="G364" s="81">
        <v>3.0000000000000001E-6</v>
      </c>
      <c r="H364" s="81">
        <v>1.7E-5</v>
      </c>
    </row>
    <row r="365" spans="2:8" x14ac:dyDescent="0.25">
      <c r="B365" s="82">
        <v>346</v>
      </c>
      <c r="C365" s="80">
        <v>-13.269876</v>
      </c>
      <c r="D365" s="80">
        <v>346.34442100000001</v>
      </c>
      <c r="E365" s="80">
        <v>4.2050970000000003</v>
      </c>
      <c r="F365" s="81">
        <v>-3.4999999999999997E-5</v>
      </c>
      <c r="G365" s="81">
        <v>3.0000000000000001E-6</v>
      </c>
      <c r="H365" s="81">
        <v>1.7E-5</v>
      </c>
    </row>
    <row r="366" spans="2:8" x14ac:dyDescent="0.25">
      <c r="B366" s="82">
        <v>347</v>
      </c>
      <c r="C366" s="80">
        <v>-13.348632</v>
      </c>
      <c r="D366" s="80">
        <v>347.34751699999998</v>
      </c>
      <c r="E366" s="80">
        <v>4.2272309999999997</v>
      </c>
      <c r="F366" s="81">
        <v>-3.4999999999999997E-5</v>
      </c>
      <c r="G366" s="81">
        <v>3.0000000000000001E-6</v>
      </c>
      <c r="H366" s="81">
        <v>1.7E-5</v>
      </c>
    </row>
    <row r="367" spans="2:8" x14ac:dyDescent="0.25">
      <c r="B367" s="82">
        <v>348</v>
      </c>
      <c r="C367" s="80">
        <v>-13.427664999999999</v>
      </c>
      <c r="D367" s="80">
        <v>348.35063500000001</v>
      </c>
      <c r="E367" s="80">
        <v>4.2495019999999997</v>
      </c>
      <c r="F367" s="81">
        <v>-3.4999999999999997E-5</v>
      </c>
      <c r="G367" s="81">
        <v>3.0000000000000001E-6</v>
      </c>
      <c r="H367" s="81">
        <v>1.7E-5</v>
      </c>
    </row>
    <row r="368" spans="2:8" x14ac:dyDescent="0.25">
      <c r="B368" s="82">
        <v>349</v>
      </c>
      <c r="C368" s="80">
        <v>-13.506976999999999</v>
      </c>
      <c r="D368" s="80">
        <v>349.35377599999998</v>
      </c>
      <c r="E368" s="80">
        <v>4.271909</v>
      </c>
      <c r="F368" s="81">
        <v>-3.4999999999999997E-5</v>
      </c>
      <c r="G368" s="81">
        <v>3.0000000000000001E-6</v>
      </c>
      <c r="H368" s="81">
        <v>1.7E-5</v>
      </c>
    </row>
    <row r="369" spans="2:8" x14ac:dyDescent="0.25">
      <c r="B369" s="82">
        <v>350</v>
      </c>
      <c r="C369" s="80">
        <v>-13.586567000000001</v>
      </c>
      <c r="D369" s="80">
        <v>350.35693800000001</v>
      </c>
      <c r="E369" s="80">
        <v>4.2944550000000001</v>
      </c>
      <c r="F369" s="81">
        <v>-3.4999999999999997E-5</v>
      </c>
      <c r="G369" s="81">
        <v>3.0000000000000001E-6</v>
      </c>
      <c r="H369" s="81">
        <v>1.7E-5</v>
      </c>
    </row>
    <row r="370" spans="2:8" x14ac:dyDescent="0.25">
      <c r="B370" s="82">
        <v>351</v>
      </c>
      <c r="C370" s="80">
        <v>-13.66644</v>
      </c>
      <c r="D370" s="80">
        <v>351.36012299999999</v>
      </c>
      <c r="E370" s="80">
        <v>4.3171390000000001</v>
      </c>
      <c r="F370" s="81">
        <v>-3.4999999999999997E-5</v>
      </c>
      <c r="G370" s="81">
        <v>3.0000000000000001E-6</v>
      </c>
      <c r="H370" s="81">
        <v>1.8E-5</v>
      </c>
    </row>
    <row r="371" spans="2:8" x14ac:dyDescent="0.25">
      <c r="B371" s="82">
        <v>352</v>
      </c>
      <c r="C371" s="80">
        <v>-13.746594</v>
      </c>
      <c r="D371" s="80">
        <v>352.36333000000002</v>
      </c>
      <c r="E371" s="80">
        <v>4.339963</v>
      </c>
      <c r="F371" s="81">
        <v>-3.6000000000000001E-5</v>
      </c>
      <c r="G371" s="81">
        <v>3.0000000000000001E-6</v>
      </c>
      <c r="H371" s="81">
        <v>1.8E-5</v>
      </c>
    </row>
    <row r="372" spans="2:8" x14ac:dyDescent="0.25">
      <c r="B372" s="82">
        <v>353</v>
      </c>
      <c r="C372" s="80">
        <v>-13.827033</v>
      </c>
      <c r="D372" s="80">
        <v>353.36655999999999</v>
      </c>
      <c r="E372" s="80">
        <v>4.3629280000000001</v>
      </c>
      <c r="F372" s="81">
        <v>-3.6000000000000001E-5</v>
      </c>
      <c r="G372" s="81">
        <v>3.0000000000000001E-6</v>
      </c>
      <c r="H372" s="81">
        <v>1.8E-5</v>
      </c>
    </row>
    <row r="373" spans="2:8" x14ac:dyDescent="0.25">
      <c r="B373" s="82">
        <v>354</v>
      </c>
      <c r="C373" s="80">
        <v>-13.907757999999999</v>
      </c>
      <c r="D373" s="80">
        <v>354.36981300000002</v>
      </c>
      <c r="E373" s="80">
        <v>4.3860330000000003</v>
      </c>
      <c r="F373" s="81">
        <v>-3.6000000000000001E-5</v>
      </c>
      <c r="G373" s="81">
        <v>3.0000000000000001E-6</v>
      </c>
      <c r="H373" s="81">
        <v>1.8E-5</v>
      </c>
    </row>
    <row r="374" spans="2:8" x14ac:dyDescent="0.25">
      <c r="B374" s="82">
        <v>355</v>
      </c>
      <c r="C374" s="80">
        <v>-13.988770000000001</v>
      </c>
      <c r="D374" s="80">
        <v>355.37308899999999</v>
      </c>
      <c r="E374" s="80">
        <v>4.409281</v>
      </c>
      <c r="F374" s="81">
        <v>-3.6000000000000001E-5</v>
      </c>
      <c r="G374" s="81">
        <v>3.0000000000000001E-6</v>
      </c>
      <c r="H374" s="81">
        <v>1.8E-5</v>
      </c>
    </row>
    <row r="375" spans="2:8" x14ac:dyDescent="0.25">
      <c r="B375" s="82">
        <v>356</v>
      </c>
      <c r="C375" s="80">
        <v>-14.070071</v>
      </c>
      <c r="D375" s="80">
        <v>356.37638900000002</v>
      </c>
      <c r="E375" s="80">
        <v>4.4326699999999999</v>
      </c>
      <c r="F375" s="81">
        <v>-3.6000000000000001E-5</v>
      </c>
      <c r="G375" s="81">
        <v>3.0000000000000001E-6</v>
      </c>
      <c r="H375" s="81">
        <v>1.8E-5</v>
      </c>
    </row>
    <row r="376" spans="2:8" x14ac:dyDescent="0.25">
      <c r="B376" s="82">
        <v>357</v>
      </c>
      <c r="C376" s="80">
        <v>-14.151662</v>
      </c>
      <c r="D376" s="80">
        <v>357.37971199999998</v>
      </c>
      <c r="E376" s="80">
        <v>4.4562030000000004</v>
      </c>
      <c r="F376" s="81">
        <v>-3.6999999999999998E-5</v>
      </c>
      <c r="G376" s="81">
        <v>3.0000000000000001E-6</v>
      </c>
      <c r="H376" s="81">
        <v>1.8E-5</v>
      </c>
    </row>
    <row r="377" spans="2:8" x14ac:dyDescent="0.25">
      <c r="B377" s="82">
        <v>358</v>
      </c>
      <c r="C377" s="80">
        <v>-14.233544999999999</v>
      </c>
      <c r="D377" s="80">
        <v>358.38305800000001</v>
      </c>
      <c r="E377" s="80">
        <v>4.4798790000000004</v>
      </c>
      <c r="F377" s="81">
        <v>-3.6999999999999998E-5</v>
      </c>
      <c r="G377" s="81">
        <v>3.0000000000000001E-6</v>
      </c>
      <c r="H377" s="81">
        <v>1.8E-5</v>
      </c>
    </row>
    <row r="378" spans="2:8" x14ac:dyDescent="0.25">
      <c r="B378" s="82">
        <v>359</v>
      </c>
      <c r="C378" s="80">
        <v>-14.315721</v>
      </c>
      <c r="D378" s="80">
        <v>359.38642900000002</v>
      </c>
      <c r="E378" s="80">
        <v>4.503698</v>
      </c>
      <c r="F378" s="81">
        <v>-3.6999999999999998E-5</v>
      </c>
      <c r="G378" s="81">
        <v>3.0000000000000001E-6</v>
      </c>
      <c r="H378" s="81">
        <v>1.8E-5</v>
      </c>
    </row>
    <row r="379" spans="2:8" x14ac:dyDescent="0.25">
      <c r="B379" s="82">
        <v>360</v>
      </c>
      <c r="C379" s="80">
        <v>-14.398191000000001</v>
      </c>
      <c r="D379" s="80">
        <v>360.38982399999998</v>
      </c>
      <c r="E379" s="80">
        <v>4.5276620000000003</v>
      </c>
      <c r="F379" s="81">
        <v>-3.6999999999999998E-5</v>
      </c>
      <c r="G379" s="81">
        <v>3.0000000000000001E-6</v>
      </c>
      <c r="H379" s="81">
        <v>1.8E-5</v>
      </c>
    </row>
    <row r="380" spans="2:8" x14ac:dyDescent="0.25">
      <c r="B380" s="82">
        <v>361</v>
      </c>
      <c r="C380" s="80">
        <v>-14.480959</v>
      </c>
      <c r="D380" s="80">
        <v>361.39324299999998</v>
      </c>
      <c r="E380" s="80">
        <v>4.5517700000000003</v>
      </c>
      <c r="F380" s="81">
        <v>-3.6999999999999998E-5</v>
      </c>
      <c r="G380" s="81">
        <v>3.0000000000000001E-6</v>
      </c>
      <c r="H380" s="81">
        <v>1.8E-5</v>
      </c>
    </row>
    <row r="381" spans="2:8" x14ac:dyDescent="0.25">
      <c r="B381" s="82">
        <v>362</v>
      </c>
      <c r="C381" s="80">
        <v>-14.564024</v>
      </c>
      <c r="D381" s="80">
        <v>362.39668699999999</v>
      </c>
      <c r="E381" s="80">
        <v>4.5760230000000002</v>
      </c>
      <c r="F381" s="81">
        <v>-3.8000000000000002E-5</v>
      </c>
      <c r="G381" s="81">
        <v>3.0000000000000001E-6</v>
      </c>
      <c r="H381" s="81">
        <v>1.8E-5</v>
      </c>
    </row>
    <row r="382" spans="2:8" x14ac:dyDescent="0.25">
      <c r="B382" s="82">
        <v>363</v>
      </c>
      <c r="C382" s="80">
        <v>-14.647387999999999</v>
      </c>
      <c r="D382" s="80">
        <v>363.40015599999998</v>
      </c>
      <c r="E382" s="80">
        <v>4.6004199999999997</v>
      </c>
      <c r="F382" s="81">
        <v>-3.8000000000000002E-5</v>
      </c>
      <c r="G382" s="81">
        <v>3.0000000000000001E-6</v>
      </c>
      <c r="H382" s="81">
        <v>1.9000000000000001E-5</v>
      </c>
    </row>
    <row r="383" spans="2:8" x14ac:dyDescent="0.25">
      <c r="B383" s="82">
        <v>364</v>
      </c>
      <c r="C383" s="80">
        <v>-14.731052999999999</v>
      </c>
      <c r="D383" s="80">
        <v>364.40365000000003</v>
      </c>
      <c r="E383" s="80">
        <v>4.6249640000000003</v>
      </c>
      <c r="F383" s="81">
        <v>-3.8000000000000002E-5</v>
      </c>
      <c r="G383" s="81">
        <v>3.0000000000000001E-6</v>
      </c>
      <c r="H383" s="81">
        <v>1.9000000000000001E-5</v>
      </c>
    </row>
    <row r="384" spans="2:8" x14ac:dyDescent="0.25">
      <c r="B384" s="82">
        <v>365</v>
      </c>
      <c r="C384" s="80">
        <v>-14.815021</v>
      </c>
      <c r="D384" s="80">
        <v>365.40716900000001</v>
      </c>
      <c r="E384" s="80">
        <v>4.6496589999999998</v>
      </c>
      <c r="F384" s="81">
        <v>-3.8000000000000002E-5</v>
      </c>
      <c r="G384" s="81">
        <v>3.0000000000000001E-6</v>
      </c>
      <c r="H384" s="81">
        <v>1.9000000000000001E-5</v>
      </c>
    </row>
    <row r="385" spans="2:8" x14ac:dyDescent="0.25">
      <c r="B385" s="82">
        <v>366</v>
      </c>
      <c r="C385" s="80">
        <v>-14.899292000000001</v>
      </c>
      <c r="D385" s="80">
        <v>366.41071399999998</v>
      </c>
      <c r="E385" s="80">
        <v>4.6745070000000002</v>
      </c>
      <c r="F385" s="81">
        <v>-3.8000000000000002E-5</v>
      </c>
      <c r="G385" s="81">
        <v>3.0000000000000001E-6</v>
      </c>
      <c r="H385" s="81">
        <v>2.0000000000000002E-5</v>
      </c>
    </row>
    <row r="386" spans="2:8" x14ac:dyDescent="0.25">
      <c r="B386" s="82">
        <v>367</v>
      </c>
      <c r="C386" s="80">
        <v>-14.983869</v>
      </c>
      <c r="D386" s="80">
        <v>367.41428400000001</v>
      </c>
      <c r="E386" s="80">
        <v>4.6995110000000002</v>
      </c>
      <c r="F386" s="81">
        <v>-3.8000000000000002E-5</v>
      </c>
      <c r="G386" s="81">
        <v>3.0000000000000001E-6</v>
      </c>
      <c r="H386" s="81">
        <v>2.0000000000000002E-5</v>
      </c>
    </row>
    <row r="387" spans="2:8" x14ac:dyDescent="0.25">
      <c r="B387" s="82">
        <v>368</v>
      </c>
      <c r="C387" s="80">
        <v>-15.068752999999999</v>
      </c>
      <c r="D387" s="80">
        <v>368.41788000000003</v>
      </c>
      <c r="E387" s="80">
        <v>4.7246759999999997</v>
      </c>
      <c r="F387" s="81">
        <v>-3.8999999999999999E-5</v>
      </c>
      <c r="G387" s="81">
        <v>3.0000000000000001E-6</v>
      </c>
      <c r="H387" s="81">
        <v>2.0999999999999999E-5</v>
      </c>
    </row>
    <row r="388" spans="2:8" x14ac:dyDescent="0.25">
      <c r="B388" s="82">
        <v>369</v>
      </c>
      <c r="C388" s="80">
        <v>-15.153945</v>
      </c>
      <c r="D388" s="80">
        <v>369.42150199999998</v>
      </c>
      <c r="E388" s="80">
        <v>4.7500030000000004</v>
      </c>
      <c r="F388" s="81">
        <v>-3.8999999999999999E-5</v>
      </c>
      <c r="G388" s="81">
        <v>3.0000000000000001E-6</v>
      </c>
      <c r="H388" s="81">
        <v>2.0999999999999999E-5</v>
      </c>
    </row>
    <row r="389" spans="2:8" x14ac:dyDescent="0.25">
      <c r="B389" s="82">
        <v>370</v>
      </c>
      <c r="C389" s="80">
        <v>-15.239447</v>
      </c>
      <c r="D389" s="80">
        <v>370.42515100000003</v>
      </c>
      <c r="E389" s="80">
        <v>4.7754950000000003</v>
      </c>
      <c r="F389" s="81">
        <v>-3.8999999999999999E-5</v>
      </c>
      <c r="G389" s="81">
        <v>3.0000000000000001E-6</v>
      </c>
      <c r="H389" s="81">
        <v>2.0999999999999999E-5</v>
      </c>
    </row>
    <row r="390" spans="2:8" x14ac:dyDescent="0.25">
      <c r="B390" s="82">
        <v>371</v>
      </c>
      <c r="C390" s="80">
        <v>-15.32526</v>
      </c>
      <c r="D390" s="80">
        <v>371.42882600000002</v>
      </c>
      <c r="E390" s="80">
        <v>4.8011569999999999</v>
      </c>
      <c r="F390" s="81">
        <v>-3.8999999999999999E-5</v>
      </c>
      <c r="G390" s="81">
        <v>3.0000000000000001E-6</v>
      </c>
      <c r="H390" s="81">
        <v>2.1999999999999999E-5</v>
      </c>
    </row>
    <row r="391" spans="2:8" x14ac:dyDescent="0.25">
      <c r="B391" s="82">
        <v>372</v>
      </c>
      <c r="C391" s="80">
        <v>-15.411386</v>
      </c>
      <c r="D391" s="80">
        <v>372.43252799999999</v>
      </c>
      <c r="E391" s="80">
        <v>4.8269890000000002</v>
      </c>
      <c r="F391" s="81">
        <v>-3.8999999999999999E-5</v>
      </c>
      <c r="G391" s="81">
        <v>3.0000000000000001E-6</v>
      </c>
      <c r="H391" s="81">
        <v>2.1999999999999999E-5</v>
      </c>
    </row>
    <row r="392" spans="2:8" x14ac:dyDescent="0.25">
      <c r="B392" s="82">
        <v>373</v>
      </c>
      <c r="C392" s="80">
        <v>-15.497826</v>
      </c>
      <c r="D392" s="80">
        <v>373.43625700000001</v>
      </c>
      <c r="E392" s="80">
        <v>4.8529949999999999</v>
      </c>
      <c r="F392" s="81">
        <v>-4.0000000000000003E-5</v>
      </c>
      <c r="G392" s="81">
        <v>3.0000000000000001E-6</v>
      </c>
      <c r="H392" s="81">
        <v>2.1999999999999999E-5</v>
      </c>
    </row>
    <row r="393" spans="2:8" x14ac:dyDescent="0.25">
      <c r="B393" s="82">
        <v>374</v>
      </c>
      <c r="C393" s="80">
        <v>-15.584581</v>
      </c>
      <c r="D393" s="80">
        <v>374.44001300000002</v>
      </c>
      <c r="E393" s="80">
        <v>4.8791779999999996</v>
      </c>
      <c r="F393" s="81">
        <v>-4.0000000000000003E-5</v>
      </c>
      <c r="G393" s="81">
        <v>3.0000000000000001E-6</v>
      </c>
      <c r="H393" s="81">
        <v>2.3E-5</v>
      </c>
    </row>
    <row r="394" spans="2:8" x14ac:dyDescent="0.25">
      <c r="B394" s="82">
        <v>375</v>
      </c>
      <c r="C394" s="80">
        <v>-15.671652999999999</v>
      </c>
      <c r="D394" s="80">
        <v>375.44379700000002</v>
      </c>
      <c r="E394" s="80">
        <v>4.9055400000000002</v>
      </c>
      <c r="F394" s="81">
        <v>-4.0000000000000003E-5</v>
      </c>
      <c r="G394" s="81">
        <v>3.0000000000000001E-6</v>
      </c>
      <c r="H394" s="81">
        <v>2.3E-5</v>
      </c>
    </row>
    <row r="395" spans="2:8" x14ac:dyDescent="0.25">
      <c r="B395" s="82">
        <v>376</v>
      </c>
      <c r="C395" s="80">
        <v>-15.759043</v>
      </c>
      <c r="D395" s="80">
        <v>376.447608</v>
      </c>
      <c r="E395" s="80">
        <v>4.9320820000000003</v>
      </c>
      <c r="F395" s="81">
        <v>-4.0000000000000003E-5</v>
      </c>
      <c r="G395" s="81">
        <v>3.0000000000000001E-6</v>
      </c>
      <c r="H395" s="81">
        <v>2.3E-5</v>
      </c>
    </row>
    <row r="396" spans="2:8" x14ac:dyDescent="0.25">
      <c r="B396" s="82">
        <v>377</v>
      </c>
      <c r="C396" s="80">
        <v>-15.846752</v>
      </c>
      <c r="D396" s="80">
        <v>377.45144699999997</v>
      </c>
      <c r="E396" s="80">
        <v>4.9588089999999996</v>
      </c>
      <c r="F396" s="81">
        <v>-4.0000000000000003E-5</v>
      </c>
      <c r="G396" s="81">
        <v>3.9999999999999998E-6</v>
      </c>
      <c r="H396" s="81">
        <v>2.3E-5</v>
      </c>
    </row>
    <row r="397" spans="2:8" x14ac:dyDescent="0.25">
      <c r="B397" s="82">
        <v>378</v>
      </c>
      <c r="C397" s="80">
        <v>-15.934782999999999</v>
      </c>
      <c r="D397" s="80">
        <v>378.45531399999999</v>
      </c>
      <c r="E397" s="80">
        <v>4.9857199999999997</v>
      </c>
      <c r="F397" s="81">
        <v>-4.0000000000000003E-5</v>
      </c>
      <c r="G397" s="81">
        <v>3.9999999999999998E-6</v>
      </c>
      <c r="H397" s="81">
        <v>2.4000000000000001E-5</v>
      </c>
    </row>
    <row r="398" spans="2:8" x14ac:dyDescent="0.25">
      <c r="B398" s="82">
        <v>379</v>
      </c>
      <c r="C398" s="80">
        <v>-16.023135</v>
      </c>
      <c r="D398" s="80">
        <v>379.45920999999998</v>
      </c>
      <c r="E398" s="80">
        <v>5.0128199999999996</v>
      </c>
      <c r="F398" s="81">
        <v>-4.0000000000000003E-5</v>
      </c>
      <c r="G398" s="81">
        <v>3.9999999999999998E-6</v>
      </c>
      <c r="H398" s="81">
        <v>2.4000000000000001E-5</v>
      </c>
    </row>
    <row r="399" spans="2:8" x14ac:dyDescent="0.25">
      <c r="B399" s="82">
        <v>380</v>
      </c>
      <c r="C399" s="80">
        <v>-16.111809999999998</v>
      </c>
      <c r="D399" s="80">
        <v>380.46313400000003</v>
      </c>
      <c r="E399" s="80">
        <v>5.0401090000000002</v>
      </c>
      <c r="F399" s="81">
        <v>-4.1E-5</v>
      </c>
      <c r="G399" s="81">
        <v>3.9999999999999998E-6</v>
      </c>
      <c r="H399" s="81">
        <v>2.4000000000000001E-5</v>
      </c>
    </row>
    <row r="400" spans="2:8" x14ac:dyDescent="0.25">
      <c r="B400" s="82">
        <v>381</v>
      </c>
      <c r="C400" s="80">
        <v>-16.200810000000001</v>
      </c>
      <c r="D400" s="80">
        <v>381.46708699999999</v>
      </c>
      <c r="E400" s="80">
        <v>5.0675889999999999</v>
      </c>
      <c r="F400" s="81">
        <v>-4.1E-5</v>
      </c>
      <c r="G400" s="81">
        <v>3.9999999999999998E-6</v>
      </c>
      <c r="H400" s="81">
        <v>2.4000000000000001E-5</v>
      </c>
    </row>
    <row r="401" spans="2:8" x14ac:dyDescent="0.25">
      <c r="B401" s="82">
        <v>382</v>
      </c>
      <c r="C401" s="80">
        <v>-16.290136</v>
      </c>
      <c r="D401" s="80">
        <v>382.471068</v>
      </c>
      <c r="E401" s="80">
        <v>5.095262</v>
      </c>
      <c r="F401" s="81">
        <v>-4.1E-5</v>
      </c>
      <c r="G401" s="81">
        <v>3.9999999999999998E-6</v>
      </c>
      <c r="H401" s="81">
        <v>2.4000000000000001E-5</v>
      </c>
    </row>
    <row r="402" spans="2:8" x14ac:dyDescent="0.25">
      <c r="B402" s="82">
        <v>383</v>
      </c>
      <c r="C402" s="80">
        <v>-16.379788000000001</v>
      </c>
      <c r="D402" s="80">
        <v>383.47507899999999</v>
      </c>
      <c r="E402" s="80">
        <v>5.1231299999999997</v>
      </c>
      <c r="F402" s="81">
        <v>-4.1E-5</v>
      </c>
      <c r="G402" s="81">
        <v>3.9999999999999998E-6</v>
      </c>
      <c r="H402" s="81">
        <v>2.5000000000000001E-5</v>
      </c>
    </row>
    <row r="403" spans="2:8" x14ac:dyDescent="0.25">
      <c r="B403" s="82">
        <v>384</v>
      </c>
      <c r="C403" s="80">
        <v>-16.469767999999998</v>
      </c>
      <c r="D403" s="80">
        <v>384.47911900000003</v>
      </c>
      <c r="E403" s="80">
        <v>5.1511930000000001</v>
      </c>
      <c r="F403" s="81">
        <v>-4.1E-5</v>
      </c>
      <c r="G403" s="81">
        <v>3.9999999999999998E-6</v>
      </c>
      <c r="H403" s="81">
        <v>2.5000000000000001E-5</v>
      </c>
    </row>
    <row r="404" spans="2:8" x14ac:dyDescent="0.25">
      <c r="B404" s="82">
        <v>385</v>
      </c>
      <c r="C404" s="80">
        <v>-16.560077</v>
      </c>
      <c r="D404" s="80">
        <v>385.48318899999998</v>
      </c>
      <c r="E404" s="80">
        <v>5.1794539999999998</v>
      </c>
      <c r="F404" s="81">
        <v>-4.1E-5</v>
      </c>
      <c r="G404" s="81">
        <v>3.9999999999999998E-6</v>
      </c>
      <c r="H404" s="81">
        <v>2.5000000000000001E-5</v>
      </c>
    </row>
    <row r="405" spans="2:8" x14ac:dyDescent="0.25">
      <c r="B405" s="82">
        <v>386</v>
      </c>
      <c r="C405" s="80">
        <v>-16.650715999999999</v>
      </c>
      <c r="D405" s="80">
        <v>386.48728799999998</v>
      </c>
      <c r="E405" s="80">
        <v>5.2079129999999996</v>
      </c>
      <c r="F405" s="81">
        <v>-4.1E-5</v>
      </c>
      <c r="G405" s="81">
        <v>3.9999999999999998E-6</v>
      </c>
      <c r="H405" s="81">
        <v>2.5000000000000001E-5</v>
      </c>
    </row>
    <row r="406" spans="2:8" x14ac:dyDescent="0.25">
      <c r="B406" s="82">
        <v>387</v>
      </c>
      <c r="C406" s="80">
        <v>-16.741686000000001</v>
      </c>
      <c r="D406" s="80">
        <v>387.49141700000001</v>
      </c>
      <c r="E406" s="80">
        <v>5.2365719999999998</v>
      </c>
      <c r="F406" s="81">
        <v>-4.1999999999999998E-5</v>
      </c>
      <c r="G406" s="81">
        <v>3.9999999999999998E-6</v>
      </c>
      <c r="H406" s="81">
        <v>2.5000000000000001E-5</v>
      </c>
    </row>
    <row r="407" spans="2:8" x14ac:dyDescent="0.25">
      <c r="B407" s="82">
        <v>388</v>
      </c>
      <c r="C407" s="80">
        <v>-16.832986999999999</v>
      </c>
      <c r="D407" s="80">
        <v>388.49557600000003</v>
      </c>
      <c r="E407" s="80">
        <v>5.2654310000000004</v>
      </c>
      <c r="F407" s="81">
        <v>-4.1999999999999998E-5</v>
      </c>
      <c r="G407" s="81">
        <v>3.9999999999999998E-6</v>
      </c>
      <c r="H407" s="81">
        <v>2.5000000000000001E-5</v>
      </c>
    </row>
    <row r="408" spans="2:8" x14ac:dyDescent="0.25">
      <c r="B408" s="82">
        <v>389</v>
      </c>
      <c r="C408" s="80">
        <v>-16.924620999999998</v>
      </c>
      <c r="D408" s="80">
        <v>389.49976600000002</v>
      </c>
      <c r="E408" s="80">
        <v>5.2944909999999998</v>
      </c>
      <c r="F408" s="81">
        <v>-4.1999999999999998E-5</v>
      </c>
      <c r="G408" s="81">
        <v>3.9999999999999998E-6</v>
      </c>
      <c r="H408" s="81">
        <v>2.5000000000000001E-5</v>
      </c>
    </row>
    <row r="409" spans="2:8" x14ac:dyDescent="0.25">
      <c r="B409" s="82">
        <v>390</v>
      </c>
      <c r="C409" s="80">
        <v>-17.016589</v>
      </c>
      <c r="D409" s="80">
        <v>390.503986</v>
      </c>
      <c r="E409" s="80">
        <v>5.3237519999999998</v>
      </c>
      <c r="F409" s="81">
        <v>-4.1999999999999998E-5</v>
      </c>
      <c r="G409" s="81">
        <v>3.9999999999999998E-6</v>
      </c>
      <c r="H409" s="81">
        <v>2.5000000000000001E-5</v>
      </c>
    </row>
    <row r="410" spans="2:8" x14ac:dyDescent="0.25">
      <c r="B410" s="82">
        <v>391</v>
      </c>
      <c r="C410" s="80">
        <v>-17.108889999999999</v>
      </c>
      <c r="D410" s="80">
        <v>391.50823700000001</v>
      </c>
      <c r="E410" s="80">
        <v>5.3532159999999998</v>
      </c>
      <c r="F410" s="81">
        <v>-4.1999999999999998E-5</v>
      </c>
      <c r="G410" s="81">
        <v>3.9999999999999998E-6</v>
      </c>
      <c r="H410" s="81">
        <v>2.5000000000000001E-5</v>
      </c>
    </row>
    <row r="411" spans="2:8" x14ac:dyDescent="0.25">
      <c r="B411" s="82">
        <v>392</v>
      </c>
      <c r="C411" s="80">
        <v>-17.201526999999999</v>
      </c>
      <c r="D411" s="80">
        <v>392.512519</v>
      </c>
      <c r="E411" s="80">
        <v>5.3828820000000004</v>
      </c>
      <c r="F411" s="81">
        <v>-4.1999999999999998E-5</v>
      </c>
      <c r="G411" s="81">
        <v>3.9999999999999998E-6</v>
      </c>
      <c r="H411" s="81">
        <v>2.5000000000000001E-5</v>
      </c>
    </row>
    <row r="412" spans="2:8" x14ac:dyDescent="0.25">
      <c r="B412" s="82">
        <v>393</v>
      </c>
      <c r="C412" s="80">
        <v>-17.294498999999998</v>
      </c>
      <c r="D412" s="80">
        <v>393.51683100000002</v>
      </c>
      <c r="E412" s="80">
        <v>5.4127510000000001</v>
      </c>
      <c r="F412" s="81">
        <v>-4.1999999999999998E-5</v>
      </c>
      <c r="G412" s="81">
        <v>3.9999999999999998E-6</v>
      </c>
      <c r="H412" s="81">
        <v>2.5000000000000001E-5</v>
      </c>
    </row>
    <row r="413" spans="2:8" x14ac:dyDescent="0.25">
      <c r="B413" s="82">
        <v>394</v>
      </c>
      <c r="C413" s="80">
        <v>-17.387806999999999</v>
      </c>
      <c r="D413" s="80">
        <v>394.52117500000003</v>
      </c>
      <c r="E413" s="80">
        <v>5.4428219999999996</v>
      </c>
      <c r="F413" s="81">
        <v>-4.1999999999999998E-5</v>
      </c>
      <c r="G413" s="81">
        <v>3.9999999999999998E-6</v>
      </c>
      <c r="H413" s="81">
        <v>2.5000000000000001E-5</v>
      </c>
    </row>
    <row r="414" spans="2:8" x14ac:dyDescent="0.25">
      <c r="B414" s="82">
        <v>395</v>
      </c>
      <c r="C414" s="80">
        <v>-17.481451</v>
      </c>
      <c r="D414" s="80">
        <v>395.52555000000001</v>
      </c>
      <c r="E414" s="80">
        <v>5.473096</v>
      </c>
      <c r="F414" s="81">
        <v>-4.1999999999999998E-5</v>
      </c>
      <c r="G414" s="81">
        <v>3.9999999999999998E-6</v>
      </c>
      <c r="H414" s="81">
        <v>2.5000000000000001E-5</v>
      </c>
    </row>
    <row r="415" spans="2:8" x14ac:dyDescent="0.25">
      <c r="B415" s="82">
        <v>396</v>
      </c>
      <c r="C415" s="80">
        <v>-17.575433</v>
      </c>
      <c r="D415" s="80">
        <v>396.52995700000002</v>
      </c>
      <c r="E415" s="80">
        <v>5.503571</v>
      </c>
      <c r="F415" s="81">
        <v>-4.1999999999999998E-5</v>
      </c>
      <c r="G415" s="81">
        <v>3.9999999999999998E-6</v>
      </c>
      <c r="H415" s="81">
        <v>2.5000000000000001E-5</v>
      </c>
    </row>
    <row r="416" spans="2:8" x14ac:dyDescent="0.25">
      <c r="B416" s="82">
        <v>397</v>
      </c>
      <c r="C416" s="80">
        <v>-17.669751999999999</v>
      </c>
      <c r="D416" s="80">
        <v>397.53439500000002</v>
      </c>
      <c r="E416" s="80">
        <v>5.5342479999999998</v>
      </c>
      <c r="F416" s="81">
        <v>-4.1999999999999998E-5</v>
      </c>
      <c r="G416" s="81">
        <v>3.9999999999999998E-6</v>
      </c>
      <c r="H416" s="81">
        <v>2.5000000000000001E-5</v>
      </c>
    </row>
    <row r="417" spans="2:8" x14ac:dyDescent="0.25">
      <c r="B417" s="82">
        <v>398</v>
      </c>
      <c r="C417" s="80">
        <v>-17.764408</v>
      </c>
      <c r="D417" s="80">
        <v>398.53886499999999</v>
      </c>
      <c r="E417" s="80">
        <v>5.5651260000000002</v>
      </c>
      <c r="F417" s="81">
        <v>-4.1999999999999998E-5</v>
      </c>
      <c r="G417" s="81">
        <v>3.9999999999999998E-6</v>
      </c>
      <c r="H417" s="81">
        <v>2.5000000000000001E-5</v>
      </c>
    </row>
    <row r="418" spans="2:8" x14ac:dyDescent="0.25">
      <c r="B418" s="82">
        <v>399</v>
      </c>
      <c r="C418" s="80">
        <v>-17.859403</v>
      </c>
      <c r="D418" s="80">
        <v>399.54336599999999</v>
      </c>
      <c r="E418" s="80">
        <v>5.5962040000000002</v>
      </c>
      <c r="F418" s="81">
        <v>-4.1999999999999998E-5</v>
      </c>
      <c r="G418" s="81">
        <v>3.9999999999999998E-6</v>
      </c>
      <c r="H418" s="81">
        <v>2.5000000000000001E-5</v>
      </c>
    </row>
    <row r="419" spans="2:8" x14ac:dyDescent="0.25">
      <c r="B419" s="82">
        <v>400</v>
      </c>
      <c r="C419" s="80">
        <v>-17.954734999999999</v>
      </c>
      <c r="D419" s="80">
        <v>400.54790000000003</v>
      </c>
      <c r="E419" s="80">
        <v>5.6274810000000004</v>
      </c>
      <c r="F419" s="81">
        <v>-4.1999999999999998E-5</v>
      </c>
      <c r="G419" s="81">
        <v>3.9999999999999998E-6</v>
      </c>
      <c r="H419" s="81">
        <v>2.5000000000000001E-5</v>
      </c>
    </row>
    <row r="420" spans="2:8" x14ac:dyDescent="0.25">
      <c r="B420" s="82">
        <v>401</v>
      </c>
      <c r="C420" s="80">
        <v>-18.050405000000001</v>
      </c>
      <c r="D420" s="80">
        <v>401.55246599999998</v>
      </c>
      <c r="E420" s="80">
        <v>5.6589559999999999</v>
      </c>
      <c r="F420" s="81">
        <v>-4.1999999999999998E-5</v>
      </c>
      <c r="G420" s="81">
        <v>3.9999999999999998E-6</v>
      </c>
      <c r="H420" s="81">
        <v>2.4000000000000001E-5</v>
      </c>
    </row>
    <row r="421" spans="2:8" x14ac:dyDescent="0.25">
      <c r="B421" s="82">
        <v>402</v>
      </c>
      <c r="C421" s="80">
        <v>-18.146414</v>
      </c>
      <c r="D421" s="80">
        <v>402.55706500000002</v>
      </c>
      <c r="E421" s="80">
        <v>5.6906270000000001</v>
      </c>
      <c r="F421" s="81">
        <v>-4.1999999999999998E-5</v>
      </c>
      <c r="G421" s="81">
        <v>3.9999999999999998E-6</v>
      </c>
      <c r="H421" s="81">
        <v>2.4000000000000001E-5</v>
      </c>
    </row>
    <row r="422" spans="2:8" x14ac:dyDescent="0.25">
      <c r="B422" s="82">
        <v>403</v>
      </c>
      <c r="C422" s="80">
        <v>-18.242760000000001</v>
      </c>
      <c r="D422" s="80">
        <v>403.56169499999999</v>
      </c>
      <c r="E422" s="80">
        <v>5.7224919999999999</v>
      </c>
      <c r="F422" s="81">
        <v>-4.1999999999999998E-5</v>
      </c>
      <c r="G422" s="81">
        <v>3.9999999999999998E-6</v>
      </c>
      <c r="H422" s="81">
        <v>2.4000000000000001E-5</v>
      </c>
    </row>
    <row r="423" spans="2:8" x14ac:dyDescent="0.25">
      <c r="B423" s="82">
        <v>404</v>
      </c>
      <c r="C423" s="80">
        <v>-18.339442999999999</v>
      </c>
      <c r="D423" s="80">
        <v>404.56635799999998</v>
      </c>
      <c r="E423" s="80">
        <v>5.7545510000000002</v>
      </c>
      <c r="F423" s="81">
        <v>-4.1999999999999998E-5</v>
      </c>
      <c r="G423" s="81">
        <v>3.9999999999999998E-6</v>
      </c>
      <c r="H423" s="81">
        <v>2.4000000000000001E-5</v>
      </c>
    </row>
    <row r="424" spans="2:8" x14ac:dyDescent="0.25">
      <c r="B424" s="82">
        <v>405</v>
      </c>
      <c r="C424" s="80">
        <v>-18.436464000000001</v>
      </c>
      <c r="D424" s="80">
        <v>405.571054</v>
      </c>
      <c r="E424" s="80">
        <v>5.7868000000000004</v>
      </c>
      <c r="F424" s="81">
        <v>-4.1999999999999998E-5</v>
      </c>
      <c r="G424" s="81">
        <v>3.9999999999999998E-6</v>
      </c>
      <c r="H424" s="81">
        <v>2.3E-5</v>
      </c>
    </row>
    <row r="425" spans="2:8" x14ac:dyDescent="0.25">
      <c r="B425" s="82">
        <v>406</v>
      </c>
      <c r="C425" s="80">
        <v>-18.533822000000001</v>
      </c>
      <c r="D425" s="80">
        <v>406.575782</v>
      </c>
      <c r="E425" s="80">
        <v>5.8192380000000004</v>
      </c>
      <c r="F425" s="81">
        <v>-4.1999999999999998E-5</v>
      </c>
      <c r="G425" s="81">
        <v>3.9999999999999998E-6</v>
      </c>
      <c r="H425" s="81">
        <v>2.3E-5</v>
      </c>
    </row>
    <row r="426" spans="2:8" x14ac:dyDescent="0.25">
      <c r="B426" s="82">
        <v>407</v>
      </c>
      <c r="C426" s="80">
        <v>-18.631516000000001</v>
      </c>
      <c r="D426" s="80">
        <v>407.58054199999998</v>
      </c>
      <c r="E426" s="80">
        <v>5.8518629999999998</v>
      </c>
      <c r="F426" s="81">
        <v>-4.1999999999999998E-5</v>
      </c>
      <c r="G426" s="81">
        <v>3.9999999999999998E-6</v>
      </c>
      <c r="H426" s="81">
        <v>2.3E-5</v>
      </c>
    </row>
    <row r="427" spans="2:8" x14ac:dyDescent="0.25">
      <c r="B427" s="82">
        <v>408</v>
      </c>
      <c r="C427" s="80">
        <v>-18.729545999999999</v>
      </c>
      <c r="D427" s="80">
        <v>408.58533599999998</v>
      </c>
      <c r="E427" s="80">
        <v>5.884671</v>
      </c>
      <c r="F427" s="81">
        <v>-4.1999999999999998E-5</v>
      </c>
      <c r="G427" s="81">
        <v>3.9999999999999998E-6</v>
      </c>
      <c r="H427" s="81">
        <v>2.1999999999999999E-5</v>
      </c>
    </row>
    <row r="428" spans="2:8" x14ac:dyDescent="0.25">
      <c r="B428" s="82">
        <v>409</v>
      </c>
      <c r="C428" s="80">
        <v>-18.827909999999999</v>
      </c>
      <c r="D428" s="80">
        <v>409.59016200000002</v>
      </c>
      <c r="E428" s="80">
        <v>5.9176599999999997</v>
      </c>
      <c r="F428" s="81">
        <v>-4.1999999999999998E-5</v>
      </c>
      <c r="G428" s="81">
        <v>3.9999999999999998E-6</v>
      </c>
      <c r="H428" s="81">
        <v>2.1999999999999999E-5</v>
      </c>
    </row>
    <row r="429" spans="2:8" x14ac:dyDescent="0.25">
      <c r="B429" s="82">
        <v>410</v>
      </c>
      <c r="C429" s="80">
        <v>-18.926608999999999</v>
      </c>
      <c r="D429" s="80">
        <v>410.59502099999997</v>
      </c>
      <c r="E429" s="80">
        <v>5.9508270000000003</v>
      </c>
      <c r="F429" s="81">
        <v>-4.1999999999999998E-5</v>
      </c>
      <c r="G429" s="81">
        <v>3.9999999999999998E-6</v>
      </c>
      <c r="H429" s="81">
        <v>2.1999999999999999E-5</v>
      </c>
    </row>
    <row r="430" spans="2:8" x14ac:dyDescent="0.25">
      <c r="B430" s="82">
        <v>411</v>
      </c>
      <c r="C430" s="80">
        <v>-19.025639999999999</v>
      </c>
      <c r="D430" s="80">
        <v>411.59991300000002</v>
      </c>
      <c r="E430" s="80">
        <v>5.9841680000000004</v>
      </c>
      <c r="F430" s="81">
        <v>-4.1E-5</v>
      </c>
      <c r="G430" s="81">
        <v>3.9999999999999998E-6</v>
      </c>
      <c r="H430" s="81">
        <v>2.0999999999999999E-5</v>
      </c>
    </row>
    <row r="431" spans="2:8" x14ac:dyDescent="0.25">
      <c r="B431" s="82">
        <v>412</v>
      </c>
      <c r="C431" s="80">
        <v>-19.125003</v>
      </c>
      <c r="D431" s="80">
        <v>412.60483699999997</v>
      </c>
      <c r="E431" s="80">
        <v>6.0176800000000004</v>
      </c>
      <c r="F431" s="81">
        <v>-4.1E-5</v>
      </c>
      <c r="G431" s="81">
        <v>3.9999999999999998E-6</v>
      </c>
      <c r="H431" s="81">
        <v>2.0999999999999999E-5</v>
      </c>
    </row>
    <row r="432" spans="2:8" x14ac:dyDescent="0.25">
      <c r="B432" s="82">
        <v>413</v>
      </c>
      <c r="C432" s="80">
        <v>-19.224696999999999</v>
      </c>
      <c r="D432" s="80">
        <v>413.60979400000002</v>
      </c>
      <c r="E432" s="80">
        <v>6.0513599999999999</v>
      </c>
      <c r="F432" s="81">
        <v>-4.1E-5</v>
      </c>
      <c r="G432" s="81">
        <v>3.9999999999999998E-6</v>
      </c>
      <c r="H432" s="81">
        <v>2.0000000000000002E-5</v>
      </c>
    </row>
    <row r="433" spans="1:8" x14ac:dyDescent="0.25">
      <c r="B433" s="82">
        <v>414</v>
      </c>
      <c r="C433" s="80">
        <v>-19.324719999999999</v>
      </c>
      <c r="D433" s="80">
        <v>414.61478399999999</v>
      </c>
      <c r="E433" s="80">
        <v>6.0852019999999998</v>
      </c>
      <c r="F433" s="81">
        <v>-4.1E-5</v>
      </c>
      <c r="G433" s="81">
        <v>3.9999999999999998E-6</v>
      </c>
      <c r="H433" s="81">
        <v>2.0000000000000002E-5</v>
      </c>
    </row>
    <row r="434" spans="1:8" x14ac:dyDescent="0.25">
      <c r="B434" s="82">
        <v>415</v>
      </c>
      <c r="C434" s="80">
        <v>-19.425070999999999</v>
      </c>
      <c r="D434" s="80">
        <v>415.61980699999998</v>
      </c>
      <c r="E434" s="80">
        <v>6.1192039999999999</v>
      </c>
      <c r="F434" s="81">
        <v>-4.1E-5</v>
      </c>
      <c r="G434" s="81">
        <v>3.9999999999999998E-6</v>
      </c>
      <c r="H434" s="81">
        <v>1.9000000000000001E-5</v>
      </c>
    </row>
    <row r="435" spans="1:8" x14ac:dyDescent="0.25">
      <c r="B435" s="82">
        <v>416</v>
      </c>
      <c r="C435" s="80">
        <v>-19.525748</v>
      </c>
      <c r="D435" s="80">
        <v>416.62486200000001</v>
      </c>
      <c r="E435" s="80">
        <v>6.1533600000000002</v>
      </c>
      <c r="F435" s="81">
        <v>-4.0000000000000003E-5</v>
      </c>
      <c r="G435" s="81">
        <v>3.9999999999999998E-6</v>
      </c>
      <c r="H435" s="81">
        <v>1.8E-5</v>
      </c>
    </row>
    <row r="436" spans="1:8" x14ac:dyDescent="0.25">
      <c r="B436" s="82">
        <v>417</v>
      </c>
      <c r="C436" s="80">
        <v>-19.626749</v>
      </c>
      <c r="D436" s="80">
        <v>417.62994900000001</v>
      </c>
      <c r="E436" s="80">
        <v>6.1876660000000001</v>
      </c>
      <c r="F436" s="81">
        <v>-4.0000000000000003E-5</v>
      </c>
      <c r="G436" s="81">
        <v>3.9999999999999998E-6</v>
      </c>
      <c r="H436" s="81">
        <v>1.8E-5</v>
      </c>
    </row>
    <row r="437" spans="1:8" x14ac:dyDescent="0.25">
      <c r="B437" s="82">
        <v>418</v>
      </c>
      <c r="C437" s="80">
        <v>-19.728072000000001</v>
      </c>
      <c r="D437" s="80">
        <v>418.63506899999999</v>
      </c>
      <c r="E437" s="80">
        <v>6.2221159999999998</v>
      </c>
      <c r="F437" s="81">
        <v>-4.0000000000000003E-5</v>
      </c>
      <c r="G437" s="81">
        <v>3.9999999999999998E-6</v>
      </c>
      <c r="H437" s="81">
        <v>1.7E-5</v>
      </c>
    </row>
    <row r="438" spans="1:8" x14ac:dyDescent="0.25">
      <c r="B438" s="82">
        <v>419</v>
      </c>
      <c r="C438" s="80">
        <v>-19.829715</v>
      </c>
      <c r="D438" s="80">
        <v>419.64022199999999</v>
      </c>
      <c r="E438" s="80">
        <v>6.2567060000000003</v>
      </c>
      <c r="F438" s="81">
        <v>-4.0000000000000003E-5</v>
      </c>
      <c r="G438" s="81">
        <v>3.9999999999999998E-6</v>
      </c>
      <c r="H438" s="81">
        <v>1.5999999999999999E-5</v>
      </c>
    </row>
    <row r="439" spans="1:8" x14ac:dyDescent="0.25">
      <c r="B439" s="82">
        <v>420</v>
      </c>
      <c r="C439" s="80">
        <v>-19.931676</v>
      </c>
      <c r="D439" s="80">
        <v>420.64540599999998</v>
      </c>
      <c r="E439" s="80">
        <v>6.2914300000000001</v>
      </c>
      <c r="F439" s="81">
        <v>-3.8999999999999999E-5</v>
      </c>
      <c r="G439" s="81">
        <v>3.9999999999999998E-6</v>
      </c>
      <c r="H439" s="81">
        <v>1.5999999999999999E-5</v>
      </c>
    </row>
    <row r="440" spans="1:8" x14ac:dyDescent="0.25">
      <c r="A440" s="32" t="s">
        <v>448</v>
      </c>
      <c r="B440" s="82">
        <v>421</v>
      </c>
      <c r="C440" s="86">
        <f>$B$11+$C$11*$B440+$D$11*$B440^2+$E$11*$B440^3+$F$11*$B440^4+$G$11*$B440^5+$H$11*$B440^6+$I$11*$B440^7+$J$11*$B440^8+$K$11*$B440^9</f>
        <v>-20.034147774712682</v>
      </c>
      <c r="D440" s="86">
        <f>$B$12+$C$12*$B440+$D$12*$B440^2+$E$12*$B440^3+$F$12*$B440^4+$G$12*$B440^5+$H$12*$B440^6+$I$12*$B440^7+$J$12*$B440^8+$K$12*$B440^9</f>
        <v>421.65069576379045</v>
      </c>
      <c r="E440" s="86">
        <f>$B$13+$C$13*$B440+$D$13*$B440^2+$E$13*$B440^3+$F$13*$B440^4+$G$13*$B440^5+$H$13*$B440^6+$I$13*$B440^7+$J$13*$B440^8+$K$13*$B440^9</f>
        <v>6.3336931555054292</v>
      </c>
    </row>
    <row r="441" spans="1:8" x14ac:dyDescent="0.25">
      <c r="B441" s="82">
        <v>422</v>
      </c>
      <c r="C441" s="86">
        <f t="shared" ref="C441:C504" si="0">$B$11+$C$11*$B441+$D$11*$B441^2+$E$11*$B441^3+$F$11*$B441^4+$G$11*$B441^5+$H$11*$B441^6+$I$11*$B441^7+$J$11*$B441^8+$K$11*$B441^9</f>
        <v>-20.136754526653526</v>
      </c>
      <c r="D441" s="86">
        <f t="shared" ref="D441:D504" si="1">$B$12+$C$12*$B441+$D$12*$B441^2+$E$12*$B441^3+$F$12*$B441^4+$G$12*$B441^5+$H$12*$B441^6+$I$12*$B441^7+$J$12*$B441^8+$K$12*$B441^9</f>
        <v>422.655959101858</v>
      </c>
      <c r="E441" s="86">
        <f t="shared" ref="E441:E504" si="2">$B$13+$C$13*$B441+$D$13*$B441^2+$E$13*$B441^3+$F$13*$B441^4+$G$13*$B441^5+$H$13*$B441^6+$I$13*$B441^7+$J$13*$B441^8+$K$13*$B441^9</f>
        <v>6.3697933292133726</v>
      </c>
    </row>
    <row r="442" spans="1:8" x14ac:dyDescent="0.25">
      <c r="B442" s="82">
        <v>423</v>
      </c>
      <c r="C442" s="86">
        <f t="shared" si="0"/>
        <v>-20.239672908733908</v>
      </c>
      <c r="D442" s="86">
        <f t="shared" si="1"/>
        <v>423.66125566228038</v>
      </c>
      <c r="E442" s="86">
        <f t="shared" si="2"/>
        <v>6.4061227877833176</v>
      </c>
    </row>
    <row r="443" spans="1:8" x14ac:dyDescent="0.25">
      <c r="B443" s="82">
        <v>424</v>
      </c>
      <c r="C443" s="86">
        <f t="shared" si="0"/>
        <v>-20.342900068966664</v>
      </c>
      <c r="D443" s="86">
        <f t="shared" si="1"/>
        <v>424.66658535329077</v>
      </c>
      <c r="E443" s="86">
        <f t="shared" si="2"/>
        <v>6.4426817887727879</v>
      </c>
    </row>
    <row r="444" spans="1:8" x14ac:dyDescent="0.25">
      <c r="B444" s="82">
        <v>425</v>
      </c>
      <c r="C444" s="86">
        <f t="shared" si="0"/>
        <v>-20.446432976615249</v>
      </c>
      <c r="D444" s="86">
        <f t="shared" si="1"/>
        <v>425.67194806785835</v>
      </c>
      <c r="E444" s="86">
        <f t="shared" si="2"/>
        <v>6.4794705212498869</v>
      </c>
    </row>
    <row r="445" spans="1:8" x14ac:dyDescent="0.25">
      <c r="B445" s="82">
        <v>426</v>
      </c>
      <c r="C445" s="86">
        <f t="shared" si="0"/>
        <v>-20.550268417192569</v>
      </c>
      <c r="D445" s="86">
        <f t="shared" si="1"/>
        <v>426.67734368317906</v>
      </c>
      <c r="E445" s="86">
        <f t="shared" si="2"/>
        <v>6.5164891032972747</v>
      </c>
    </row>
    <row r="446" spans="1:8" x14ac:dyDescent="0.25">
      <c r="B446" s="82">
        <v>427</v>
      </c>
      <c r="C446" s="86">
        <f t="shared" si="0"/>
        <v>-20.654402987371448</v>
      </c>
      <c r="D446" s="86">
        <f t="shared" si="1"/>
        <v>427.68277206015392</v>
      </c>
      <c r="E446" s="86">
        <f t="shared" si="2"/>
        <v>6.5537375794603818</v>
      </c>
    </row>
    <row r="447" spans="1:8" x14ac:dyDescent="0.25">
      <c r="B447" s="82">
        <v>428</v>
      </c>
      <c r="C447" s="86">
        <f t="shared" si="0"/>
        <v>-20.758833089805648</v>
      </c>
      <c r="D447" s="86">
        <f t="shared" si="1"/>
        <v>428.68823304285792</v>
      </c>
      <c r="E447" s="86">
        <f t="shared" si="2"/>
        <v>6.5912159181392482</v>
      </c>
    </row>
    <row r="448" spans="1:8" x14ac:dyDescent="0.25">
      <c r="B448" s="82">
        <v>429</v>
      </c>
      <c r="C448" s="86">
        <f t="shared" si="0"/>
        <v>-20.863554927860619</v>
      </c>
      <c r="D448" s="86">
        <f t="shared" si="1"/>
        <v>429.69372645799757</v>
      </c>
      <c r="E448" s="86">
        <f t="shared" si="2"/>
        <v>6.6289240089234411</v>
      </c>
    </row>
    <row r="449" spans="2:5" x14ac:dyDescent="0.25">
      <c r="B449" s="82">
        <v>430</v>
      </c>
      <c r="C449" s="86">
        <f t="shared" si="0"/>
        <v>-20.96856450025227</v>
      </c>
      <c r="D449" s="86">
        <f t="shared" si="1"/>
        <v>430.69925211435805</v>
      </c>
      <c r="E449" s="86">
        <f t="shared" si="2"/>
        <v>6.6668616598685091</v>
      </c>
    </row>
    <row r="450" spans="2:5" x14ac:dyDescent="0.25">
      <c r="B450" s="82">
        <v>431</v>
      </c>
      <c r="C450" s="86">
        <f t="shared" si="0"/>
        <v>-21.073857595593822</v>
      </c>
      <c r="D450" s="86">
        <f t="shared" si="1"/>
        <v>431.7048098022384</v>
      </c>
      <c r="E450" s="86">
        <f t="shared" si="2"/>
        <v>6.705028594714328</v>
      </c>
    </row>
    <row r="451" spans="2:5" x14ac:dyDescent="0.25">
      <c r="B451" s="82">
        <v>432</v>
      </c>
      <c r="C451" s="86">
        <f t="shared" si="0"/>
        <v>-21.179429786848452</v>
      </c>
      <c r="D451" s="86">
        <f t="shared" si="1"/>
        <v>432.71039929287662</v>
      </c>
      <c r="E451" s="86">
        <f t="shared" si="2"/>
        <v>6.743424450042653</v>
      </c>
    </row>
    <row r="452" spans="2:5" x14ac:dyDescent="0.25">
      <c r="B452" s="82">
        <v>433</v>
      </c>
      <c r="C452" s="86">
        <f t="shared" si="0"/>
        <v>-21.285276425687705</v>
      </c>
      <c r="D452" s="86">
        <f t="shared" si="1"/>
        <v>433.71602033786206</v>
      </c>
      <c r="E452" s="86">
        <f t="shared" si="2"/>
        <v>6.7820487723753118</v>
      </c>
    </row>
    <row r="453" spans="2:5" x14ac:dyDescent="0.25">
      <c r="B453" s="82">
        <v>434</v>
      </c>
      <c r="C453" s="86">
        <f t="shared" si="0"/>
        <v>-21.391392636753928</v>
      </c>
      <c r="D453" s="86">
        <f t="shared" si="1"/>
        <v>434.72167266853751</v>
      </c>
      <c r="E453" s="86">
        <f t="shared" si="2"/>
        <v>6.8209010152099978</v>
      </c>
    </row>
    <row r="454" spans="2:5" x14ac:dyDescent="0.25">
      <c r="B454" s="82">
        <v>435</v>
      </c>
      <c r="C454" s="86">
        <f t="shared" si="0"/>
        <v>-21.497773311826059</v>
      </c>
      <c r="D454" s="86">
        <f t="shared" si="1"/>
        <v>435.72735599538868</v>
      </c>
      <c r="E454" s="86">
        <f t="shared" si="2"/>
        <v>6.8599805359942394</v>
      </c>
    </row>
    <row r="455" spans="2:5" x14ac:dyDescent="0.25">
      <c r="B455" s="82">
        <v>436</v>
      </c>
      <c r="C455" s="86">
        <f t="shared" si="0"/>
        <v>-21.60441310388731</v>
      </c>
      <c r="D455" s="86">
        <f t="shared" si="1"/>
        <v>436.73307000742255</v>
      </c>
      <c r="E455" s="86">
        <f t="shared" si="2"/>
        <v>6.899286593036237</v>
      </c>
    </row>
    <row r="456" spans="2:5" x14ac:dyDescent="0.25">
      <c r="B456" s="82">
        <v>437</v>
      </c>
      <c r="C456" s="86">
        <f t="shared" si="0"/>
        <v>-21.711306421094136</v>
      </c>
      <c r="D456" s="86">
        <f t="shared" si="1"/>
        <v>437.73881437153307</v>
      </c>
      <c r="E456" s="86">
        <f t="shared" si="2"/>
        <v>6.9388183423510341</v>
      </c>
    </row>
    <row r="457" spans="2:5" x14ac:dyDescent="0.25">
      <c r="B457" s="82">
        <v>438</v>
      </c>
      <c r="C457" s="86">
        <f t="shared" si="0"/>
        <v>-21.818447420644922</v>
      </c>
      <c r="D457" s="86">
        <f t="shared" si="1"/>
        <v>438.74458873185506</v>
      </c>
      <c r="E457" s="86">
        <f t="shared" si="2"/>
        <v>6.9785748344425826</v>
      </c>
    </row>
    <row r="458" spans="2:5" x14ac:dyDescent="0.25">
      <c r="B458" s="82">
        <v>439</v>
      </c>
      <c r="C458" s="86">
        <f t="shared" si="0"/>
        <v>-21.925830002547485</v>
      </c>
      <c r="D458" s="86">
        <f t="shared" si="1"/>
        <v>439.75039270910611</v>
      </c>
      <c r="E458" s="86">
        <f t="shared" si="2"/>
        <v>7.0185550110190462</v>
      </c>
    </row>
    <row r="459" spans="2:5" x14ac:dyDescent="0.25">
      <c r="B459" s="82">
        <v>440</v>
      </c>
      <c r="C459" s="86">
        <f t="shared" si="0"/>
        <v>-22.033447803284396</v>
      </c>
      <c r="D459" s="86">
        <f t="shared" si="1"/>
        <v>440.75622589991553</v>
      </c>
      <c r="E459" s="86">
        <f t="shared" si="2"/>
        <v>7.0587577016421221</v>
      </c>
    </row>
    <row r="460" spans="2:5" x14ac:dyDescent="0.25">
      <c r="B460" s="82">
        <v>441</v>
      </c>
      <c r="C460" s="86">
        <f t="shared" si="0"/>
        <v>-22.141294189374761</v>
      </c>
      <c r="D460" s="86">
        <f t="shared" si="1"/>
        <v>441.76208787614092</v>
      </c>
      <c r="E460" s="86">
        <f t="shared" si="2"/>
        <v>7.0991816203076965</v>
      </c>
    </row>
    <row r="461" spans="2:5" x14ac:dyDescent="0.25">
      <c r="B461" s="82">
        <v>442</v>
      </c>
      <c r="C461" s="86">
        <f t="shared" si="0"/>
        <v>-22.249362250831595</v>
      </c>
      <c r="D461" s="86">
        <f t="shared" si="1"/>
        <v>442.76797818417168</v>
      </c>
      <c r="E461" s="86">
        <f t="shared" si="2"/>
        <v>7.1398253619589056</v>
      </c>
    </row>
    <row r="462" spans="2:5" x14ac:dyDescent="0.25">
      <c r="B462" s="82">
        <v>443</v>
      </c>
      <c r="C462" s="86">
        <f t="shared" si="0"/>
        <v>-22.357644794513291</v>
      </c>
      <c r="D462" s="86">
        <f t="shared" si="1"/>
        <v>443.77389634422013</v>
      </c>
      <c r="E462" s="86">
        <f t="shared" si="2"/>
        <v>7.1806873989287752</v>
      </c>
    </row>
    <row r="463" spans="2:5" x14ac:dyDescent="0.25">
      <c r="B463" s="82">
        <v>444</v>
      </c>
      <c r="C463" s="86">
        <f t="shared" si="0"/>
        <v>-22.466134337368487</v>
      </c>
      <c r="D463" s="86">
        <f t="shared" si="1"/>
        <v>444.77984184959917</v>
      </c>
      <c r="E463" s="86">
        <f t="shared" si="2"/>
        <v>7.2217660773126084</v>
      </c>
    </row>
    <row r="464" spans="2:5" x14ac:dyDescent="0.25">
      <c r="B464" s="82">
        <v>445</v>
      </c>
      <c r="C464" s="86">
        <f t="shared" si="0"/>
        <v>-22.574823099572733</v>
      </c>
      <c r="D464" s="86">
        <f t="shared" si="1"/>
        <v>445.78581416598638</v>
      </c>
      <c r="E464" s="86">
        <f t="shared" si="2"/>
        <v>7.2630596132690073</v>
      </c>
    </row>
    <row r="465" spans="2:5" x14ac:dyDescent="0.25">
      <c r="B465" s="82">
        <v>446</v>
      </c>
      <c r="C465" s="86">
        <f t="shared" si="0"/>
        <v>-22.683702997556217</v>
      </c>
      <c r="D465" s="86">
        <f t="shared" si="1"/>
        <v>446.79181273067599</v>
      </c>
      <c r="E465" s="86">
        <f t="shared" si="2"/>
        <v>7.3045660892481266</v>
      </c>
    </row>
    <row r="466" spans="2:5" x14ac:dyDescent="0.25">
      <c r="B466" s="82">
        <v>447</v>
      </c>
      <c r="C466" s="86">
        <f t="shared" si="0"/>
        <v>-22.792765636921082</v>
      </c>
      <c r="D466" s="86">
        <f t="shared" si="1"/>
        <v>447.79783695181538</v>
      </c>
      <c r="E466" s="86">
        <f t="shared" si="2"/>
        <v>7.3462834501470411</v>
      </c>
    </row>
    <row r="467" spans="2:5" x14ac:dyDescent="0.25">
      <c r="B467" s="82">
        <v>448</v>
      </c>
      <c r="C467" s="86">
        <f t="shared" si="0"/>
        <v>-22.902002305247215</v>
      </c>
      <c r="D467" s="86">
        <f t="shared" si="1"/>
        <v>448.80388620762898</v>
      </c>
      <c r="E467" s="86">
        <f t="shared" si="2"/>
        <v>7.3882094993900012</v>
      </c>
    </row>
    <row r="468" spans="2:5" x14ac:dyDescent="0.25">
      <c r="B468" s="82">
        <v>449</v>
      </c>
      <c r="C468" s="86">
        <f t="shared" si="0"/>
        <v>-23.011403964785451</v>
      </c>
      <c r="D468" s="86">
        <f t="shared" si="1"/>
        <v>449.80995984562907</v>
      </c>
      <c r="E468" s="86">
        <f t="shared" si="2"/>
        <v>7.4303418949338607</v>
      </c>
    </row>
    <row r="469" spans="2:5" x14ac:dyDescent="0.25">
      <c r="B469" s="82">
        <v>450</v>
      </c>
      <c r="C469" s="86">
        <f t="shared" si="0"/>
        <v>-23.120961245036924</v>
      </c>
      <c r="D469" s="86">
        <f t="shared" si="1"/>
        <v>450.81605718180987</v>
      </c>
      <c r="E469" s="86">
        <f t="shared" si="2"/>
        <v>7.4726781451969089</v>
      </c>
    </row>
    <row r="470" spans="2:5" x14ac:dyDescent="0.25">
      <c r="B470" s="82">
        <v>451</v>
      </c>
      <c r="C470" s="86">
        <f t="shared" si="0"/>
        <v>-23.230664435217307</v>
      </c>
      <c r="D470" s="86">
        <f t="shared" si="1"/>
        <v>451.8221774998305</v>
      </c>
      <c r="E470" s="86">
        <f t="shared" si="2"/>
        <v>7.5152156049102672</v>
      </c>
    </row>
    <row r="471" spans="2:5" x14ac:dyDescent="0.25">
      <c r="B471" s="82">
        <v>452</v>
      </c>
      <c r="C471" s="86">
        <f t="shared" si="0"/>
        <v>-23.340503476604773</v>
      </c>
      <c r="D471" s="86">
        <f t="shared" si="1"/>
        <v>452.82832005018088</v>
      </c>
      <c r="E471" s="86">
        <f t="shared" si="2"/>
        <v>7.5579514708909983</v>
      </c>
    </row>
    <row r="472" spans="2:5" x14ac:dyDescent="0.25">
      <c r="B472" s="82">
        <v>453</v>
      </c>
      <c r="C472" s="86">
        <f t="shared" si="0"/>
        <v>-23.450467954770637</v>
      </c>
      <c r="D472" s="86">
        <f t="shared" si="1"/>
        <v>453.83448404933512</v>
      </c>
      <c r="E472" s="86">
        <f t="shared" si="2"/>
        <v>7.6008827777358903</v>
      </c>
    </row>
    <row r="473" spans="2:5" x14ac:dyDescent="0.25">
      <c r="B473" s="82">
        <v>454</v>
      </c>
      <c r="C473" s="86">
        <f t="shared" si="0"/>
        <v>-23.560547091691092</v>
      </c>
      <c r="D473" s="86">
        <f t="shared" si="1"/>
        <v>454.84066867888856</v>
      </c>
      <c r="E473" s="86">
        <f t="shared" si="2"/>
        <v>7.6440063934343385</v>
      </c>
    </row>
    <row r="474" spans="2:5" x14ac:dyDescent="0.25">
      <c r="B474" s="82">
        <v>455</v>
      </c>
      <c r="C474" s="86">
        <f t="shared" si="0"/>
        <v>-23.670729737739151</v>
      </c>
      <c r="D474" s="86">
        <f t="shared" si="1"/>
        <v>455.84687308468062</v>
      </c>
      <c r="E474" s="86">
        <f t="shared" si="2"/>
        <v>7.6873190149004671</v>
      </c>
    </row>
    <row r="475" spans="2:5" x14ac:dyDescent="0.25">
      <c r="B475" s="82">
        <v>456</v>
      </c>
      <c r="C475" s="86">
        <f t="shared" si="0"/>
        <v>-23.781004363555446</v>
      </c>
      <c r="D475" s="86">
        <f t="shared" si="1"/>
        <v>456.85309637590257</v>
      </c>
      <c r="E475" s="86">
        <f t="shared" si="2"/>
        <v>7.7308171634220457</v>
      </c>
    </row>
    <row r="476" spans="2:5" x14ac:dyDescent="0.25">
      <c r="B476" s="82">
        <v>457</v>
      </c>
      <c r="C476" s="86">
        <f t="shared" si="0"/>
        <v>-23.891359051796485</v>
      </c>
      <c r="D476" s="86">
        <f t="shared" si="1"/>
        <v>457.85933762418972</v>
      </c>
      <c r="E476" s="86">
        <f t="shared" si="2"/>
        <v>7.7744971800262306</v>
      </c>
    </row>
    <row r="477" spans="2:5" x14ac:dyDescent="0.25">
      <c r="B477" s="82">
        <v>458</v>
      </c>
      <c r="C477" s="86">
        <f t="shared" si="0"/>
        <v>-24.001781488759484</v>
      </c>
      <c r="D477" s="86">
        <f t="shared" si="1"/>
        <v>458.86559586269834</v>
      </c>
      <c r="E477" s="86">
        <f t="shared" si="2"/>
        <v>7.8183552207606652</v>
      </c>
    </row>
    <row r="478" spans="2:5" x14ac:dyDescent="0.25">
      <c r="B478" s="82">
        <v>459</v>
      </c>
      <c r="C478" s="86">
        <f t="shared" si="0"/>
        <v>-24.112258955881877</v>
      </c>
      <c r="D478" s="86">
        <f t="shared" si="1"/>
        <v>459.87187008516656</v>
      </c>
      <c r="E478" s="86">
        <f t="shared" si="2"/>
        <v>7.8623872518883786</v>
      </c>
    </row>
    <row r="479" spans="2:5" x14ac:dyDescent="0.25">
      <c r="B479" s="82">
        <v>460</v>
      </c>
      <c r="C479" s="86">
        <f t="shared" si="0"/>
        <v>-24.222778321115214</v>
      </c>
      <c r="D479" s="86">
        <f t="shared" si="1"/>
        <v>460.8781592449601</v>
      </c>
      <c r="E479" s="86">
        <f t="shared" si="2"/>
        <v>7.9065890449971903</v>
      </c>
    </row>
    <row r="480" spans="2:5" x14ac:dyDescent="0.25">
      <c r="B480" s="82">
        <v>461</v>
      </c>
      <c r="C480" s="86">
        <f t="shared" si="0"/>
        <v>-24.333326030171008</v>
      </c>
      <c r="D480" s="86">
        <f t="shared" si="1"/>
        <v>461.88446225410075</v>
      </c>
      <c r="E480" s="86">
        <f t="shared" si="2"/>
        <v>7.950956172019076</v>
      </c>
    </row>
    <row r="481" spans="2:5" x14ac:dyDescent="0.25">
      <c r="B481" s="82">
        <v>462</v>
      </c>
      <c r="C481" s="86">
        <f t="shared" si="0"/>
        <v>-24.443888097638094</v>
      </c>
      <c r="D481" s="86">
        <f t="shared" si="1"/>
        <v>462.89077798228078</v>
      </c>
      <c r="E481" s="86">
        <f t="shared" si="2"/>
        <v>7.9954840001629321</v>
      </c>
    </row>
    <row r="482" spans="2:5" x14ac:dyDescent="0.25">
      <c r="B482" s="82">
        <v>463</v>
      </c>
      <c r="C482" s="86">
        <f t="shared" si="0"/>
        <v>-24.554450097970189</v>
      </c>
      <c r="D482" s="86">
        <f t="shared" si="1"/>
        <v>463.89710525585838</v>
      </c>
      <c r="E482" s="86">
        <f t="shared" si="2"/>
        <v>8.0401676867558223</v>
      </c>
    </row>
    <row r="483" spans="2:5" x14ac:dyDescent="0.25">
      <c r="B483" s="82">
        <v>464</v>
      </c>
      <c r="C483" s="86">
        <f t="shared" si="0"/>
        <v>-24.664997156341485</v>
      </c>
      <c r="D483" s="86">
        <f t="shared" si="1"/>
        <v>464.90344285683807</v>
      </c>
      <c r="E483" s="86">
        <f t="shared" si="2"/>
        <v>8.0850021739932174</v>
      </c>
    </row>
    <row r="484" spans="2:5" x14ac:dyDescent="0.25">
      <c r="B484" s="82">
        <v>465</v>
      </c>
      <c r="C484" s="86">
        <f t="shared" si="0"/>
        <v>-24.775513939370214</v>
      </c>
      <c r="D484" s="86">
        <f t="shared" si="1"/>
        <v>465.90978952183474</v>
      </c>
      <c r="E484" s="86">
        <f t="shared" si="2"/>
        <v>8.1299821835971642</v>
      </c>
    </row>
    <row r="485" spans="2:5" x14ac:dyDescent="0.25">
      <c r="B485" s="82">
        <v>466</v>
      </c>
      <c r="C485" s="86">
        <f t="shared" si="0"/>
        <v>-24.885984645707822</v>
      </c>
      <c r="D485" s="86">
        <f t="shared" si="1"/>
        <v>466.91614394101907</v>
      </c>
      <c r="E485" s="86">
        <f t="shared" si="2"/>
        <v>8.1751022113814145</v>
      </c>
    </row>
    <row r="486" spans="2:5" x14ac:dyDescent="0.25">
      <c r="B486" s="82">
        <v>467</v>
      </c>
      <c r="C486" s="86">
        <f t="shared" si="0"/>
        <v>-24.996392996493071</v>
      </c>
      <c r="D486" s="86">
        <f t="shared" si="1"/>
        <v>467.92250475704725</v>
      </c>
      <c r="E486" s="86">
        <f t="shared" si="2"/>
        <v>8.2203565217209729</v>
      </c>
    </row>
    <row r="487" spans="2:5" x14ac:dyDescent="0.25">
      <c r="B487" s="82">
        <v>468</v>
      </c>
      <c r="C487" s="86">
        <f t="shared" si="0"/>
        <v>-25.106722225669316</v>
      </c>
      <c r="D487" s="86">
        <f t="shared" si="1"/>
        <v>468.92887056397285</v>
      </c>
      <c r="E487" s="86">
        <f t="shared" si="2"/>
        <v>8.2657391419271136</v>
      </c>
    </row>
    <row r="488" spans="2:5" x14ac:dyDescent="0.25">
      <c r="B488" s="82">
        <v>469</v>
      </c>
      <c r="C488" s="86">
        <f t="shared" si="0"/>
        <v>-25.216955070163948</v>
      </c>
      <c r="D488" s="86">
        <f t="shared" si="1"/>
        <v>469.93523990614079</v>
      </c>
      <c r="E488" s="86">
        <f t="shared" si="2"/>
        <v>8.311243856524456</v>
      </c>
    </row>
    <row r="489" spans="2:5" x14ac:dyDescent="0.25">
      <c r="B489" s="82">
        <v>470</v>
      </c>
      <c r="C489" s="86">
        <f t="shared" si="0"/>
        <v>-25.327073759928567</v>
      </c>
      <c r="D489" s="86">
        <f t="shared" si="1"/>
        <v>470.94161127706468</v>
      </c>
      <c r="E489" s="86">
        <f t="shared" si="2"/>
        <v>8.3568642014305823</v>
      </c>
    </row>
    <row r="490" spans="2:5" x14ac:dyDescent="0.25">
      <c r="B490" s="82">
        <v>471</v>
      </c>
      <c r="C490" s="86">
        <f t="shared" si="0"/>
        <v>-25.437060007838085</v>
      </c>
      <c r="D490" s="86">
        <f t="shared" si="1"/>
        <v>471.94798311828464</v>
      </c>
      <c r="E490" s="86">
        <f t="shared" si="2"/>
        <v>8.402593458036435</v>
      </c>
    </row>
    <row r="491" spans="2:5" x14ac:dyDescent="0.25">
      <c r="B491" s="82">
        <v>472</v>
      </c>
      <c r="C491" s="86">
        <f t="shared" si="0"/>
        <v>-25.546894999448313</v>
      </c>
      <c r="D491" s="86">
        <f t="shared" si="1"/>
        <v>472.95435381820835</v>
      </c>
      <c r="E491" s="86">
        <f t="shared" si="2"/>
        <v>8.4484246471865418</v>
      </c>
    </row>
    <row r="492" spans="2:5" x14ac:dyDescent="0.25">
      <c r="B492" s="82">
        <v>473</v>
      </c>
      <c r="C492" s="86">
        <f t="shared" si="0"/>
        <v>-25.656559382609657</v>
      </c>
      <c r="D492" s="86">
        <f t="shared" si="1"/>
        <v>473.96072171093357</v>
      </c>
      <c r="E492" s="86">
        <f t="shared" si="2"/>
        <v>8.4943505230562693</v>
      </c>
    </row>
    <row r="493" spans="2:5" x14ac:dyDescent="0.25">
      <c r="B493" s="82">
        <v>474</v>
      </c>
      <c r="C493" s="86">
        <f t="shared" si="0"/>
        <v>-25.766033256936296</v>
      </c>
      <c r="D493" s="86">
        <f t="shared" si="1"/>
        <v>474.96708507505082</v>
      </c>
      <c r="E493" s="86">
        <f t="shared" si="2"/>
        <v>8.5403635669288462</v>
      </c>
    </row>
    <row r="494" spans="2:5" x14ac:dyDescent="0.25">
      <c r="B494" s="82">
        <v>475</v>
      </c>
      <c r="C494" s="86">
        <f t="shared" si="0"/>
        <v>-25.875296163128908</v>
      </c>
      <c r="D494" s="86">
        <f t="shared" si="1"/>
        <v>475.97344213242945</v>
      </c>
      <c r="E494" s="86">
        <f t="shared" si="2"/>
        <v>8.5864559808662193</v>
      </c>
    </row>
    <row r="495" spans="2:5" x14ac:dyDescent="0.25">
      <c r="B495" s="82">
        <v>476</v>
      </c>
      <c r="C495" s="86">
        <f t="shared" si="0"/>
        <v>-25.984327072150009</v>
      </c>
      <c r="D495" s="86">
        <f t="shared" si="1"/>
        <v>476.97979104698294</v>
      </c>
      <c r="E495" s="86">
        <f t="shared" si="2"/>
        <v>8.6326196812747469</v>
      </c>
    </row>
    <row r="496" spans="2:5" x14ac:dyDescent="0.25">
      <c r="B496" s="82">
        <v>477</v>
      </c>
      <c r="C496" s="86">
        <f t="shared" si="0"/>
        <v>-26.093104374250188</v>
      </c>
      <c r="D496" s="86">
        <f t="shared" si="1"/>
        <v>477.98612992341651</v>
      </c>
      <c r="E496" s="86">
        <f t="shared" si="2"/>
        <v>8.6788462923664014</v>
      </c>
    </row>
    <row r="497" spans="2:5" x14ac:dyDescent="0.25">
      <c r="B497" s="82">
        <v>478</v>
      </c>
      <c r="C497" s="86">
        <f t="shared" si="0"/>
        <v>-26.20160586784371</v>
      </c>
      <c r="D497" s="86">
        <f t="shared" si="1"/>
        <v>478.99245680595385</v>
      </c>
      <c r="E497" s="86">
        <f t="shared" si="2"/>
        <v>8.7251271395102492</v>
      </c>
    </row>
    <row r="498" spans="2:5" x14ac:dyDescent="0.25">
      <c r="B498" s="82">
        <v>479</v>
      </c>
      <c r="C498" s="86">
        <f t="shared" si="0"/>
        <v>-26.309808748232584</v>
      </c>
      <c r="D498" s="86">
        <f t="shared" si="1"/>
        <v>479.99876967704563</v>
      </c>
      <c r="E498" s="86">
        <f t="shared" si="2"/>
        <v>8.7714532424757152</v>
      </c>
    </row>
    <row r="499" spans="2:5" x14ac:dyDescent="0.25">
      <c r="B499" s="82">
        <v>480</v>
      </c>
      <c r="C499" s="86">
        <f t="shared" si="0"/>
        <v>-26.417689596177084</v>
      </c>
      <c r="D499" s="86">
        <f t="shared" si="1"/>
        <v>481.00506645605793</v>
      </c>
      <c r="E499" s="86">
        <f t="shared" si="2"/>
        <v>8.8178153085661251</v>
      </c>
    </row>
    <row r="500" spans="2:5" x14ac:dyDescent="0.25">
      <c r="B500" s="82">
        <v>481</v>
      </c>
      <c r="C500" s="86">
        <f t="shared" si="0"/>
        <v>-26.525224366311676</v>
      </c>
      <c r="D500" s="86">
        <f t="shared" si="1"/>
        <v>482.01134499794017</v>
      </c>
      <c r="E500" s="86">
        <f t="shared" si="2"/>
        <v>8.8642037256404365</v>
      </c>
    </row>
    <row r="501" spans="2:5" x14ac:dyDescent="0.25">
      <c r="B501" s="82">
        <v>482</v>
      </c>
      <c r="C501" s="86">
        <f t="shared" si="0"/>
        <v>-26.63238837540456</v>
      </c>
      <c r="D501" s="86">
        <f t="shared" si="1"/>
        <v>483.01760309187335</v>
      </c>
      <c r="E501" s="86">
        <f t="shared" si="2"/>
        <v>8.9106085550216676</v>
      </c>
    </row>
    <row r="502" spans="2:5" x14ac:dyDescent="0.25">
      <c r="B502" s="82">
        <v>483</v>
      </c>
      <c r="C502" s="86">
        <f t="shared" si="0"/>
        <v>-26.739156290459817</v>
      </c>
      <c r="D502" s="86">
        <f t="shared" si="1"/>
        <v>484.0238384598976</v>
      </c>
      <c r="E502" s="86">
        <f t="shared" si="2"/>
        <v>8.9570195242928037</v>
      </c>
    </row>
    <row r="503" spans="2:5" x14ac:dyDescent="0.25">
      <c r="B503" s="82">
        <v>484</v>
      </c>
      <c r="C503" s="86">
        <f t="shared" si="0"/>
        <v>-26.845502116660157</v>
      </c>
      <c r="D503" s="86">
        <f t="shared" si="1"/>
        <v>485.03004875551983</v>
      </c>
      <c r="E503" s="86">
        <f t="shared" si="2"/>
        <v>9.0034260199758478</v>
      </c>
    </row>
    <row r="504" spans="2:5" x14ac:dyDescent="0.25">
      <c r="B504" s="82">
        <v>485</v>
      </c>
      <c r="C504" s="86">
        <f t="shared" si="0"/>
        <v>-26.951399185149171</v>
      </c>
      <c r="D504" s="86">
        <f t="shared" si="1"/>
        <v>486.03623156229935</v>
      </c>
      <c r="E504" s="86">
        <f t="shared" si="2"/>
        <v>9.0498170800951243</v>
      </c>
    </row>
    <row r="505" spans="2:5" x14ac:dyDescent="0.25">
      <c r="B505" s="82">
        <v>486</v>
      </c>
      <c r="C505" s="86">
        <f t="shared" ref="C505:C519" si="3">$B$11+$C$11*$B505+$D$11*$B505^2+$E$11*$B505^3+$F$11*$B505^4+$G$11*$B505^5+$H$11*$B505^6+$I$11*$B505^7+$J$11*$B505^8+$K$11*$B505^9</f>
        <v>-27.056820140651737</v>
      </c>
      <c r="D505" s="86">
        <f t="shared" ref="D505:D519" si="4">$B$12+$C$12*$B505+$D$12*$B505^2+$E$12*$B505^3+$F$12*$B505^4+$G$12*$B505^5+$H$12*$B505^6+$I$12*$B505^7+$J$12*$B505^8+$K$12*$B505^9</f>
        <v>487.04238439241345</v>
      </c>
      <c r="E505" s="86">
        <f t="shared" ref="E505:E519" si="5">$B$13+$C$13*$B505+$D$13*$B505^2+$E$13*$B505^3+$F$13*$B505^4+$G$13*$B505^5+$H$13*$B505^6+$I$13*$B505^7+$J$13*$B505^8+$K$13*$B505^9</f>
        <v>9.0961813866232148</v>
      </c>
    </row>
    <row r="506" spans="2:5" x14ac:dyDescent="0.25">
      <c r="B506" s="82">
        <v>487</v>
      </c>
      <c r="C506" s="86">
        <f t="shared" si="3"/>
        <v>-27.161736928930182</v>
      </c>
      <c r="D506" s="86">
        <f t="shared" si="4"/>
        <v>488.04850468520175</v>
      </c>
      <c r="E506" s="86">
        <f t="shared" si="5"/>
        <v>9.1425072578057041</v>
      </c>
    </row>
    <row r="507" spans="2:5" x14ac:dyDescent="0.25">
      <c r="B507" s="82">
        <v>488</v>
      </c>
      <c r="C507" s="86">
        <f t="shared" si="3"/>
        <v>-27.266120784076236</v>
      </c>
      <c r="D507" s="86">
        <f t="shared" si="4"/>
        <v>489.05458980568784</v>
      </c>
      <c r="E507" s="86">
        <f t="shared" si="5"/>
        <v>9.1887826403684016</v>
      </c>
    </row>
    <row r="508" spans="2:5" x14ac:dyDescent="0.25">
      <c r="B508" s="82">
        <v>489</v>
      </c>
      <c r="C508" s="86">
        <f t="shared" si="3"/>
        <v>-27.369942215635561</v>
      </c>
      <c r="D508" s="86">
        <f t="shared" si="4"/>
        <v>490.06063704308099</v>
      </c>
      <c r="E508" s="86">
        <f t="shared" si="5"/>
        <v>9.2349951015988836</v>
      </c>
    </row>
    <row r="509" spans="2:5" x14ac:dyDescent="0.25">
      <c r="B509" s="82">
        <v>490</v>
      </c>
      <c r="C509" s="86">
        <f t="shared" si="3"/>
        <v>-27.473170995564701</v>
      </c>
      <c r="D509" s="86">
        <f t="shared" si="4"/>
        <v>491.06664360925436</v>
      </c>
      <c r="E509" s="86">
        <f t="shared" si="5"/>
        <v>9.2811318213094012</v>
      </c>
    </row>
    <row r="510" spans="2:5" x14ac:dyDescent="0.25">
      <c r="B510" s="82">
        <v>491</v>
      </c>
      <c r="C510" s="86">
        <f t="shared" si="3"/>
        <v>-27.575776145018054</v>
      </c>
      <c r="D510" s="86">
        <f t="shared" si="4"/>
        <v>492.07260663720206</v>
      </c>
      <c r="E510" s="86">
        <f t="shared" si="5"/>
        <v>9.3271795836706417</v>
      </c>
    </row>
    <row r="511" spans="2:5" x14ac:dyDescent="0.25">
      <c r="B511" s="82">
        <v>492</v>
      </c>
      <c r="C511" s="86">
        <f t="shared" si="3"/>
        <v>-27.677725920963965</v>
      </c>
      <c r="D511" s="86">
        <f t="shared" si="4"/>
        <v>493.07852317947385</v>
      </c>
      <c r="E511" s="86">
        <f t="shared" si="5"/>
        <v>9.3731247689228496</v>
      </c>
    </row>
    <row r="512" spans="2:5" x14ac:dyDescent="0.25">
      <c r="B512" s="82">
        <v>493</v>
      </c>
      <c r="C512" s="86">
        <f t="shared" si="3"/>
        <v>-27.778987802627725</v>
      </c>
      <c r="D512" s="86">
        <f t="shared" si="4"/>
        <v>494.08439020658619</v>
      </c>
      <c r="E512" s="86">
        <f t="shared" si="5"/>
        <v>9.418953344957572</v>
      </c>
    </row>
    <row r="513" spans="2:5" x14ac:dyDescent="0.25">
      <c r="B513" s="82">
        <v>494</v>
      </c>
      <c r="C513" s="86">
        <f t="shared" si="3"/>
        <v>-27.879528477760346</v>
      </c>
      <c r="D513" s="86">
        <f t="shared" si="4"/>
        <v>495.09020460541126</v>
      </c>
      <c r="E513" s="86">
        <f t="shared" si="5"/>
        <v>9.4646508587720746</v>
      </c>
    </row>
    <row r="514" spans="2:5" x14ac:dyDescent="0.25">
      <c r="B514" s="82">
        <v>495</v>
      </c>
      <c r="C514" s="86">
        <f t="shared" si="3"/>
        <v>-27.979313828731691</v>
      </c>
      <c r="D514" s="86">
        <f t="shared" si="4"/>
        <v>496.09596317754375</v>
      </c>
      <c r="E514" s="86">
        <f t="shared" si="5"/>
        <v>9.5102024277935868</v>
      </c>
    </row>
    <row r="515" spans="2:5" x14ac:dyDescent="0.25">
      <c r="B515" s="82">
        <v>496</v>
      </c>
      <c r="C515" s="86">
        <f t="shared" si="3"/>
        <v>-28.078308918446282</v>
      </c>
      <c r="D515" s="86">
        <f t="shared" si="4"/>
        <v>497.10166263764233</v>
      </c>
      <c r="E515" s="86">
        <f t="shared" si="5"/>
        <v>9.5555927310701065</v>
      </c>
    </row>
    <row r="516" spans="2:5" x14ac:dyDescent="0.25">
      <c r="B516" s="82">
        <v>497</v>
      </c>
      <c r="C516" s="86">
        <f t="shared" si="3"/>
        <v>-28.176477976079184</v>
      </c>
      <c r="D516" s="86">
        <f t="shared" si="4"/>
        <v>498.10729961174957</v>
      </c>
      <c r="E516" s="86">
        <f t="shared" si="5"/>
        <v>9.6008060003308344</v>
      </c>
    </row>
    <row r="517" spans="2:5" x14ac:dyDescent="0.25">
      <c r="B517" s="82">
        <v>498</v>
      </c>
      <c r="C517" s="86">
        <f t="shared" si="3"/>
        <v>-28.273784382632456</v>
      </c>
      <c r="D517" s="86">
        <f t="shared" si="4"/>
        <v>499.11287063558626</v>
      </c>
      <c r="E517" s="86">
        <f t="shared" si="5"/>
        <v>9.6458260109115486</v>
      </c>
    </row>
    <row r="518" spans="2:5" x14ac:dyDescent="0.25">
      <c r="B518" s="82">
        <v>499</v>
      </c>
      <c r="C518" s="86">
        <f t="shared" si="3"/>
        <v>-28.370190656308438</v>
      </c>
      <c r="D518" s="86">
        <f t="shared" si="4"/>
        <v>500.11837215282361</v>
      </c>
      <c r="E518" s="86">
        <f t="shared" si="5"/>
        <v>9.6906360725420768</v>
      </c>
    </row>
    <row r="519" spans="2:5" x14ac:dyDescent="0.25">
      <c r="B519" s="82">
        <v>500</v>
      </c>
      <c r="C519" s="86">
        <f t="shared" si="3"/>
        <v>-28.465658437700029</v>
      </c>
      <c r="D519" s="86">
        <f t="shared" si="4"/>
        <v>501.12380051333014</v>
      </c>
      <c r="E519" s="86">
        <f t="shared" si="5"/>
        <v>9.7352190200000166</v>
      </c>
    </row>
  </sheetData>
  <pageMargins left="0.7" right="0.7" top="0.75" bottom="0.75" header="0.3" footer="0.3"/>
  <pageSetup orientation="portrait" r:id="rId1"/>
  <ignoredErrors>
    <ignoredError sqref="D440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023"/>
  <sheetViews>
    <sheetView workbookViewId="0">
      <selection activeCell="A10" sqref="A6:A10"/>
    </sheetView>
  </sheetViews>
  <sheetFormatPr defaultRowHeight="15" x14ac:dyDescent="0.25"/>
  <cols>
    <col min="1" max="1" width="12.85546875" customWidth="1"/>
    <col min="2" max="2" width="16.85546875" bestFit="1" customWidth="1"/>
    <col min="3" max="3" width="10.85546875" bestFit="1" customWidth="1"/>
    <col min="4" max="4" width="10.5703125" bestFit="1" customWidth="1"/>
    <col min="5" max="25" width="9.42578125" bestFit="1" customWidth="1"/>
    <col min="26" max="256" width="9.5703125" bestFit="1" customWidth="1"/>
    <col min="257" max="1000" width="10.5703125" bestFit="1" customWidth="1"/>
  </cols>
  <sheetData>
    <row r="1" spans="1:4" x14ac:dyDescent="0.25">
      <c r="A1" t="s">
        <v>109</v>
      </c>
    </row>
    <row r="2" spans="1:4" x14ac:dyDescent="0.25">
      <c r="A2" t="s">
        <v>259</v>
      </c>
    </row>
    <row r="3" spans="1:4" x14ac:dyDescent="0.25">
      <c r="A3" t="s">
        <v>260</v>
      </c>
    </row>
    <row r="4" spans="1:4" x14ac:dyDescent="0.25">
      <c r="A4" t="s">
        <v>261</v>
      </c>
    </row>
    <row r="6" spans="1:4" x14ac:dyDescent="0.25">
      <c r="A6" t="s">
        <v>138</v>
      </c>
      <c r="B6" s="15">
        <v>0</v>
      </c>
    </row>
    <row r="7" spans="1:4" x14ac:dyDescent="0.25">
      <c r="A7" t="s">
        <v>105</v>
      </c>
      <c r="B7" s="15">
        <v>-2.9648196999999998E-10</v>
      </c>
    </row>
    <row r="8" spans="1:4" x14ac:dyDescent="0.25">
      <c r="A8" t="s">
        <v>106</v>
      </c>
      <c r="B8" s="15">
        <v>3.4523087000000001E-15</v>
      </c>
    </row>
    <row r="9" spans="1:4" x14ac:dyDescent="0.25">
      <c r="A9" t="s">
        <v>107</v>
      </c>
      <c r="B9" s="15">
        <v>-1.8041978999999999E-20</v>
      </c>
    </row>
    <row r="10" spans="1:4" x14ac:dyDescent="0.25">
      <c r="A10" t="s">
        <v>108</v>
      </c>
      <c r="B10" s="15">
        <v>3.2570782000000001E-26</v>
      </c>
    </row>
    <row r="11" spans="1:4" x14ac:dyDescent="0.25">
      <c r="A11" t="s">
        <v>110</v>
      </c>
      <c r="B11" s="15">
        <v>0</v>
      </c>
    </row>
    <row r="12" spans="1:4" x14ac:dyDescent="0.25">
      <c r="A12" t="s">
        <v>111</v>
      </c>
      <c r="B12" s="15">
        <v>-4977.9939999999997</v>
      </c>
    </row>
    <row r="13" spans="1:4" x14ac:dyDescent="0.25">
      <c r="A13" t="s">
        <v>112</v>
      </c>
      <c r="B13" s="15">
        <v>811.80150000000003</v>
      </c>
    </row>
    <row r="15" spans="1:4" x14ac:dyDescent="0.25">
      <c r="A15" t="s">
        <v>121</v>
      </c>
      <c r="B15" t="s">
        <v>122</v>
      </c>
      <c r="C15" t="s">
        <v>123</v>
      </c>
      <c r="D15" t="s">
        <v>122</v>
      </c>
    </row>
    <row r="16" spans="1:4" x14ac:dyDescent="0.25">
      <c r="A16" t="s">
        <v>124</v>
      </c>
      <c r="B16" t="s">
        <v>125</v>
      </c>
      <c r="C16" t="s">
        <v>126</v>
      </c>
      <c r="D16" t="s">
        <v>125</v>
      </c>
    </row>
    <row r="17" spans="1:4" x14ac:dyDescent="0.25">
      <c r="A17" t="s">
        <v>127</v>
      </c>
      <c r="B17" t="s">
        <v>128</v>
      </c>
      <c r="C17" t="s">
        <v>128</v>
      </c>
      <c r="D17" t="s">
        <v>129</v>
      </c>
    </row>
    <row r="18" spans="1:4" x14ac:dyDescent="0.25">
      <c r="A18" t="s">
        <v>130</v>
      </c>
      <c r="B18" t="s">
        <v>131</v>
      </c>
      <c r="C18" t="s">
        <v>131</v>
      </c>
      <c r="D18" t="s">
        <v>131</v>
      </c>
    </row>
    <row r="19" spans="1:4" x14ac:dyDescent="0.25">
      <c r="A19">
        <v>0.38879999999999998</v>
      </c>
      <c r="B19">
        <v>89.99427</v>
      </c>
      <c r="C19">
        <v>89.99427</v>
      </c>
      <c r="D19">
        <v>2.8649999999999999E-3</v>
      </c>
    </row>
    <row r="20" spans="1:4" x14ac:dyDescent="0.25">
      <c r="A20">
        <v>0.77769999999999995</v>
      </c>
      <c r="B20">
        <v>89.99427</v>
      </c>
      <c r="C20">
        <v>89.988540999999998</v>
      </c>
      <c r="D20">
        <v>2.8649999999999999E-3</v>
      </c>
    </row>
    <row r="21" spans="1:4" x14ac:dyDescent="0.25">
      <c r="A21">
        <v>1.1665000000000001</v>
      </c>
      <c r="B21">
        <v>89.988540999999998</v>
      </c>
      <c r="C21">
        <v>89.988540999999998</v>
      </c>
      <c r="D21">
        <v>3.82E-3</v>
      </c>
    </row>
    <row r="22" spans="1:4" x14ac:dyDescent="0.25">
      <c r="A22">
        <v>1.5553999999999999</v>
      </c>
      <c r="B22">
        <v>89.988540999999998</v>
      </c>
      <c r="C22">
        <v>89.982810999999998</v>
      </c>
      <c r="D22">
        <v>4.2969999999999996E-3</v>
      </c>
    </row>
    <row r="23" spans="1:4" x14ac:dyDescent="0.25">
      <c r="A23">
        <v>1.9441999999999999</v>
      </c>
      <c r="B23">
        <v>89.982810999999998</v>
      </c>
      <c r="C23">
        <v>89.977081999999996</v>
      </c>
      <c r="D23">
        <v>5.7299999999999999E-3</v>
      </c>
    </row>
    <row r="24" spans="1:4" x14ac:dyDescent="0.25">
      <c r="A24">
        <v>2.3331</v>
      </c>
      <c r="B24">
        <v>89.977081999999996</v>
      </c>
      <c r="C24">
        <v>89.971351999999996</v>
      </c>
      <c r="D24">
        <v>6.685E-3</v>
      </c>
    </row>
    <row r="25" spans="1:4" x14ac:dyDescent="0.25">
      <c r="A25">
        <v>2.7219000000000002</v>
      </c>
      <c r="B25">
        <v>89.977081999999996</v>
      </c>
      <c r="C25">
        <v>89.971351999999996</v>
      </c>
      <c r="D25">
        <v>7.7759999999999999E-3</v>
      </c>
    </row>
    <row r="26" spans="1:4" x14ac:dyDescent="0.25">
      <c r="A26">
        <v>3.1107999999999998</v>
      </c>
      <c r="B26">
        <v>89.971351999999996</v>
      </c>
      <c r="C26">
        <v>89.965622999999994</v>
      </c>
      <c r="D26">
        <v>8.9519999999999999E-3</v>
      </c>
    </row>
    <row r="27" spans="1:4" x14ac:dyDescent="0.25">
      <c r="A27">
        <v>3.4996</v>
      </c>
      <c r="B27">
        <v>89.971351999999996</v>
      </c>
      <c r="C27">
        <v>89.959892999999994</v>
      </c>
      <c r="D27">
        <v>9.868E-3</v>
      </c>
    </row>
    <row r="28" spans="1:4" x14ac:dyDescent="0.25">
      <c r="A28">
        <v>3.8885000000000001</v>
      </c>
      <c r="B28">
        <v>89.965622999999994</v>
      </c>
      <c r="C28">
        <v>89.954162999999994</v>
      </c>
      <c r="D28">
        <v>1.1173000000000001E-2</v>
      </c>
    </row>
    <row r="29" spans="1:4" x14ac:dyDescent="0.25">
      <c r="A29">
        <v>4.2773000000000003</v>
      </c>
      <c r="B29">
        <v>89.959892999999994</v>
      </c>
      <c r="C29">
        <v>89.948434000000006</v>
      </c>
      <c r="D29">
        <v>1.2239999999999999E-2</v>
      </c>
    </row>
    <row r="30" spans="1:4" x14ac:dyDescent="0.25">
      <c r="A30">
        <v>4.6661999999999999</v>
      </c>
      <c r="B30">
        <v>89.959892999999994</v>
      </c>
      <c r="C30">
        <v>89.948434000000006</v>
      </c>
      <c r="D30">
        <v>1.3369000000000001E-2</v>
      </c>
    </row>
    <row r="31" spans="1:4" x14ac:dyDescent="0.25">
      <c r="A31">
        <v>5.0549999999999997</v>
      </c>
      <c r="B31">
        <v>89.954162999999994</v>
      </c>
      <c r="C31">
        <v>89.942704000000006</v>
      </c>
      <c r="D31">
        <v>1.4544E-2</v>
      </c>
    </row>
    <row r="32" spans="1:4" x14ac:dyDescent="0.25">
      <c r="A32">
        <v>5.4439000000000002</v>
      </c>
      <c r="B32">
        <v>89.954162999999994</v>
      </c>
      <c r="C32">
        <v>89.936975000000004</v>
      </c>
      <c r="D32">
        <v>1.5552E-2</v>
      </c>
    </row>
    <row r="33" spans="1:4" x14ac:dyDescent="0.25">
      <c r="A33">
        <v>5.8327999999999998</v>
      </c>
      <c r="B33">
        <v>89.948434000000006</v>
      </c>
      <c r="C33">
        <v>89.931245000000004</v>
      </c>
      <c r="D33">
        <v>1.6615999999999999E-2</v>
      </c>
    </row>
    <row r="34" spans="1:4" x14ac:dyDescent="0.25">
      <c r="A34">
        <v>6.2215999999999996</v>
      </c>
      <c r="B34">
        <v>89.942704000000006</v>
      </c>
      <c r="C34">
        <v>89.925516000000002</v>
      </c>
      <c r="D34">
        <v>1.7725999999999999E-2</v>
      </c>
    </row>
    <row r="35" spans="1:4" x14ac:dyDescent="0.25">
      <c r="A35">
        <v>6.6105</v>
      </c>
      <c r="B35">
        <v>89.942704000000006</v>
      </c>
      <c r="C35">
        <v>89.925516000000002</v>
      </c>
      <c r="D35">
        <v>1.8873999999999998E-2</v>
      </c>
    </row>
    <row r="36" spans="1:4" x14ac:dyDescent="0.25">
      <c r="A36">
        <v>6.9992999999999999</v>
      </c>
      <c r="B36">
        <v>89.936975000000004</v>
      </c>
      <c r="C36">
        <v>89.919786000000002</v>
      </c>
      <c r="D36">
        <v>1.9893999999999998E-2</v>
      </c>
    </row>
    <row r="37" spans="1:4" x14ac:dyDescent="0.25">
      <c r="A37">
        <v>7.3882000000000003</v>
      </c>
      <c r="B37">
        <v>89.936975000000004</v>
      </c>
      <c r="C37">
        <v>89.914056000000002</v>
      </c>
      <c r="D37">
        <v>2.0958000000000001E-2</v>
      </c>
    </row>
    <row r="38" spans="1:4" x14ac:dyDescent="0.25">
      <c r="A38">
        <v>7.7770999999999999</v>
      </c>
      <c r="B38">
        <v>89.931245000000004</v>
      </c>
      <c r="C38">
        <v>89.908327</v>
      </c>
      <c r="D38">
        <v>2.2058999999999999E-2</v>
      </c>
    </row>
    <row r="39" spans="1:4" x14ac:dyDescent="0.25">
      <c r="A39">
        <v>8.1659000000000006</v>
      </c>
      <c r="B39">
        <v>89.931245000000004</v>
      </c>
      <c r="C39">
        <v>89.908327</v>
      </c>
      <c r="D39">
        <v>2.3191E-2</v>
      </c>
    </row>
    <row r="40" spans="1:4" x14ac:dyDescent="0.25">
      <c r="A40">
        <v>8.5548000000000002</v>
      </c>
      <c r="B40">
        <v>89.925516000000002</v>
      </c>
      <c r="C40">
        <v>89.902597</v>
      </c>
      <c r="D40">
        <v>2.4219999999999998E-2</v>
      </c>
    </row>
    <row r="41" spans="1:4" x14ac:dyDescent="0.25">
      <c r="A41">
        <v>8.9436999999999998</v>
      </c>
      <c r="B41">
        <v>89.919786000000002</v>
      </c>
      <c r="C41">
        <v>89.896867999999998</v>
      </c>
      <c r="D41">
        <v>2.5284999999999998E-2</v>
      </c>
    </row>
    <row r="42" spans="1:4" x14ac:dyDescent="0.25">
      <c r="A42">
        <v>9.3325999999999993</v>
      </c>
      <c r="B42">
        <v>89.919786000000002</v>
      </c>
      <c r="C42">
        <v>89.891137999999998</v>
      </c>
      <c r="D42">
        <v>2.6380000000000001E-2</v>
      </c>
    </row>
    <row r="43" spans="1:4" x14ac:dyDescent="0.25">
      <c r="A43">
        <v>9.7213999999999992</v>
      </c>
      <c r="B43">
        <v>89.914056000000002</v>
      </c>
      <c r="C43">
        <v>89.885408999999996</v>
      </c>
      <c r="D43">
        <v>2.7387000000000002E-2</v>
      </c>
    </row>
    <row r="44" spans="1:4" x14ac:dyDescent="0.25">
      <c r="A44">
        <v>10.110300000000001</v>
      </c>
      <c r="B44">
        <v>89.914056000000002</v>
      </c>
      <c r="C44">
        <v>89.885408999999996</v>
      </c>
      <c r="D44">
        <v>2.8538000000000001E-2</v>
      </c>
    </row>
    <row r="45" spans="1:4" x14ac:dyDescent="0.25">
      <c r="A45">
        <v>10.4992</v>
      </c>
      <c r="B45">
        <v>89.908327</v>
      </c>
      <c r="C45">
        <v>89.879678999999996</v>
      </c>
      <c r="D45">
        <v>2.9603000000000001E-2</v>
      </c>
    </row>
    <row r="46" spans="1:4" x14ac:dyDescent="0.25">
      <c r="A46">
        <v>10.8881</v>
      </c>
      <c r="B46">
        <v>89.902597</v>
      </c>
      <c r="C46">
        <v>89.873948999999996</v>
      </c>
      <c r="D46">
        <v>3.0693999999999999E-2</v>
      </c>
    </row>
    <row r="47" spans="1:4" x14ac:dyDescent="0.25">
      <c r="A47">
        <v>11.276999999999999</v>
      </c>
      <c r="B47">
        <v>89.902597</v>
      </c>
      <c r="C47">
        <v>89.868219999999994</v>
      </c>
      <c r="D47">
        <v>3.1710000000000002E-2</v>
      </c>
    </row>
    <row r="48" spans="1:4" x14ac:dyDescent="0.25">
      <c r="A48">
        <v>11.665900000000001</v>
      </c>
      <c r="B48">
        <v>89.896867999999998</v>
      </c>
      <c r="C48">
        <v>89.868219999999994</v>
      </c>
      <c r="D48">
        <v>3.2753999999999998E-2</v>
      </c>
    </row>
    <row r="49" spans="1:4" x14ac:dyDescent="0.25">
      <c r="A49">
        <v>12.0548</v>
      </c>
      <c r="B49">
        <v>89.896867999999998</v>
      </c>
      <c r="C49">
        <v>89.862489999999994</v>
      </c>
      <c r="D49">
        <v>3.3915000000000001E-2</v>
      </c>
    </row>
    <row r="50" spans="1:4" x14ac:dyDescent="0.25">
      <c r="A50">
        <v>12.4437</v>
      </c>
      <c r="B50">
        <v>89.891137999999998</v>
      </c>
      <c r="C50">
        <v>89.856761000000006</v>
      </c>
      <c r="D50">
        <v>3.4914000000000001E-2</v>
      </c>
    </row>
    <row r="51" spans="1:4" x14ac:dyDescent="0.25">
      <c r="A51">
        <v>12.832599999999999</v>
      </c>
      <c r="B51">
        <v>89.885408999999996</v>
      </c>
      <c r="C51">
        <v>89.851031000000006</v>
      </c>
      <c r="D51">
        <v>3.5092999999999999E-2</v>
      </c>
    </row>
    <row r="52" spans="1:4" x14ac:dyDescent="0.25">
      <c r="A52">
        <v>13.221500000000001</v>
      </c>
      <c r="B52">
        <v>89.885408999999996</v>
      </c>
      <c r="C52">
        <v>89.845302000000004</v>
      </c>
      <c r="D52">
        <v>3.6167999999999999E-2</v>
      </c>
    </row>
    <row r="53" spans="1:4" x14ac:dyDescent="0.25">
      <c r="A53">
        <v>13.6104</v>
      </c>
      <c r="B53">
        <v>89.879678999999996</v>
      </c>
      <c r="C53">
        <v>89.845302000000004</v>
      </c>
      <c r="D53">
        <v>3.7241999999999997E-2</v>
      </c>
    </row>
    <row r="54" spans="1:4" x14ac:dyDescent="0.25">
      <c r="A54">
        <v>13.9993</v>
      </c>
      <c r="B54">
        <v>89.879678999999996</v>
      </c>
      <c r="C54">
        <v>89.839572000000004</v>
      </c>
      <c r="D54">
        <v>3.8316000000000003E-2</v>
      </c>
    </row>
    <row r="55" spans="1:4" x14ac:dyDescent="0.25">
      <c r="A55">
        <v>14.388199999999999</v>
      </c>
      <c r="B55">
        <v>89.873948999999996</v>
      </c>
      <c r="C55">
        <v>89.833843000000002</v>
      </c>
      <c r="D55">
        <v>3.9391000000000002E-2</v>
      </c>
    </row>
    <row r="56" spans="1:4" x14ac:dyDescent="0.25">
      <c r="A56">
        <v>14.777100000000001</v>
      </c>
      <c r="B56">
        <v>89.868219999999994</v>
      </c>
      <c r="C56">
        <v>89.828113000000002</v>
      </c>
      <c r="D56">
        <v>4.0465000000000001E-2</v>
      </c>
    </row>
    <row r="57" spans="1:4" x14ac:dyDescent="0.25">
      <c r="A57">
        <v>15.166</v>
      </c>
      <c r="B57">
        <v>89.868219999999994</v>
      </c>
      <c r="C57">
        <v>89.822384</v>
      </c>
      <c r="D57">
        <v>4.1539E-2</v>
      </c>
    </row>
    <row r="58" spans="1:4" x14ac:dyDescent="0.25">
      <c r="A58">
        <v>15.5549</v>
      </c>
      <c r="B58">
        <v>89.862489999999994</v>
      </c>
      <c r="C58">
        <v>89.822384</v>
      </c>
      <c r="D58">
        <v>4.2612999999999998E-2</v>
      </c>
    </row>
    <row r="59" spans="1:4" x14ac:dyDescent="0.25">
      <c r="A59">
        <v>15.943899999999999</v>
      </c>
      <c r="B59">
        <v>89.862489999999994</v>
      </c>
      <c r="C59">
        <v>89.816654</v>
      </c>
      <c r="D59">
        <v>4.3687999999999998E-2</v>
      </c>
    </row>
    <row r="60" spans="1:4" x14ac:dyDescent="0.25">
      <c r="A60">
        <v>16.332799999999999</v>
      </c>
      <c r="B60">
        <v>89.856761000000006</v>
      </c>
      <c r="C60">
        <v>89.810924999999997</v>
      </c>
      <c r="D60">
        <v>4.4762000000000003E-2</v>
      </c>
    </row>
    <row r="61" spans="1:4" x14ac:dyDescent="0.25">
      <c r="A61">
        <v>16.721699999999998</v>
      </c>
      <c r="B61">
        <v>89.851031000000006</v>
      </c>
      <c r="C61">
        <v>89.805194999999998</v>
      </c>
      <c r="D61">
        <v>4.5657000000000003E-2</v>
      </c>
    </row>
    <row r="62" spans="1:4" x14ac:dyDescent="0.25">
      <c r="A62">
        <v>17.110700000000001</v>
      </c>
      <c r="B62">
        <v>89.851031000000006</v>
      </c>
      <c r="C62">
        <v>89.805194999999998</v>
      </c>
      <c r="D62">
        <v>4.6731000000000002E-2</v>
      </c>
    </row>
    <row r="63" spans="1:4" x14ac:dyDescent="0.25">
      <c r="A63">
        <v>17.499600000000001</v>
      </c>
      <c r="B63">
        <v>89.845302000000004</v>
      </c>
      <c r="C63">
        <v>89.799465999999995</v>
      </c>
      <c r="D63">
        <v>4.7806000000000001E-2</v>
      </c>
    </row>
    <row r="64" spans="1:4" x14ac:dyDescent="0.25">
      <c r="A64">
        <v>17.8886</v>
      </c>
      <c r="B64">
        <v>89.845302000000004</v>
      </c>
      <c r="C64">
        <v>89.793735999999996</v>
      </c>
      <c r="D64">
        <v>4.888E-2</v>
      </c>
    </row>
    <row r="65" spans="1:4" x14ac:dyDescent="0.25">
      <c r="A65">
        <v>18.2775</v>
      </c>
      <c r="B65">
        <v>89.839572000000004</v>
      </c>
      <c r="C65">
        <v>89.788006999999993</v>
      </c>
      <c r="D65">
        <v>5.0132999999999997E-2</v>
      </c>
    </row>
    <row r="66" spans="1:4" x14ac:dyDescent="0.25">
      <c r="A66">
        <v>18.666499999999999</v>
      </c>
      <c r="B66">
        <v>89.833843000000002</v>
      </c>
      <c r="C66">
        <v>89.782276999999993</v>
      </c>
      <c r="D66">
        <v>5.1027999999999997E-2</v>
      </c>
    </row>
    <row r="67" spans="1:4" x14ac:dyDescent="0.25">
      <c r="A67">
        <v>19.055499999999999</v>
      </c>
      <c r="B67">
        <v>89.833843000000002</v>
      </c>
      <c r="C67">
        <v>89.782276999999993</v>
      </c>
      <c r="D67">
        <v>5.2102999999999997E-2</v>
      </c>
    </row>
    <row r="68" spans="1:4" x14ac:dyDescent="0.25">
      <c r="A68">
        <v>19.444400000000002</v>
      </c>
      <c r="B68">
        <v>89.828113000000002</v>
      </c>
      <c r="C68">
        <v>89.776548000000005</v>
      </c>
      <c r="D68">
        <v>5.3177000000000002E-2</v>
      </c>
    </row>
    <row r="69" spans="1:4" x14ac:dyDescent="0.25">
      <c r="A69">
        <v>19.833400000000001</v>
      </c>
      <c r="B69">
        <v>89.828113000000002</v>
      </c>
      <c r="C69">
        <v>89.770818000000006</v>
      </c>
      <c r="D69">
        <v>5.4251000000000001E-2</v>
      </c>
    </row>
    <row r="70" spans="1:4" x14ac:dyDescent="0.25">
      <c r="A70">
        <v>20.2224</v>
      </c>
      <c r="B70">
        <v>89.822384</v>
      </c>
      <c r="C70">
        <v>89.765089000000003</v>
      </c>
      <c r="D70">
        <v>5.5504999999999999E-2</v>
      </c>
    </row>
    <row r="71" spans="1:4" x14ac:dyDescent="0.25">
      <c r="A71">
        <v>20.6114</v>
      </c>
      <c r="B71">
        <v>89.816654</v>
      </c>
      <c r="C71">
        <v>89.759359000000003</v>
      </c>
      <c r="D71">
        <v>5.6399999999999999E-2</v>
      </c>
    </row>
    <row r="72" spans="1:4" x14ac:dyDescent="0.25">
      <c r="A72">
        <v>21.000399999999999</v>
      </c>
      <c r="B72">
        <v>89.816654</v>
      </c>
      <c r="C72">
        <v>89.759359000000003</v>
      </c>
      <c r="D72">
        <v>5.7473999999999997E-2</v>
      </c>
    </row>
    <row r="73" spans="1:4" x14ac:dyDescent="0.25">
      <c r="A73">
        <v>21.389399999999998</v>
      </c>
      <c r="B73">
        <v>89.810924999999997</v>
      </c>
      <c r="C73">
        <v>89.753630000000001</v>
      </c>
      <c r="D73">
        <v>5.8548000000000003E-2</v>
      </c>
    </row>
    <row r="74" spans="1:4" x14ac:dyDescent="0.25">
      <c r="A74">
        <v>21.778400000000001</v>
      </c>
      <c r="B74">
        <v>89.810924999999997</v>
      </c>
      <c r="C74">
        <v>89.747900000000001</v>
      </c>
      <c r="D74">
        <v>5.9622000000000001E-2</v>
      </c>
    </row>
    <row r="75" spans="1:4" x14ac:dyDescent="0.25">
      <c r="A75">
        <v>22.167400000000001</v>
      </c>
      <c r="B75">
        <v>89.805194999999998</v>
      </c>
      <c r="C75">
        <v>89.742170999999999</v>
      </c>
      <c r="D75">
        <v>6.0876E-2</v>
      </c>
    </row>
    <row r="76" spans="1:4" x14ac:dyDescent="0.25">
      <c r="A76">
        <v>22.5564</v>
      </c>
      <c r="B76">
        <v>89.799465999999995</v>
      </c>
      <c r="C76">
        <v>89.742170999999999</v>
      </c>
      <c r="D76">
        <v>6.1771E-2</v>
      </c>
    </row>
    <row r="77" spans="1:4" x14ac:dyDescent="0.25">
      <c r="A77">
        <v>22.945399999999999</v>
      </c>
      <c r="B77">
        <v>89.799465999999995</v>
      </c>
      <c r="C77">
        <v>89.736440999999999</v>
      </c>
      <c r="D77">
        <v>6.2844999999999998E-2</v>
      </c>
    </row>
    <row r="78" spans="1:4" x14ac:dyDescent="0.25">
      <c r="A78">
        <v>23.334399999999999</v>
      </c>
      <c r="B78">
        <v>89.793735999999996</v>
      </c>
      <c r="C78">
        <v>89.730711999999997</v>
      </c>
      <c r="D78">
        <v>6.3919000000000004E-2</v>
      </c>
    </row>
    <row r="79" spans="1:4" x14ac:dyDescent="0.25">
      <c r="A79">
        <v>23.723500000000001</v>
      </c>
      <c r="B79">
        <v>89.793735999999996</v>
      </c>
      <c r="C79">
        <v>89.724981999999997</v>
      </c>
      <c r="D79">
        <v>6.5172999999999995E-2</v>
      </c>
    </row>
    <row r="80" spans="1:4" x14ac:dyDescent="0.25">
      <c r="A80">
        <v>24.112500000000001</v>
      </c>
      <c r="B80">
        <v>89.788006999999993</v>
      </c>
      <c r="C80">
        <v>89.719252999999995</v>
      </c>
      <c r="D80">
        <v>6.6247E-2</v>
      </c>
    </row>
    <row r="81" spans="1:6" x14ac:dyDescent="0.25">
      <c r="A81">
        <v>24.5015</v>
      </c>
      <c r="B81">
        <v>89.782276999999993</v>
      </c>
      <c r="C81">
        <v>89.719252999999995</v>
      </c>
      <c r="D81">
        <v>6.7141999999999993E-2</v>
      </c>
    </row>
    <row r="82" spans="1:6" x14ac:dyDescent="0.25">
      <c r="A82">
        <v>24.890599999999999</v>
      </c>
      <c r="B82">
        <v>89.782276999999993</v>
      </c>
      <c r="C82">
        <v>89.713522999999995</v>
      </c>
      <c r="D82">
        <v>6.8215999999999999E-2</v>
      </c>
    </row>
    <row r="83" spans="1:6" x14ac:dyDescent="0.25">
      <c r="A83">
        <v>25.279599999999999</v>
      </c>
      <c r="B83">
        <v>89.776548000000005</v>
      </c>
      <c r="C83">
        <v>89.707794000000007</v>
      </c>
      <c r="D83">
        <v>6.9291000000000005E-2</v>
      </c>
    </row>
    <row r="84" spans="1:6" x14ac:dyDescent="0.25">
      <c r="A84">
        <v>25.668700000000001</v>
      </c>
      <c r="B84">
        <v>89.776548000000005</v>
      </c>
      <c r="C84">
        <v>89.702065000000005</v>
      </c>
      <c r="D84">
        <v>7.0543999999999996E-2</v>
      </c>
    </row>
    <row r="85" spans="1:6" x14ac:dyDescent="0.25">
      <c r="A85">
        <v>26.0578</v>
      </c>
      <c r="B85">
        <v>89.770818000000006</v>
      </c>
      <c r="C85">
        <v>89.696335000000005</v>
      </c>
      <c r="D85">
        <v>7.1618000000000001E-2</v>
      </c>
    </row>
    <row r="86" spans="1:6" x14ac:dyDescent="0.25">
      <c r="A86">
        <v>26.446899999999999</v>
      </c>
      <c r="B86">
        <v>89.765089000000003</v>
      </c>
      <c r="C86">
        <v>89.696335000000005</v>
      </c>
      <c r="D86">
        <v>7.2512999999999994E-2</v>
      </c>
    </row>
    <row r="87" spans="1:6" x14ac:dyDescent="0.25">
      <c r="A87">
        <v>26.835899999999999</v>
      </c>
      <c r="B87">
        <v>89.765089000000003</v>
      </c>
      <c r="C87">
        <v>89.690606000000002</v>
      </c>
      <c r="D87">
        <v>7.3588000000000001E-2</v>
      </c>
    </row>
    <row r="88" spans="1:6" x14ac:dyDescent="0.25">
      <c r="A88">
        <v>27.225000000000001</v>
      </c>
      <c r="B88">
        <v>89.759359000000003</v>
      </c>
      <c r="C88">
        <v>89.684876000000003</v>
      </c>
      <c r="D88">
        <v>7.4662000000000006E-2</v>
      </c>
    </row>
    <row r="89" spans="1:6" x14ac:dyDescent="0.25">
      <c r="A89">
        <v>27.614100000000001</v>
      </c>
      <c r="B89">
        <v>89.759359000000003</v>
      </c>
      <c r="C89">
        <v>89.679147</v>
      </c>
      <c r="D89">
        <v>7.5914999999999996E-2</v>
      </c>
    </row>
    <row r="90" spans="1:6" x14ac:dyDescent="0.25">
      <c r="A90">
        <v>28.0032</v>
      </c>
      <c r="B90">
        <v>89.753630000000001</v>
      </c>
      <c r="C90">
        <v>89.673417999999998</v>
      </c>
      <c r="D90">
        <v>7.6989000000000002E-2</v>
      </c>
    </row>
    <row r="91" spans="1:6" x14ac:dyDescent="0.25">
      <c r="A91">
        <v>28.392299999999999</v>
      </c>
      <c r="B91">
        <v>89.747900000000001</v>
      </c>
      <c r="C91">
        <v>89.673417999999998</v>
      </c>
      <c r="D91">
        <v>7.7883999999999995E-2</v>
      </c>
      <c r="E91" s="16"/>
      <c r="F91" s="16"/>
    </row>
    <row r="92" spans="1:6" x14ac:dyDescent="0.25">
      <c r="A92">
        <v>28.781500000000001</v>
      </c>
      <c r="B92">
        <v>89.747900000000001</v>
      </c>
      <c r="C92">
        <v>89.667687999999998</v>
      </c>
      <c r="D92">
        <v>7.8959000000000001E-2</v>
      </c>
      <c r="E92" s="16"/>
      <c r="F92" s="16"/>
    </row>
    <row r="93" spans="1:6" x14ac:dyDescent="0.25">
      <c r="A93">
        <v>29.1706</v>
      </c>
      <c r="B93">
        <v>89.742170999999999</v>
      </c>
      <c r="C93">
        <v>89.661958999999996</v>
      </c>
      <c r="D93">
        <v>8.0212000000000006E-2</v>
      </c>
      <c r="E93" s="16"/>
      <c r="F93" s="16"/>
    </row>
    <row r="94" spans="1:6" x14ac:dyDescent="0.25">
      <c r="A94">
        <v>29.559699999999999</v>
      </c>
      <c r="B94">
        <v>89.742170999999999</v>
      </c>
      <c r="C94">
        <v>89.656228999999996</v>
      </c>
      <c r="D94">
        <v>8.1464999999999996E-2</v>
      </c>
    </row>
    <row r="95" spans="1:6" x14ac:dyDescent="0.25">
      <c r="A95">
        <v>29.948799999999999</v>
      </c>
      <c r="B95">
        <v>89.736440999999999</v>
      </c>
      <c r="C95">
        <v>89.656228999999996</v>
      </c>
      <c r="D95">
        <v>8.2539000000000001E-2</v>
      </c>
    </row>
    <row r="96" spans="1:6" x14ac:dyDescent="0.25">
      <c r="A96">
        <v>30.338000000000001</v>
      </c>
      <c r="B96">
        <v>89.730711999999997</v>
      </c>
      <c r="C96">
        <v>89.650499999999994</v>
      </c>
      <c r="D96">
        <v>8.3433999999999994E-2</v>
      </c>
    </row>
    <row r="97" spans="1:4" x14ac:dyDescent="0.25">
      <c r="A97">
        <v>30.7272</v>
      </c>
      <c r="B97">
        <v>89.730711999999997</v>
      </c>
      <c r="C97">
        <v>89.644771000000006</v>
      </c>
      <c r="D97">
        <v>8.4509000000000001E-2</v>
      </c>
    </row>
    <row r="98" spans="1:4" x14ac:dyDescent="0.25">
      <c r="A98">
        <v>31.116299999999999</v>
      </c>
      <c r="B98">
        <v>89.724981999999997</v>
      </c>
      <c r="C98">
        <v>89.639041000000006</v>
      </c>
      <c r="D98">
        <v>8.5762000000000005E-2</v>
      </c>
    </row>
    <row r="99" spans="1:4" x14ac:dyDescent="0.25">
      <c r="A99">
        <v>31.505500000000001</v>
      </c>
      <c r="B99">
        <v>89.724981999999997</v>
      </c>
      <c r="C99">
        <v>89.633312000000004</v>
      </c>
      <c r="D99">
        <v>8.7014999999999995E-2</v>
      </c>
    </row>
    <row r="100" spans="1:4" x14ac:dyDescent="0.25">
      <c r="A100">
        <v>31.8947</v>
      </c>
      <c r="B100">
        <v>89.719252999999995</v>
      </c>
      <c r="C100">
        <v>89.633312000000004</v>
      </c>
      <c r="D100">
        <v>8.8089000000000001E-2</v>
      </c>
    </row>
    <row r="101" spans="1:4" x14ac:dyDescent="0.25">
      <c r="A101">
        <v>32.283900000000003</v>
      </c>
      <c r="B101">
        <v>89.713522999999995</v>
      </c>
      <c r="C101">
        <v>89.627583000000001</v>
      </c>
      <c r="D101">
        <v>8.8983999999999994E-2</v>
      </c>
    </row>
    <row r="102" spans="1:4" x14ac:dyDescent="0.25">
      <c r="A102">
        <v>32.673099999999998</v>
      </c>
      <c r="B102">
        <v>89.713522999999995</v>
      </c>
      <c r="C102">
        <v>89.621853000000002</v>
      </c>
      <c r="D102">
        <v>9.0059E-2</v>
      </c>
    </row>
    <row r="103" spans="1:4" x14ac:dyDescent="0.25">
      <c r="A103">
        <v>33.0623</v>
      </c>
      <c r="B103">
        <v>89.707794000000007</v>
      </c>
      <c r="C103">
        <v>89.616123999999999</v>
      </c>
      <c r="D103">
        <v>9.1312000000000004E-2</v>
      </c>
    </row>
    <row r="104" spans="1:4" x14ac:dyDescent="0.25">
      <c r="A104">
        <v>33.451500000000003</v>
      </c>
      <c r="B104">
        <v>89.707794000000007</v>
      </c>
      <c r="C104">
        <v>89.610394999999997</v>
      </c>
      <c r="D104">
        <v>9.2564999999999995E-2</v>
      </c>
    </row>
    <row r="105" spans="1:4" x14ac:dyDescent="0.25">
      <c r="A105">
        <v>33.840699999999998</v>
      </c>
      <c r="B105">
        <v>89.702065000000005</v>
      </c>
      <c r="C105">
        <v>89.610394999999997</v>
      </c>
      <c r="D105">
        <v>9.3639E-2</v>
      </c>
    </row>
    <row r="106" spans="1:4" x14ac:dyDescent="0.25">
      <c r="A106">
        <v>34.229900000000001</v>
      </c>
      <c r="B106">
        <v>89.696335000000005</v>
      </c>
      <c r="C106">
        <v>89.604664999999997</v>
      </c>
      <c r="D106">
        <v>9.4534000000000007E-2</v>
      </c>
    </row>
    <row r="107" spans="1:4" x14ac:dyDescent="0.25">
      <c r="A107">
        <v>34.619199999999999</v>
      </c>
      <c r="B107">
        <v>89.696335000000005</v>
      </c>
      <c r="C107">
        <v>89.598935999999995</v>
      </c>
      <c r="D107">
        <v>9.5609E-2</v>
      </c>
    </row>
    <row r="108" spans="1:4" x14ac:dyDescent="0.25">
      <c r="A108">
        <v>35.008400000000002</v>
      </c>
      <c r="B108">
        <v>89.690606000000002</v>
      </c>
      <c r="C108">
        <v>89.593207000000007</v>
      </c>
      <c r="D108">
        <v>9.6862000000000004E-2</v>
      </c>
    </row>
    <row r="109" spans="1:4" x14ac:dyDescent="0.25">
      <c r="A109">
        <v>35.3977</v>
      </c>
      <c r="B109">
        <v>89.690606000000002</v>
      </c>
      <c r="C109">
        <v>89.587478000000004</v>
      </c>
      <c r="D109">
        <v>9.8114999999999994E-2</v>
      </c>
    </row>
    <row r="110" spans="1:4" x14ac:dyDescent="0.25">
      <c r="A110">
        <v>35.786900000000003</v>
      </c>
      <c r="B110">
        <v>89.684876000000003</v>
      </c>
      <c r="C110">
        <v>89.587478000000004</v>
      </c>
      <c r="D110">
        <v>9.9188999999999999E-2</v>
      </c>
    </row>
    <row r="111" spans="1:4" x14ac:dyDescent="0.25">
      <c r="A111">
        <v>36.176200000000001</v>
      </c>
      <c r="B111">
        <v>89.679147</v>
      </c>
      <c r="C111">
        <v>89.581748000000005</v>
      </c>
      <c r="D111">
        <v>0.10008400000000001</v>
      </c>
    </row>
    <row r="112" spans="1:4" x14ac:dyDescent="0.25">
      <c r="A112">
        <v>36.5655</v>
      </c>
      <c r="B112">
        <v>89.679147</v>
      </c>
      <c r="C112">
        <v>89.576019000000002</v>
      </c>
      <c r="D112">
        <v>0.101338</v>
      </c>
    </row>
    <row r="113" spans="1:4" x14ac:dyDescent="0.25">
      <c r="A113">
        <v>36.954799999999999</v>
      </c>
      <c r="B113">
        <v>89.673417999999998</v>
      </c>
      <c r="C113">
        <v>89.57029</v>
      </c>
      <c r="D113">
        <v>0.102591</v>
      </c>
    </row>
    <row r="114" spans="1:4" x14ac:dyDescent="0.25">
      <c r="A114">
        <v>37.344099999999997</v>
      </c>
      <c r="B114">
        <v>89.673417999999998</v>
      </c>
      <c r="C114">
        <v>89.56456</v>
      </c>
      <c r="D114">
        <v>0.10384400000000001</v>
      </c>
    </row>
    <row r="115" spans="1:4" x14ac:dyDescent="0.25">
      <c r="A115">
        <v>37.733400000000003</v>
      </c>
      <c r="B115">
        <v>89.667687999999998</v>
      </c>
      <c r="C115">
        <v>89.56456</v>
      </c>
      <c r="D115">
        <v>0.104918</v>
      </c>
    </row>
    <row r="116" spans="1:4" x14ac:dyDescent="0.25">
      <c r="A116">
        <v>38.122700000000002</v>
      </c>
      <c r="B116">
        <v>89.661958999999996</v>
      </c>
      <c r="C116">
        <v>89.558830999999998</v>
      </c>
      <c r="D116">
        <v>0.105813</v>
      </c>
    </row>
    <row r="117" spans="1:4" x14ac:dyDescent="0.25">
      <c r="A117">
        <v>38.512099999999997</v>
      </c>
      <c r="B117">
        <v>89.661958999999996</v>
      </c>
      <c r="C117">
        <v>89.553101999999996</v>
      </c>
      <c r="D117">
        <v>0.10706599999999999</v>
      </c>
    </row>
    <row r="118" spans="1:4" x14ac:dyDescent="0.25">
      <c r="A118">
        <v>38.901400000000002</v>
      </c>
      <c r="B118">
        <v>89.656228999999996</v>
      </c>
      <c r="C118">
        <v>89.547372999999993</v>
      </c>
      <c r="D118">
        <v>0.10832</v>
      </c>
    </row>
    <row r="119" spans="1:4" x14ac:dyDescent="0.25">
      <c r="A119">
        <v>39.290799999999997</v>
      </c>
      <c r="B119">
        <v>89.656228999999996</v>
      </c>
      <c r="C119">
        <v>89.541644000000005</v>
      </c>
      <c r="D119">
        <v>0.109573</v>
      </c>
    </row>
    <row r="120" spans="1:4" x14ac:dyDescent="0.25">
      <c r="A120">
        <v>39.680100000000003</v>
      </c>
      <c r="B120">
        <v>89.650499999999994</v>
      </c>
      <c r="C120">
        <v>89.541644000000005</v>
      </c>
      <c r="D120">
        <v>0.11082599999999999</v>
      </c>
    </row>
    <row r="121" spans="1:4" x14ac:dyDescent="0.25">
      <c r="A121">
        <v>40.069499999999998</v>
      </c>
      <c r="B121">
        <v>89.644771000000006</v>
      </c>
      <c r="C121">
        <v>89.535914000000005</v>
      </c>
      <c r="D121">
        <v>0.111721</v>
      </c>
    </row>
    <row r="122" spans="1:4" x14ac:dyDescent="0.25">
      <c r="A122">
        <v>40.4589</v>
      </c>
      <c r="B122">
        <v>89.644771000000006</v>
      </c>
      <c r="C122">
        <v>89.530185000000003</v>
      </c>
      <c r="D122">
        <v>0.112974</v>
      </c>
    </row>
    <row r="123" spans="1:4" x14ac:dyDescent="0.25">
      <c r="A123">
        <v>40.848300000000002</v>
      </c>
      <c r="B123">
        <v>89.639041000000006</v>
      </c>
      <c r="C123">
        <v>89.524456000000001</v>
      </c>
      <c r="D123">
        <v>0.114227</v>
      </c>
    </row>
    <row r="124" spans="1:4" x14ac:dyDescent="0.25">
      <c r="A124">
        <v>41.237699999999997</v>
      </c>
      <c r="B124">
        <v>89.639041000000006</v>
      </c>
      <c r="C124">
        <v>89.518726999999998</v>
      </c>
      <c r="D124">
        <v>0.11548</v>
      </c>
    </row>
    <row r="125" spans="1:4" x14ac:dyDescent="0.25">
      <c r="A125">
        <v>41.627099999999999</v>
      </c>
      <c r="B125">
        <v>89.633312000000004</v>
      </c>
      <c r="C125">
        <v>89.518726999999998</v>
      </c>
      <c r="D125">
        <v>0.116734</v>
      </c>
    </row>
    <row r="126" spans="1:4" x14ac:dyDescent="0.25">
      <c r="A126">
        <v>42.016500000000001</v>
      </c>
      <c r="B126">
        <v>89.627583000000001</v>
      </c>
      <c r="C126">
        <v>89.512997999999996</v>
      </c>
      <c r="D126">
        <v>0.117629</v>
      </c>
    </row>
    <row r="127" spans="1:4" x14ac:dyDescent="0.25">
      <c r="A127">
        <v>42.405999999999999</v>
      </c>
      <c r="B127">
        <v>89.627583000000001</v>
      </c>
      <c r="C127">
        <v>89.507267999999996</v>
      </c>
      <c r="D127">
        <v>0.118882</v>
      </c>
    </row>
    <row r="128" spans="1:4" x14ac:dyDescent="0.25">
      <c r="A128">
        <v>42.795400000000001</v>
      </c>
      <c r="B128">
        <v>89.621853000000002</v>
      </c>
      <c r="C128">
        <v>89.501538999999994</v>
      </c>
      <c r="D128">
        <v>0.12013500000000001</v>
      </c>
    </row>
    <row r="129" spans="1:4" x14ac:dyDescent="0.25">
      <c r="A129">
        <v>43.184899999999999</v>
      </c>
      <c r="B129">
        <v>89.621853000000002</v>
      </c>
      <c r="C129">
        <v>89.495810000000006</v>
      </c>
      <c r="D129">
        <v>0.121388</v>
      </c>
    </row>
    <row r="130" spans="1:4" x14ac:dyDescent="0.25">
      <c r="A130">
        <v>43.574300000000001</v>
      </c>
      <c r="B130">
        <v>89.616123999999999</v>
      </c>
      <c r="C130">
        <v>89.495810000000006</v>
      </c>
      <c r="D130">
        <v>0.122643</v>
      </c>
    </row>
    <row r="131" spans="1:4" x14ac:dyDescent="0.25">
      <c r="A131">
        <v>43.963799999999999</v>
      </c>
      <c r="B131">
        <v>89.610394999999997</v>
      </c>
      <c r="C131">
        <v>89.490081000000004</v>
      </c>
      <c r="D131">
        <v>0.12354</v>
      </c>
    </row>
    <row r="132" spans="1:4" x14ac:dyDescent="0.25">
      <c r="A132">
        <v>44.353299999999997</v>
      </c>
      <c r="B132">
        <v>89.610394999999997</v>
      </c>
      <c r="C132">
        <v>89.484352000000001</v>
      </c>
      <c r="D132">
        <v>0.124795</v>
      </c>
    </row>
    <row r="133" spans="1:4" x14ac:dyDescent="0.25">
      <c r="A133">
        <v>44.742800000000003</v>
      </c>
      <c r="B133">
        <v>89.604664999999997</v>
      </c>
      <c r="C133">
        <v>89.478622999999999</v>
      </c>
      <c r="D133">
        <v>0.12605</v>
      </c>
    </row>
    <row r="134" spans="1:4" x14ac:dyDescent="0.25">
      <c r="A134">
        <v>45.132300000000001</v>
      </c>
      <c r="B134">
        <v>89.604664999999997</v>
      </c>
      <c r="C134">
        <v>89.472893999999997</v>
      </c>
      <c r="D134">
        <v>0.127305</v>
      </c>
    </row>
    <row r="135" spans="1:4" x14ac:dyDescent="0.25">
      <c r="A135">
        <v>45.521900000000002</v>
      </c>
      <c r="B135">
        <v>89.598935999999995</v>
      </c>
      <c r="C135">
        <v>89.467164999999994</v>
      </c>
      <c r="D135">
        <v>0.12856000000000001</v>
      </c>
    </row>
    <row r="136" spans="1:4" x14ac:dyDescent="0.25">
      <c r="A136">
        <v>45.9114</v>
      </c>
      <c r="B136">
        <v>89.593207000000007</v>
      </c>
      <c r="C136">
        <v>89.467164999999994</v>
      </c>
      <c r="D136">
        <v>0.129636</v>
      </c>
    </row>
    <row r="137" spans="1:4" x14ac:dyDescent="0.25">
      <c r="A137">
        <v>46.301000000000002</v>
      </c>
      <c r="B137">
        <v>89.593207000000007</v>
      </c>
      <c r="C137">
        <v>89.461436000000006</v>
      </c>
      <c r="D137">
        <v>0.13089100000000001</v>
      </c>
    </row>
    <row r="138" spans="1:4" x14ac:dyDescent="0.25">
      <c r="A138">
        <v>46.6905</v>
      </c>
      <c r="B138">
        <v>89.587478000000004</v>
      </c>
      <c r="C138">
        <v>89.455706000000006</v>
      </c>
      <c r="D138">
        <v>0.13214600000000001</v>
      </c>
    </row>
    <row r="139" spans="1:4" x14ac:dyDescent="0.25">
      <c r="A139">
        <v>47.080100000000002</v>
      </c>
      <c r="B139">
        <v>89.587478000000004</v>
      </c>
      <c r="C139">
        <v>89.449977000000004</v>
      </c>
      <c r="D139">
        <v>0.13340099999999999</v>
      </c>
    </row>
    <row r="140" spans="1:4" x14ac:dyDescent="0.25">
      <c r="A140">
        <v>47.469700000000003</v>
      </c>
      <c r="B140">
        <v>89.581748000000005</v>
      </c>
      <c r="C140">
        <v>89.444248000000002</v>
      </c>
      <c r="D140">
        <v>0.134656</v>
      </c>
    </row>
    <row r="141" spans="1:4" x14ac:dyDescent="0.25">
      <c r="A141">
        <v>47.859299999999998</v>
      </c>
      <c r="B141">
        <v>89.576019000000002</v>
      </c>
      <c r="C141">
        <v>89.444248000000002</v>
      </c>
      <c r="D141">
        <v>0.13573199999999999</v>
      </c>
    </row>
    <row r="142" spans="1:4" x14ac:dyDescent="0.25">
      <c r="A142">
        <v>48.248899999999999</v>
      </c>
      <c r="B142">
        <v>89.576019000000002</v>
      </c>
      <c r="C142">
        <v>89.438518999999999</v>
      </c>
      <c r="D142">
        <v>0.136987</v>
      </c>
    </row>
    <row r="143" spans="1:4" x14ac:dyDescent="0.25">
      <c r="A143">
        <v>48.638500000000001</v>
      </c>
      <c r="B143">
        <v>89.57029</v>
      </c>
      <c r="C143">
        <v>89.432789999999997</v>
      </c>
      <c r="D143">
        <v>0.138242</v>
      </c>
    </row>
    <row r="144" spans="1:4" x14ac:dyDescent="0.25">
      <c r="A144">
        <v>49.028100000000002</v>
      </c>
      <c r="B144">
        <v>89.57029</v>
      </c>
      <c r="C144">
        <v>89.427060999999995</v>
      </c>
      <c r="D144">
        <v>0.13949700000000001</v>
      </c>
    </row>
    <row r="145" spans="1:5" x14ac:dyDescent="0.25">
      <c r="A145">
        <v>49.4178</v>
      </c>
      <c r="B145">
        <v>89.56456</v>
      </c>
      <c r="C145">
        <v>89.421273999999997</v>
      </c>
      <c r="D145">
        <v>0.14075199999999999</v>
      </c>
    </row>
    <row r="146" spans="1:5" x14ac:dyDescent="0.25">
      <c r="A146">
        <v>49.807499999999997</v>
      </c>
      <c r="B146">
        <v>89.558830999999998</v>
      </c>
      <c r="C146">
        <v>89.421273999999997</v>
      </c>
      <c r="D146">
        <v>0.14182800000000001</v>
      </c>
    </row>
    <row r="147" spans="1:5" x14ac:dyDescent="0.25">
      <c r="A147">
        <v>50.197099999999999</v>
      </c>
      <c r="B147">
        <v>89.558830999999998</v>
      </c>
      <c r="C147">
        <v>89.415544999999995</v>
      </c>
      <c r="D147">
        <v>0.143262</v>
      </c>
    </row>
    <row r="148" spans="1:5" x14ac:dyDescent="0.25">
      <c r="A148">
        <v>50.586799999999997</v>
      </c>
      <c r="B148">
        <v>89.553101999999996</v>
      </c>
      <c r="C148">
        <v>89.409814999999995</v>
      </c>
      <c r="D148">
        <v>0.14451800000000001</v>
      </c>
      <c r="E148" s="16"/>
    </row>
    <row r="149" spans="1:5" x14ac:dyDescent="0.25">
      <c r="A149">
        <v>50.976500000000001</v>
      </c>
      <c r="B149">
        <v>89.553101999999996</v>
      </c>
      <c r="C149">
        <v>89.404086000000007</v>
      </c>
      <c r="D149">
        <v>0.145594</v>
      </c>
    </row>
    <row r="150" spans="1:5" x14ac:dyDescent="0.25">
      <c r="A150">
        <v>51.366199999999999</v>
      </c>
      <c r="B150">
        <v>89.547372999999993</v>
      </c>
      <c r="C150">
        <v>89.398356000000007</v>
      </c>
      <c r="D150">
        <v>0.14684900000000001</v>
      </c>
    </row>
    <row r="151" spans="1:5" x14ac:dyDescent="0.25">
      <c r="A151">
        <v>51.756</v>
      </c>
      <c r="B151">
        <v>89.541644000000005</v>
      </c>
      <c r="C151">
        <v>89.392627000000005</v>
      </c>
      <c r="D151">
        <v>0.147925</v>
      </c>
    </row>
    <row r="152" spans="1:5" x14ac:dyDescent="0.25">
      <c r="A152">
        <v>52.145699999999998</v>
      </c>
      <c r="B152">
        <v>89.541644000000005</v>
      </c>
      <c r="C152">
        <v>89.392627000000005</v>
      </c>
      <c r="D152">
        <v>0.14918000000000001</v>
      </c>
    </row>
    <row r="153" spans="1:5" x14ac:dyDescent="0.25">
      <c r="A153">
        <v>52.535499999999999</v>
      </c>
      <c r="B153">
        <v>89.535914000000005</v>
      </c>
      <c r="C153">
        <v>89.386897000000005</v>
      </c>
      <c r="D153">
        <v>0.150614</v>
      </c>
    </row>
    <row r="154" spans="1:5" x14ac:dyDescent="0.25">
      <c r="A154">
        <v>52.925199999999997</v>
      </c>
      <c r="B154">
        <v>89.535914000000005</v>
      </c>
      <c r="C154">
        <v>89.381168000000002</v>
      </c>
      <c r="D154">
        <v>0.15168999999999999</v>
      </c>
    </row>
    <row r="155" spans="1:5" x14ac:dyDescent="0.25">
      <c r="A155">
        <v>53.314999999999998</v>
      </c>
      <c r="B155">
        <v>89.530185000000003</v>
      </c>
      <c r="C155">
        <v>89.375438000000003</v>
      </c>
      <c r="D155">
        <v>0.152946</v>
      </c>
    </row>
    <row r="156" spans="1:5" x14ac:dyDescent="0.25">
      <c r="A156">
        <v>53.704799999999999</v>
      </c>
      <c r="B156">
        <v>89.524456000000001</v>
      </c>
      <c r="C156">
        <v>89.369709</v>
      </c>
      <c r="D156">
        <v>0.15402199999999999</v>
      </c>
    </row>
    <row r="157" spans="1:5" x14ac:dyDescent="0.25">
      <c r="A157">
        <v>54.0946</v>
      </c>
      <c r="B157">
        <v>89.524456000000001</v>
      </c>
      <c r="C157">
        <v>89.369709</v>
      </c>
      <c r="D157">
        <v>0.155277</v>
      </c>
    </row>
    <row r="158" spans="1:5" x14ac:dyDescent="0.25">
      <c r="A158">
        <v>54.484400000000001</v>
      </c>
      <c r="B158">
        <v>89.518726999999998</v>
      </c>
      <c r="C158">
        <v>89.363979</v>
      </c>
      <c r="D158">
        <v>0.15671099999999999</v>
      </c>
    </row>
    <row r="159" spans="1:5" x14ac:dyDescent="0.25">
      <c r="A159">
        <v>54.874299999999998</v>
      </c>
      <c r="B159">
        <v>89.518726999999998</v>
      </c>
      <c r="C159">
        <v>89.358249999999998</v>
      </c>
      <c r="D159">
        <v>0.15778700000000001</v>
      </c>
    </row>
    <row r="160" spans="1:5" x14ac:dyDescent="0.25">
      <c r="A160">
        <v>55.264099999999999</v>
      </c>
      <c r="B160">
        <v>89.512997999999996</v>
      </c>
      <c r="C160">
        <v>89.352520999999996</v>
      </c>
      <c r="D160">
        <v>0.15904299999999999</v>
      </c>
    </row>
    <row r="161" spans="1:4" x14ac:dyDescent="0.25">
      <c r="A161">
        <v>55.654000000000003</v>
      </c>
      <c r="B161">
        <v>89.507267999999996</v>
      </c>
      <c r="C161">
        <v>89.346790999999996</v>
      </c>
      <c r="D161">
        <v>0.16011900000000001</v>
      </c>
    </row>
    <row r="162" spans="1:4" x14ac:dyDescent="0.25">
      <c r="A162">
        <v>56.043900000000001</v>
      </c>
      <c r="B162">
        <v>89.507267999999996</v>
      </c>
      <c r="C162">
        <v>89.341061999999994</v>
      </c>
      <c r="D162">
        <v>0.16137199999999999</v>
      </c>
    </row>
    <row r="163" spans="1:4" x14ac:dyDescent="0.25">
      <c r="A163">
        <v>56.433700000000002</v>
      </c>
      <c r="B163">
        <v>89.501538999999994</v>
      </c>
      <c r="C163">
        <v>89.341061999999994</v>
      </c>
      <c r="D163">
        <v>0.16280500000000001</v>
      </c>
    </row>
    <row r="164" spans="1:4" x14ac:dyDescent="0.25">
      <c r="A164">
        <v>56.823700000000002</v>
      </c>
      <c r="B164">
        <v>89.495810000000006</v>
      </c>
      <c r="C164">
        <v>89.335331999999994</v>
      </c>
      <c r="D164">
        <v>0.16405800000000001</v>
      </c>
    </row>
    <row r="165" spans="1:4" x14ac:dyDescent="0.25">
      <c r="A165">
        <v>57.2136</v>
      </c>
      <c r="B165">
        <v>89.495810000000006</v>
      </c>
      <c r="C165">
        <v>89.329603000000006</v>
      </c>
      <c r="D165">
        <v>0.16531199999999999</v>
      </c>
    </row>
    <row r="166" spans="1:4" x14ac:dyDescent="0.25">
      <c r="A166">
        <v>57.603499999999997</v>
      </c>
      <c r="B166">
        <v>89.490081000000004</v>
      </c>
      <c r="C166">
        <v>89.323874000000004</v>
      </c>
      <c r="D166">
        <v>0.16638600000000001</v>
      </c>
    </row>
    <row r="167" spans="1:4" x14ac:dyDescent="0.25">
      <c r="A167">
        <v>57.993499999999997</v>
      </c>
      <c r="B167">
        <v>89.490081000000004</v>
      </c>
      <c r="C167">
        <v>89.318144000000004</v>
      </c>
      <c r="D167">
        <v>0.167461</v>
      </c>
    </row>
    <row r="168" spans="1:4" x14ac:dyDescent="0.25">
      <c r="A168">
        <v>58.383400000000002</v>
      </c>
      <c r="B168">
        <v>89.484352000000001</v>
      </c>
      <c r="C168">
        <v>89.312415000000001</v>
      </c>
      <c r="D168">
        <v>0.168714</v>
      </c>
    </row>
    <row r="169" spans="1:4" x14ac:dyDescent="0.25">
      <c r="A169">
        <v>58.773400000000002</v>
      </c>
      <c r="B169">
        <v>89.478622999999999</v>
      </c>
      <c r="C169">
        <v>89.312415000000001</v>
      </c>
      <c r="D169">
        <v>0.16996700000000001</v>
      </c>
    </row>
    <row r="170" spans="1:4" x14ac:dyDescent="0.25">
      <c r="A170">
        <v>59.163400000000003</v>
      </c>
      <c r="B170">
        <v>89.478622999999999</v>
      </c>
      <c r="C170">
        <v>89.306685999999999</v>
      </c>
      <c r="D170">
        <v>0.17139799999999999</v>
      </c>
    </row>
    <row r="171" spans="1:4" x14ac:dyDescent="0.25">
      <c r="A171">
        <v>59.553400000000003</v>
      </c>
      <c r="B171">
        <v>89.472893999999997</v>
      </c>
      <c r="C171">
        <v>89.300955999999999</v>
      </c>
      <c r="D171">
        <v>0.17247100000000001</v>
      </c>
    </row>
    <row r="172" spans="1:4" x14ac:dyDescent="0.25">
      <c r="A172">
        <v>59.9435</v>
      </c>
      <c r="B172">
        <v>89.472893999999997</v>
      </c>
      <c r="C172">
        <v>89.295226999999997</v>
      </c>
      <c r="D172">
        <v>0.173543</v>
      </c>
    </row>
    <row r="173" spans="1:4" x14ac:dyDescent="0.25">
      <c r="A173">
        <v>60.333500000000001</v>
      </c>
      <c r="B173">
        <v>89.467164999999994</v>
      </c>
      <c r="C173">
        <v>89.289497999999995</v>
      </c>
      <c r="D173">
        <v>0.17479500000000001</v>
      </c>
    </row>
    <row r="174" spans="1:4" x14ac:dyDescent="0.25">
      <c r="A174">
        <v>60.723599999999998</v>
      </c>
      <c r="B174">
        <v>89.461436000000006</v>
      </c>
      <c r="C174">
        <v>89.289497999999995</v>
      </c>
      <c r="D174">
        <v>0.17604600000000001</v>
      </c>
    </row>
    <row r="175" spans="1:4" x14ac:dyDescent="0.25">
      <c r="A175">
        <v>61.113599999999998</v>
      </c>
      <c r="B175">
        <v>89.461436000000006</v>
      </c>
      <c r="C175">
        <v>89.283767999999995</v>
      </c>
      <c r="D175">
        <v>0.177477</v>
      </c>
    </row>
    <row r="176" spans="1:4" x14ac:dyDescent="0.25">
      <c r="A176">
        <v>61.503700000000002</v>
      </c>
      <c r="B176">
        <v>89.455706000000006</v>
      </c>
      <c r="C176">
        <v>89.278039000000007</v>
      </c>
      <c r="D176">
        <v>0.178728</v>
      </c>
    </row>
    <row r="177" spans="1:5" x14ac:dyDescent="0.25">
      <c r="A177">
        <v>61.893799999999999</v>
      </c>
      <c r="B177">
        <v>89.455706000000006</v>
      </c>
      <c r="C177">
        <v>89.272310000000004</v>
      </c>
      <c r="D177">
        <v>0.17980099999999999</v>
      </c>
    </row>
    <row r="178" spans="1:5" x14ac:dyDescent="0.25">
      <c r="A178">
        <v>62.283900000000003</v>
      </c>
      <c r="B178">
        <v>89.449977000000004</v>
      </c>
      <c r="C178">
        <v>89.266581000000002</v>
      </c>
      <c r="D178">
        <v>0.18105199999999999</v>
      </c>
    </row>
    <row r="179" spans="1:5" x14ac:dyDescent="0.25">
      <c r="A179">
        <v>62.674100000000003</v>
      </c>
      <c r="B179">
        <v>89.444248000000002</v>
      </c>
      <c r="C179">
        <v>89.260852</v>
      </c>
      <c r="D179">
        <v>0.18212500000000001</v>
      </c>
    </row>
    <row r="180" spans="1:5" x14ac:dyDescent="0.25">
      <c r="A180">
        <v>63.0642</v>
      </c>
      <c r="B180">
        <v>89.444248000000002</v>
      </c>
      <c r="C180">
        <v>89.260852</v>
      </c>
      <c r="D180">
        <v>0.183555</v>
      </c>
    </row>
    <row r="181" spans="1:5" x14ac:dyDescent="0.25">
      <c r="A181">
        <v>63.4544</v>
      </c>
      <c r="B181">
        <v>89.438518999999999</v>
      </c>
      <c r="C181">
        <v>89.255122</v>
      </c>
      <c r="D181">
        <v>0.18498600000000001</v>
      </c>
      <c r="E181" s="16"/>
    </row>
    <row r="182" spans="1:5" x14ac:dyDescent="0.25">
      <c r="A182">
        <v>63.8446</v>
      </c>
      <c r="B182">
        <v>89.432789999999997</v>
      </c>
      <c r="C182">
        <v>89.249392999999998</v>
      </c>
      <c r="D182">
        <v>0.18623700000000001</v>
      </c>
    </row>
    <row r="183" spans="1:5" x14ac:dyDescent="0.25">
      <c r="A183">
        <v>64.234800000000007</v>
      </c>
      <c r="B183">
        <v>89.432789999999997</v>
      </c>
      <c r="C183">
        <v>89.243663999999995</v>
      </c>
      <c r="D183">
        <v>0.187668</v>
      </c>
    </row>
    <row r="184" spans="1:5" x14ac:dyDescent="0.25">
      <c r="A184">
        <v>64.625</v>
      </c>
      <c r="B184">
        <v>89.427060999999995</v>
      </c>
      <c r="C184">
        <v>89.237934999999993</v>
      </c>
      <c r="D184">
        <v>0.18873999999999999</v>
      </c>
    </row>
    <row r="185" spans="1:5" x14ac:dyDescent="0.25">
      <c r="A185">
        <v>65.015199999999993</v>
      </c>
      <c r="B185">
        <v>89.427003999999997</v>
      </c>
      <c r="C185">
        <v>89.232206000000005</v>
      </c>
      <c r="D185">
        <v>0.18981200000000001</v>
      </c>
    </row>
    <row r="186" spans="1:5" x14ac:dyDescent="0.25">
      <c r="A186">
        <v>65.405500000000004</v>
      </c>
      <c r="B186">
        <v>89.421273999999997</v>
      </c>
      <c r="C186">
        <v>89.232206000000005</v>
      </c>
      <c r="D186">
        <v>0.191243</v>
      </c>
    </row>
    <row r="187" spans="1:5" x14ac:dyDescent="0.25">
      <c r="A187">
        <v>65.7958</v>
      </c>
      <c r="B187">
        <v>89.415544999999995</v>
      </c>
      <c r="C187">
        <v>89.226477000000003</v>
      </c>
      <c r="D187">
        <v>0.192494</v>
      </c>
    </row>
    <row r="188" spans="1:5" x14ac:dyDescent="0.25">
      <c r="A188">
        <v>66.186099999999996</v>
      </c>
      <c r="B188">
        <v>89.415544999999995</v>
      </c>
      <c r="C188">
        <v>89.220748</v>
      </c>
      <c r="D188">
        <v>0.19392400000000001</v>
      </c>
    </row>
    <row r="189" spans="1:5" x14ac:dyDescent="0.25">
      <c r="A189">
        <v>66.576400000000007</v>
      </c>
      <c r="B189">
        <v>89.409814999999995</v>
      </c>
      <c r="C189">
        <v>89.215018000000001</v>
      </c>
      <c r="D189">
        <v>0.19517599999999999</v>
      </c>
    </row>
    <row r="190" spans="1:5" x14ac:dyDescent="0.25">
      <c r="A190">
        <v>66.966700000000003</v>
      </c>
      <c r="B190">
        <v>89.409814999999995</v>
      </c>
      <c r="C190">
        <v>89.209288999999998</v>
      </c>
      <c r="D190">
        <v>0.19624800000000001</v>
      </c>
    </row>
    <row r="191" spans="1:5" x14ac:dyDescent="0.25">
      <c r="A191">
        <v>67.356999999999999</v>
      </c>
      <c r="B191">
        <v>89.404086000000007</v>
      </c>
      <c r="C191">
        <v>89.203559999999996</v>
      </c>
      <c r="D191">
        <v>0.19767799999999999</v>
      </c>
    </row>
    <row r="192" spans="1:5" x14ac:dyDescent="0.25">
      <c r="A192">
        <v>67.747399999999999</v>
      </c>
      <c r="B192">
        <v>89.398356000000007</v>
      </c>
      <c r="C192">
        <v>89.203559999999996</v>
      </c>
      <c r="D192">
        <v>0.19892899999999999</v>
      </c>
    </row>
    <row r="193" spans="1:5" x14ac:dyDescent="0.25">
      <c r="A193">
        <v>68.137699999999995</v>
      </c>
      <c r="B193">
        <v>89.398356000000007</v>
      </c>
      <c r="C193">
        <v>89.197830999999994</v>
      </c>
      <c r="D193">
        <v>0.20036000000000001</v>
      </c>
    </row>
    <row r="194" spans="1:5" x14ac:dyDescent="0.25">
      <c r="A194">
        <v>68.528099999999995</v>
      </c>
      <c r="B194">
        <v>89.392627000000005</v>
      </c>
      <c r="C194">
        <v>89.192102000000006</v>
      </c>
      <c r="D194">
        <v>0.20161100000000001</v>
      </c>
    </row>
    <row r="195" spans="1:5" x14ac:dyDescent="0.25">
      <c r="A195">
        <v>68.918499999999995</v>
      </c>
      <c r="B195">
        <v>89.392627000000005</v>
      </c>
      <c r="C195">
        <v>89.186373000000003</v>
      </c>
      <c r="D195">
        <v>0.20286199999999999</v>
      </c>
    </row>
    <row r="196" spans="1:5" x14ac:dyDescent="0.25">
      <c r="A196">
        <v>69.308999999999997</v>
      </c>
      <c r="B196">
        <v>89.386897000000005</v>
      </c>
      <c r="C196">
        <v>89.180644000000001</v>
      </c>
      <c r="D196">
        <v>0.204292</v>
      </c>
    </row>
    <row r="197" spans="1:5" x14ac:dyDescent="0.25">
      <c r="A197">
        <v>69.699399999999997</v>
      </c>
      <c r="B197">
        <v>89.381168000000002</v>
      </c>
      <c r="C197">
        <v>89.174914999999999</v>
      </c>
      <c r="D197">
        <v>0.205543</v>
      </c>
    </row>
    <row r="198" spans="1:5" x14ac:dyDescent="0.25">
      <c r="A198">
        <v>70.0899</v>
      </c>
      <c r="B198">
        <v>89.381168000000002</v>
      </c>
      <c r="C198">
        <v>89.169185999999996</v>
      </c>
      <c r="D198">
        <v>0.20679500000000001</v>
      </c>
    </row>
    <row r="199" spans="1:5" x14ac:dyDescent="0.25">
      <c r="A199">
        <v>70.4803</v>
      </c>
      <c r="B199">
        <v>89.375438000000003</v>
      </c>
      <c r="C199">
        <v>89.169185999999996</v>
      </c>
      <c r="D199">
        <v>0.20822499999999999</v>
      </c>
    </row>
    <row r="200" spans="1:5" x14ac:dyDescent="0.25">
      <c r="A200">
        <v>70.870800000000003</v>
      </c>
      <c r="B200">
        <v>89.369709</v>
      </c>
      <c r="C200">
        <v>89.163456999999994</v>
      </c>
      <c r="D200">
        <v>0.209476</v>
      </c>
    </row>
    <row r="201" spans="1:5" x14ac:dyDescent="0.25">
      <c r="A201">
        <v>71.261399999999995</v>
      </c>
      <c r="B201">
        <v>89.369709</v>
      </c>
      <c r="C201">
        <v>89.157728000000006</v>
      </c>
      <c r="D201">
        <v>0.21090600000000001</v>
      </c>
    </row>
    <row r="202" spans="1:5" x14ac:dyDescent="0.25">
      <c r="A202">
        <v>71.651899999999998</v>
      </c>
      <c r="B202">
        <v>89.363979</v>
      </c>
      <c r="C202">
        <v>89.152000000000001</v>
      </c>
      <c r="D202">
        <v>0.21215899999999999</v>
      </c>
    </row>
    <row r="203" spans="1:5" x14ac:dyDescent="0.25">
      <c r="A203">
        <v>72.042400000000001</v>
      </c>
      <c r="B203">
        <v>89.363979</v>
      </c>
      <c r="C203">
        <v>89.146270999999999</v>
      </c>
      <c r="D203">
        <v>0.213591</v>
      </c>
    </row>
    <row r="204" spans="1:5" x14ac:dyDescent="0.25">
      <c r="A204">
        <v>72.433000000000007</v>
      </c>
      <c r="B204">
        <v>89.358249999999998</v>
      </c>
      <c r="C204">
        <v>89.140541999999996</v>
      </c>
      <c r="D204">
        <v>0.21502299999999999</v>
      </c>
      <c r="E204" s="16"/>
    </row>
    <row r="205" spans="1:5" x14ac:dyDescent="0.25">
      <c r="A205">
        <v>72.823599999999999</v>
      </c>
      <c r="B205">
        <v>89.352520999999996</v>
      </c>
      <c r="C205">
        <v>89.140541999999996</v>
      </c>
      <c r="D205">
        <v>0.216275</v>
      </c>
    </row>
    <row r="206" spans="1:5" x14ac:dyDescent="0.25">
      <c r="A206">
        <v>73.214200000000005</v>
      </c>
      <c r="B206">
        <v>89.352520999999996</v>
      </c>
      <c r="C206">
        <v>89.134812999999994</v>
      </c>
      <c r="D206">
        <v>0.217528</v>
      </c>
    </row>
    <row r="207" spans="1:5" x14ac:dyDescent="0.25">
      <c r="A207">
        <v>73.604799999999997</v>
      </c>
      <c r="B207">
        <v>89.346790999999996</v>
      </c>
      <c r="C207">
        <v>89.129084000000006</v>
      </c>
      <c r="D207">
        <v>0.218781</v>
      </c>
    </row>
    <row r="208" spans="1:5" x14ac:dyDescent="0.25">
      <c r="A208">
        <v>73.995500000000007</v>
      </c>
      <c r="B208">
        <v>89.346790999999996</v>
      </c>
      <c r="C208">
        <v>89.123355000000004</v>
      </c>
      <c r="D208">
        <v>0.22003400000000001</v>
      </c>
    </row>
    <row r="209" spans="1:5" x14ac:dyDescent="0.25">
      <c r="A209">
        <v>74.386099999999999</v>
      </c>
      <c r="B209">
        <v>89.341061999999994</v>
      </c>
      <c r="C209">
        <v>89.117626999999999</v>
      </c>
      <c r="D209">
        <v>0.22164500000000001</v>
      </c>
    </row>
    <row r="210" spans="1:5" x14ac:dyDescent="0.25">
      <c r="A210">
        <v>74.776799999999994</v>
      </c>
      <c r="B210">
        <v>89.335331999999994</v>
      </c>
      <c r="C210">
        <v>89.111897999999997</v>
      </c>
      <c r="D210">
        <v>0.223077</v>
      </c>
    </row>
    <row r="211" spans="1:5" x14ac:dyDescent="0.25">
      <c r="A211">
        <v>75.167500000000004</v>
      </c>
      <c r="B211">
        <v>89.335331999999994</v>
      </c>
      <c r="C211">
        <v>89.106168999999994</v>
      </c>
      <c r="D211">
        <v>0.224329</v>
      </c>
    </row>
    <row r="212" spans="1:5" x14ac:dyDescent="0.25">
      <c r="A212">
        <v>75.558300000000003</v>
      </c>
      <c r="B212">
        <v>89.329603000000006</v>
      </c>
      <c r="C212">
        <v>89.106168999999994</v>
      </c>
      <c r="D212">
        <v>0.225582</v>
      </c>
    </row>
    <row r="213" spans="1:5" x14ac:dyDescent="0.25">
      <c r="A213">
        <v>75.948999999999998</v>
      </c>
      <c r="B213">
        <v>89.323874000000004</v>
      </c>
      <c r="C213">
        <v>89.100440000000006</v>
      </c>
      <c r="D213">
        <v>0.22683500000000001</v>
      </c>
    </row>
    <row r="214" spans="1:5" x14ac:dyDescent="0.25">
      <c r="A214">
        <v>76.339799999999997</v>
      </c>
      <c r="B214">
        <v>89.323874000000004</v>
      </c>
      <c r="C214">
        <v>89.094711000000004</v>
      </c>
      <c r="D214">
        <v>0.22808800000000001</v>
      </c>
    </row>
    <row r="215" spans="1:5" x14ac:dyDescent="0.25">
      <c r="A215">
        <v>76.730500000000006</v>
      </c>
      <c r="B215">
        <v>89.318144000000004</v>
      </c>
      <c r="C215">
        <v>89.088982999999999</v>
      </c>
      <c r="D215">
        <v>0.22933999999999999</v>
      </c>
    </row>
    <row r="216" spans="1:5" x14ac:dyDescent="0.25">
      <c r="A216">
        <v>77.121300000000005</v>
      </c>
      <c r="B216">
        <v>89.318144000000004</v>
      </c>
      <c r="C216">
        <v>89.083253999999997</v>
      </c>
      <c r="D216">
        <v>0.230772</v>
      </c>
    </row>
    <row r="217" spans="1:5" x14ac:dyDescent="0.25">
      <c r="A217">
        <v>77.512200000000007</v>
      </c>
      <c r="B217">
        <v>89.312415000000001</v>
      </c>
      <c r="C217">
        <v>89.077524999999994</v>
      </c>
      <c r="D217">
        <v>0.23238600000000001</v>
      </c>
    </row>
    <row r="218" spans="1:5" x14ac:dyDescent="0.25">
      <c r="A218">
        <v>77.903000000000006</v>
      </c>
      <c r="B218">
        <v>89.306685999999999</v>
      </c>
      <c r="C218">
        <v>89.071797000000004</v>
      </c>
      <c r="D218">
        <v>0.23364199999999999</v>
      </c>
    </row>
    <row r="219" spans="1:5" x14ac:dyDescent="0.25">
      <c r="A219">
        <v>78.293899999999994</v>
      </c>
      <c r="B219">
        <v>89.306685999999999</v>
      </c>
      <c r="C219">
        <v>89.071797000000004</v>
      </c>
      <c r="D219">
        <v>0.234898</v>
      </c>
    </row>
    <row r="220" spans="1:5" x14ac:dyDescent="0.25">
      <c r="A220">
        <v>78.684700000000007</v>
      </c>
      <c r="B220">
        <v>89.300955999999999</v>
      </c>
      <c r="C220">
        <v>89.066068000000001</v>
      </c>
      <c r="D220">
        <v>0.236154</v>
      </c>
    </row>
    <row r="221" spans="1:5" x14ac:dyDescent="0.25">
      <c r="A221">
        <v>79.075599999999994</v>
      </c>
      <c r="B221">
        <v>89.295226999999997</v>
      </c>
      <c r="C221">
        <v>89.060338999999999</v>
      </c>
      <c r="D221">
        <v>0.23741000000000001</v>
      </c>
    </row>
    <row r="222" spans="1:5" x14ac:dyDescent="0.25">
      <c r="A222">
        <v>79.4666</v>
      </c>
      <c r="B222">
        <v>89.295226999999997</v>
      </c>
      <c r="C222">
        <v>89.054610999999994</v>
      </c>
      <c r="D222">
        <v>0.238845</v>
      </c>
      <c r="E222" s="16"/>
    </row>
    <row r="223" spans="1:5" x14ac:dyDescent="0.25">
      <c r="A223">
        <v>79.857500000000002</v>
      </c>
      <c r="B223">
        <v>89.289497999999995</v>
      </c>
      <c r="C223">
        <v>89.048882000000006</v>
      </c>
      <c r="D223">
        <v>0.24027899999999999</v>
      </c>
    </row>
    <row r="224" spans="1:5" x14ac:dyDescent="0.25">
      <c r="A224">
        <v>80.248500000000007</v>
      </c>
      <c r="B224">
        <v>89.289497999999995</v>
      </c>
      <c r="C224">
        <v>89.043154000000001</v>
      </c>
      <c r="D224">
        <v>0.24171400000000001</v>
      </c>
    </row>
    <row r="225" spans="1:4" x14ac:dyDescent="0.25">
      <c r="A225">
        <v>80.639399999999995</v>
      </c>
      <c r="B225">
        <v>89.283767999999995</v>
      </c>
      <c r="C225">
        <v>89.037424999999999</v>
      </c>
      <c r="D225">
        <v>0.243149</v>
      </c>
    </row>
    <row r="226" spans="1:4" x14ac:dyDescent="0.25">
      <c r="A226">
        <v>81.030500000000004</v>
      </c>
      <c r="B226">
        <v>89.278039000000007</v>
      </c>
      <c r="C226">
        <v>89.037424999999999</v>
      </c>
      <c r="D226">
        <v>0.24440500000000001</v>
      </c>
    </row>
    <row r="227" spans="1:4" x14ac:dyDescent="0.25">
      <c r="A227">
        <v>81.421499999999995</v>
      </c>
      <c r="B227">
        <v>89.278039000000007</v>
      </c>
      <c r="C227">
        <v>89.031696999999994</v>
      </c>
      <c r="D227">
        <v>0.24566099999999999</v>
      </c>
    </row>
    <row r="228" spans="1:4" x14ac:dyDescent="0.25">
      <c r="A228">
        <v>81.8125</v>
      </c>
      <c r="B228">
        <v>89.272310000000004</v>
      </c>
      <c r="C228">
        <v>89.025968000000006</v>
      </c>
      <c r="D228">
        <v>0.246917</v>
      </c>
    </row>
    <row r="229" spans="1:4" x14ac:dyDescent="0.25">
      <c r="A229">
        <v>82.203599999999994</v>
      </c>
      <c r="B229">
        <v>89.266581000000002</v>
      </c>
      <c r="C229">
        <v>89.020240000000001</v>
      </c>
      <c r="D229">
        <v>0.24835199999999999</v>
      </c>
    </row>
    <row r="230" spans="1:4" x14ac:dyDescent="0.25">
      <c r="A230">
        <v>82.594700000000003</v>
      </c>
      <c r="B230">
        <v>89.266581000000002</v>
      </c>
      <c r="C230">
        <v>89.014510999999999</v>
      </c>
      <c r="D230">
        <v>0.24978700000000001</v>
      </c>
    </row>
    <row r="231" spans="1:4" x14ac:dyDescent="0.25">
      <c r="A231">
        <v>82.985799999999998</v>
      </c>
      <c r="B231">
        <v>89.260852</v>
      </c>
      <c r="C231">
        <v>89.008782999999994</v>
      </c>
      <c r="D231">
        <v>0.251222</v>
      </c>
    </row>
    <row r="232" spans="1:4" x14ac:dyDescent="0.25">
      <c r="A232">
        <v>83.376900000000006</v>
      </c>
      <c r="B232">
        <v>89.260852</v>
      </c>
      <c r="C232">
        <v>89.002955</v>
      </c>
      <c r="D232">
        <v>0.25265700000000002</v>
      </c>
    </row>
    <row r="233" spans="1:4" x14ac:dyDescent="0.25">
      <c r="A233">
        <v>83.768100000000004</v>
      </c>
      <c r="B233">
        <v>89.255122</v>
      </c>
      <c r="C233">
        <v>89.002955</v>
      </c>
      <c r="D233">
        <v>0.253913</v>
      </c>
    </row>
    <row r="234" spans="1:4" x14ac:dyDescent="0.25">
      <c r="A234">
        <v>84.159199999999998</v>
      </c>
      <c r="B234">
        <v>89.249392999999998</v>
      </c>
      <c r="C234">
        <v>88.997225999999998</v>
      </c>
      <c r="D234">
        <v>0.25516899999999998</v>
      </c>
    </row>
    <row r="235" spans="1:4" x14ac:dyDescent="0.25">
      <c r="A235">
        <v>84.550399999999996</v>
      </c>
      <c r="B235">
        <v>89.249392999999998</v>
      </c>
      <c r="C235">
        <v>88.991496999999995</v>
      </c>
      <c r="D235">
        <v>0.25642500000000001</v>
      </c>
    </row>
    <row r="236" spans="1:4" x14ac:dyDescent="0.25">
      <c r="A236">
        <v>84.941599999999994</v>
      </c>
      <c r="B236">
        <v>89.243663999999995</v>
      </c>
      <c r="C236">
        <v>88.985767999999993</v>
      </c>
      <c r="D236">
        <v>0.25785999999999998</v>
      </c>
    </row>
    <row r="237" spans="1:4" x14ac:dyDescent="0.25">
      <c r="A237">
        <v>85.332899999999995</v>
      </c>
      <c r="B237">
        <v>89.237934999999993</v>
      </c>
      <c r="C237">
        <v>88.980039000000005</v>
      </c>
      <c r="D237">
        <v>0.259295</v>
      </c>
    </row>
    <row r="238" spans="1:4" x14ac:dyDescent="0.25">
      <c r="A238">
        <v>85.724100000000007</v>
      </c>
      <c r="B238">
        <v>89.237934999999993</v>
      </c>
      <c r="C238">
        <v>88.974310000000003</v>
      </c>
      <c r="D238">
        <v>0.26073000000000002</v>
      </c>
    </row>
    <row r="239" spans="1:4" x14ac:dyDescent="0.25">
      <c r="A239">
        <v>86.115399999999994</v>
      </c>
      <c r="B239">
        <v>89.232206000000005</v>
      </c>
      <c r="C239">
        <v>88.968581</v>
      </c>
      <c r="D239">
        <v>0.26216499999999998</v>
      </c>
    </row>
    <row r="240" spans="1:4" x14ac:dyDescent="0.25">
      <c r="A240">
        <v>86.506699999999995</v>
      </c>
      <c r="B240">
        <v>89.232206000000005</v>
      </c>
      <c r="C240">
        <v>88.962851999999998</v>
      </c>
      <c r="D240">
        <v>0.2636</v>
      </c>
    </row>
    <row r="241" spans="1:4" x14ac:dyDescent="0.25">
      <c r="A241">
        <v>86.897999999999996</v>
      </c>
      <c r="B241">
        <v>89.226477000000003</v>
      </c>
      <c r="C241">
        <v>88.962851999999998</v>
      </c>
      <c r="D241">
        <v>0.26485599999999998</v>
      </c>
    </row>
    <row r="242" spans="1:4" x14ac:dyDescent="0.25">
      <c r="A242">
        <v>87.289400000000001</v>
      </c>
      <c r="B242">
        <v>89.220748</v>
      </c>
      <c r="C242">
        <v>88.957122999999996</v>
      </c>
      <c r="D242">
        <v>0.26611200000000002</v>
      </c>
    </row>
    <row r="243" spans="1:4" x14ac:dyDescent="0.25">
      <c r="A243">
        <v>87.680800000000005</v>
      </c>
      <c r="B243">
        <v>89.220748</v>
      </c>
      <c r="C243">
        <v>88.951395000000005</v>
      </c>
      <c r="D243">
        <v>0.26754699999999998</v>
      </c>
    </row>
    <row r="244" spans="1:4" x14ac:dyDescent="0.25">
      <c r="A244">
        <v>88.072199999999995</v>
      </c>
      <c r="B244">
        <v>89.215018000000001</v>
      </c>
      <c r="C244">
        <v>88.945666000000003</v>
      </c>
      <c r="D244">
        <v>0.268982</v>
      </c>
    </row>
    <row r="245" spans="1:4" x14ac:dyDescent="0.25">
      <c r="A245">
        <v>88.4636</v>
      </c>
      <c r="B245">
        <v>89.209288999999998</v>
      </c>
      <c r="C245">
        <v>88.939937</v>
      </c>
      <c r="D245">
        <v>0.27041700000000002</v>
      </c>
    </row>
    <row r="246" spans="1:4" x14ac:dyDescent="0.25">
      <c r="A246">
        <v>88.855000000000004</v>
      </c>
      <c r="B246">
        <v>89.209288999999998</v>
      </c>
      <c r="C246">
        <v>88.934207999999998</v>
      </c>
      <c r="D246">
        <v>0.27185199999999998</v>
      </c>
    </row>
    <row r="247" spans="1:4" x14ac:dyDescent="0.25">
      <c r="A247">
        <v>89.246499999999997</v>
      </c>
      <c r="B247">
        <v>89.203559999999996</v>
      </c>
      <c r="C247">
        <v>88.928479999999993</v>
      </c>
      <c r="D247">
        <v>0.273287</v>
      </c>
    </row>
    <row r="248" spans="1:4" x14ac:dyDescent="0.25">
      <c r="A248">
        <v>89.638000000000005</v>
      </c>
      <c r="B248">
        <v>89.203559999999996</v>
      </c>
      <c r="C248">
        <v>88.928479999999993</v>
      </c>
      <c r="D248">
        <v>0.27472200000000002</v>
      </c>
    </row>
    <row r="249" spans="1:4" x14ac:dyDescent="0.25">
      <c r="A249">
        <v>90.029499999999999</v>
      </c>
      <c r="B249">
        <v>89.197830999999994</v>
      </c>
      <c r="C249">
        <v>88.922751000000005</v>
      </c>
      <c r="D249">
        <v>0.27597500000000003</v>
      </c>
    </row>
    <row r="250" spans="1:4" x14ac:dyDescent="0.25">
      <c r="A250">
        <v>90.421000000000006</v>
      </c>
      <c r="B250">
        <v>89.192102000000006</v>
      </c>
      <c r="C250">
        <v>88.917022000000003</v>
      </c>
      <c r="D250">
        <v>0.27740700000000001</v>
      </c>
    </row>
    <row r="251" spans="1:4" x14ac:dyDescent="0.25">
      <c r="A251">
        <v>90.8125</v>
      </c>
      <c r="B251">
        <v>89.192102000000006</v>
      </c>
      <c r="C251">
        <v>88.911293000000001</v>
      </c>
      <c r="D251">
        <v>0.278839</v>
      </c>
    </row>
    <row r="252" spans="1:4" x14ac:dyDescent="0.25">
      <c r="A252">
        <v>91.204099999999997</v>
      </c>
      <c r="B252">
        <v>89.186373000000003</v>
      </c>
      <c r="C252">
        <v>88.905564999999996</v>
      </c>
      <c r="D252">
        <v>0.28027099999999999</v>
      </c>
    </row>
    <row r="253" spans="1:4" x14ac:dyDescent="0.25">
      <c r="A253">
        <v>91.595699999999994</v>
      </c>
      <c r="B253">
        <v>89.180644000000001</v>
      </c>
      <c r="C253">
        <v>88.899835999999993</v>
      </c>
      <c r="D253">
        <v>0.28170299999999998</v>
      </c>
    </row>
    <row r="254" spans="1:4" x14ac:dyDescent="0.25">
      <c r="A254">
        <v>91.987300000000005</v>
      </c>
      <c r="B254">
        <v>89.180644000000001</v>
      </c>
      <c r="C254">
        <v>88.894108000000003</v>
      </c>
      <c r="D254">
        <v>0.28313500000000003</v>
      </c>
    </row>
    <row r="255" spans="1:4" x14ac:dyDescent="0.25">
      <c r="A255">
        <v>92.379000000000005</v>
      </c>
      <c r="B255">
        <v>89.174914999999999</v>
      </c>
      <c r="C255">
        <v>88.888379</v>
      </c>
      <c r="D255">
        <v>0.28456700000000001</v>
      </c>
    </row>
    <row r="256" spans="1:4" x14ac:dyDescent="0.25">
      <c r="A256">
        <v>92.770700000000005</v>
      </c>
      <c r="B256">
        <v>89.174914999999999</v>
      </c>
      <c r="C256">
        <v>88.888379</v>
      </c>
      <c r="D256">
        <v>0.285999</v>
      </c>
    </row>
    <row r="257" spans="1:4" x14ac:dyDescent="0.25">
      <c r="A257">
        <v>93.162400000000005</v>
      </c>
      <c r="B257">
        <v>89.169185999999996</v>
      </c>
      <c r="C257">
        <v>88.882649999999998</v>
      </c>
      <c r="D257">
        <v>0.28725200000000001</v>
      </c>
    </row>
    <row r="258" spans="1:4" x14ac:dyDescent="0.25">
      <c r="A258">
        <v>93.554100000000005</v>
      </c>
      <c r="B258">
        <v>89.163456999999994</v>
      </c>
      <c r="C258">
        <v>88.876921999999993</v>
      </c>
      <c r="D258">
        <v>0.28886200000000001</v>
      </c>
    </row>
    <row r="259" spans="1:4" x14ac:dyDescent="0.25">
      <c r="A259">
        <v>93.945800000000006</v>
      </c>
      <c r="B259">
        <v>89.163456999999994</v>
      </c>
      <c r="C259">
        <v>88.871193000000005</v>
      </c>
      <c r="D259">
        <v>0.290294</v>
      </c>
    </row>
    <row r="260" spans="1:4" x14ac:dyDescent="0.25">
      <c r="A260">
        <v>94.337599999999995</v>
      </c>
      <c r="B260">
        <v>89.157728000000006</v>
      </c>
      <c r="C260">
        <v>88.865465</v>
      </c>
      <c r="D260">
        <v>0.291547</v>
      </c>
    </row>
    <row r="261" spans="1:4" x14ac:dyDescent="0.25">
      <c r="A261">
        <v>94.729399999999998</v>
      </c>
      <c r="B261">
        <v>89.152000000000001</v>
      </c>
      <c r="C261">
        <v>88.859735999999998</v>
      </c>
      <c r="D261">
        <v>0.29297899999999999</v>
      </c>
    </row>
    <row r="262" spans="1:4" x14ac:dyDescent="0.25">
      <c r="A262">
        <v>95.121200000000002</v>
      </c>
      <c r="B262">
        <v>89.152000000000001</v>
      </c>
      <c r="C262">
        <v>88.854007999999993</v>
      </c>
      <c r="D262">
        <v>0.29441099999999998</v>
      </c>
    </row>
    <row r="263" spans="1:4" x14ac:dyDescent="0.25">
      <c r="A263">
        <v>95.513000000000005</v>
      </c>
      <c r="B263">
        <v>89.146270999999999</v>
      </c>
      <c r="C263">
        <v>88.848280000000003</v>
      </c>
      <c r="D263">
        <v>0.29584300000000002</v>
      </c>
    </row>
    <row r="264" spans="1:4" x14ac:dyDescent="0.25">
      <c r="A264">
        <v>95.904899999999998</v>
      </c>
      <c r="B264">
        <v>89.140541999999996</v>
      </c>
      <c r="C264">
        <v>88.842551</v>
      </c>
      <c r="D264">
        <v>0.29727399999999998</v>
      </c>
    </row>
    <row r="265" spans="1:4" x14ac:dyDescent="0.25">
      <c r="A265">
        <v>96.296800000000005</v>
      </c>
      <c r="B265">
        <v>89.140541999999996</v>
      </c>
      <c r="C265">
        <v>88.842551</v>
      </c>
      <c r="D265">
        <v>0.29870600000000003</v>
      </c>
    </row>
    <row r="266" spans="1:4" x14ac:dyDescent="0.25">
      <c r="A266">
        <v>96.688699999999997</v>
      </c>
      <c r="B266">
        <v>89.134812999999994</v>
      </c>
      <c r="C266">
        <v>88.836822999999995</v>
      </c>
      <c r="D266">
        <v>0.300317</v>
      </c>
    </row>
    <row r="267" spans="1:4" x14ac:dyDescent="0.25">
      <c r="A267">
        <v>97.080600000000004</v>
      </c>
      <c r="B267">
        <v>89.134812999999994</v>
      </c>
      <c r="C267">
        <v>88.831093999999993</v>
      </c>
      <c r="D267">
        <v>0.30192799999999997</v>
      </c>
    </row>
    <row r="268" spans="1:4" x14ac:dyDescent="0.25">
      <c r="A268">
        <v>97.4726</v>
      </c>
      <c r="B268">
        <v>89.129084000000006</v>
      </c>
      <c r="C268">
        <v>88.825366000000002</v>
      </c>
      <c r="D268">
        <v>0.30318099999999998</v>
      </c>
    </row>
    <row r="269" spans="1:4" x14ac:dyDescent="0.25">
      <c r="A269">
        <v>97.864599999999996</v>
      </c>
      <c r="B269">
        <v>89.123355000000004</v>
      </c>
      <c r="C269">
        <v>88.819637999999998</v>
      </c>
      <c r="D269">
        <v>0.30461199999999999</v>
      </c>
    </row>
    <row r="270" spans="1:4" x14ac:dyDescent="0.25">
      <c r="A270">
        <v>98.256600000000006</v>
      </c>
      <c r="B270">
        <v>89.123355000000004</v>
      </c>
      <c r="C270">
        <v>88.813910000000007</v>
      </c>
      <c r="D270">
        <v>0.30604399999999998</v>
      </c>
    </row>
    <row r="271" spans="1:4" x14ac:dyDescent="0.25">
      <c r="A271">
        <v>98.648600000000002</v>
      </c>
      <c r="B271">
        <v>89.117626999999999</v>
      </c>
      <c r="C271">
        <v>88.808181000000005</v>
      </c>
      <c r="D271">
        <v>0.30729699999999999</v>
      </c>
    </row>
    <row r="272" spans="1:4" x14ac:dyDescent="0.25">
      <c r="A272">
        <v>99.040700000000001</v>
      </c>
      <c r="B272">
        <v>89.111897999999997</v>
      </c>
      <c r="C272">
        <v>88.802453</v>
      </c>
      <c r="D272">
        <v>0.30872899999999998</v>
      </c>
    </row>
    <row r="273" spans="1:4" x14ac:dyDescent="0.25">
      <c r="A273">
        <v>99.4328</v>
      </c>
      <c r="B273">
        <v>89.111897999999997</v>
      </c>
      <c r="C273">
        <v>88.796724999999995</v>
      </c>
      <c r="D273">
        <v>0.31015999999999999</v>
      </c>
    </row>
    <row r="274" spans="1:4" x14ac:dyDescent="0.25">
      <c r="A274">
        <v>99.8249</v>
      </c>
      <c r="B274">
        <v>89.106168999999994</v>
      </c>
      <c r="C274">
        <v>88.796724999999995</v>
      </c>
      <c r="D274">
        <v>0.31159599999999998</v>
      </c>
    </row>
    <row r="275" spans="1:4" x14ac:dyDescent="0.25">
      <c r="A275">
        <v>100.217</v>
      </c>
      <c r="B275">
        <v>89.100440000000006</v>
      </c>
      <c r="C275">
        <v>88.790997000000004</v>
      </c>
      <c r="D275">
        <v>0.31321100000000002</v>
      </c>
    </row>
    <row r="276" spans="1:4" x14ac:dyDescent="0.25">
      <c r="A276">
        <v>100.6092</v>
      </c>
      <c r="B276">
        <v>89.100440000000006</v>
      </c>
      <c r="C276">
        <v>88.785269</v>
      </c>
      <c r="D276">
        <v>0.31464599999999998</v>
      </c>
    </row>
    <row r="277" spans="1:4" x14ac:dyDescent="0.25">
      <c r="A277">
        <v>101.0014</v>
      </c>
      <c r="B277">
        <v>89.094711000000004</v>
      </c>
      <c r="C277">
        <v>88.779539999999997</v>
      </c>
      <c r="D277">
        <v>0.31626100000000001</v>
      </c>
    </row>
    <row r="278" spans="1:4" x14ac:dyDescent="0.25">
      <c r="A278">
        <v>101.39360000000001</v>
      </c>
      <c r="B278">
        <v>89.094711000000004</v>
      </c>
      <c r="C278">
        <v>88.773812000000007</v>
      </c>
      <c r="D278">
        <v>0.31769700000000001</v>
      </c>
    </row>
    <row r="279" spans="1:4" x14ac:dyDescent="0.25">
      <c r="A279">
        <v>101.78579999999999</v>
      </c>
      <c r="B279">
        <v>89.088982999999999</v>
      </c>
      <c r="C279">
        <v>88.768084000000002</v>
      </c>
      <c r="D279">
        <v>0.31895299999999999</v>
      </c>
    </row>
    <row r="280" spans="1:4" x14ac:dyDescent="0.25">
      <c r="A280">
        <v>102.1781</v>
      </c>
      <c r="B280">
        <v>89.083253999999997</v>
      </c>
      <c r="C280">
        <v>88.762355999999997</v>
      </c>
      <c r="D280">
        <v>0.32038899999999998</v>
      </c>
    </row>
    <row r="281" spans="1:4" x14ac:dyDescent="0.25">
      <c r="A281">
        <v>102.57040000000001</v>
      </c>
      <c r="B281">
        <v>89.083253999999997</v>
      </c>
      <c r="C281">
        <v>88.756628000000006</v>
      </c>
      <c r="D281">
        <v>0.32182500000000003</v>
      </c>
    </row>
    <row r="282" spans="1:4" x14ac:dyDescent="0.25">
      <c r="A282">
        <v>102.9627</v>
      </c>
      <c r="B282">
        <v>89.077524999999994</v>
      </c>
      <c r="C282">
        <v>88.750900000000001</v>
      </c>
      <c r="D282">
        <v>0.32326100000000002</v>
      </c>
    </row>
    <row r="283" spans="1:4" x14ac:dyDescent="0.25">
      <c r="A283">
        <v>103.35509999999999</v>
      </c>
      <c r="B283">
        <v>89.071797000000004</v>
      </c>
      <c r="C283">
        <v>88.750900000000001</v>
      </c>
      <c r="D283">
        <v>0.32487500000000002</v>
      </c>
    </row>
    <row r="284" spans="1:4" x14ac:dyDescent="0.25">
      <c r="A284">
        <v>103.7475</v>
      </c>
      <c r="B284">
        <v>89.071797000000004</v>
      </c>
      <c r="C284">
        <v>88.745171999999997</v>
      </c>
      <c r="D284">
        <v>0.32631100000000002</v>
      </c>
    </row>
    <row r="285" spans="1:4" x14ac:dyDescent="0.25">
      <c r="A285">
        <v>104.1399</v>
      </c>
      <c r="B285">
        <v>89.066068000000001</v>
      </c>
      <c r="C285">
        <v>88.739444000000006</v>
      </c>
      <c r="D285">
        <v>0.32774700000000001</v>
      </c>
    </row>
    <row r="286" spans="1:4" x14ac:dyDescent="0.25">
      <c r="A286">
        <v>104.53230000000001</v>
      </c>
      <c r="B286">
        <v>89.060338999999999</v>
      </c>
      <c r="C286">
        <v>88.733716000000001</v>
      </c>
      <c r="D286">
        <v>0.32935900000000001</v>
      </c>
    </row>
    <row r="287" spans="1:4" x14ac:dyDescent="0.25">
      <c r="A287">
        <v>104.9247</v>
      </c>
      <c r="B287">
        <v>89.060338999999999</v>
      </c>
      <c r="C287">
        <v>88.727987999999996</v>
      </c>
      <c r="D287">
        <v>0.330791</v>
      </c>
    </row>
    <row r="288" spans="1:4" x14ac:dyDescent="0.25">
      <c r="A288">
        <v>105.3172</v>
      </c>
      <c r="B288">
        <v>89.054610999999994</v>
      </c>
      <c r="C288">
        <v>88.722260000000006</v>
      </c>
      <c r="D288">
        <v>0.33204499999999998</v>
      </c>
    </row>
    <row r="289" spans="1:4" x14ac:dyDescent="0.25">
      <c r="A289">
        <v>105.7097</v>
      </c>
      <c r="B289">
        <v>89.048882000000006</v>
      </c>
      <c r="C289">
        <v>88.716403999999997</v>
      </c>
      <c r="D289">
        <v>0.33347700000000002</v>
      </c>
    </row>
    <row r="290" spans="1:4" x14ac:dyDescent="0.25">
      <c r="A290">
        <v>106.1023</v>
      </c>
      <c r="B290">
        <v>89.048882000000006</v>
      </c>
      <c r="C290">
        <v>88.710676000000007</v>
      </c>
      <c r="D290">
        <v>0.334731</v>
      </c>
    </row>
    <row r="291" spans="1:4" x14ac:dyDescent="0.25">
      <c r="A291">
        <v>106.4948</v>
      </c>
      <c r="B291">
        <v>89.043154000000001</v>
      </c>
      <c r="C291">
        <v>88.704947000000004</v>
      </c>
      <c r="D291">
        <v>0.33616400000000002</v>
      </c>
    </row>
    <row r="292" spans="1:4" x14ac:dyDescent="0.25">
      <c r="A292">
        <v>106.8874</v>
      </c>
      <c r="B292">
        <v>89.043154000000001</v>
      </c>
      <c r="C292">
        <v>88.699218999999999</v>
      </c>
      <c r="D292">
        <v>0.33777499999999999</v>
      </c>
    </row>
    <row r="293" spans="1:4" x14ac:dyDescent="0.25">
      <c r="A293">
        <v>107.28</v>
      </c>
      <c r="B293">
        <v>89.037424999999999</v>
      </c>
      <c r="C293">
        <v>88.699218999999999</v>
      </c>
      <c r="D293">
        <v>0.33920800000000001</v>
      </c>
    </row>
    <row r="294" spans="1:4" x14ac:dyDescent="0.25">
      <c r="A294">
        <v>107.67270000000001</v>
      </c>
      <c r="B294">
        <v>89.031696999999994</v>
      </c>
      <c r="C294">
        <v>88.693490999999995</v>
      </c>
      <c r="D294">
        <v>0.34081899999999998</v>
      </c>
    </row>
    <row r="295" spans="1:4" x14ac:dyDescent="0.25">
      <c r="A295">
        <v>108.0654</v>
      </c>
      <c r="B295">
        <v>89.031696999999994</v>
      </c>
      <c r="C295">
        <v>88.687762000000006</v>
      </c>
      <c r="D295">
        <v>0.342252</v>
      </c>
    </row>
    <row r="296" spans="1:4" x14ac:dyDescent="0.25">
      <c r="A296">
        <v>108.4581</v>
      </c>
      <c r="B296">
        <v>89.025968000000006</v>
      </c>
      <c r="C296">
        <v>88.682034000000002</v>
      </c>
      <c r="D296">
        <v>0.34368399999999999</v>
      </c>
    </row>
    <row r="297" spans="1:4" x14ac:dyDescent="0.25">
      <c r="A297">
        <v>108.85080000000001</v>
      </c>
      <c r="B297">
        <v>89.020240000000001</v>
      </c>
      <c r="C297">
        <v>88.676305999999997</v>
      </c>
      <c r="D297">
        <v>0.34529599999999999</v>
      </c>
    </row>
    <row r="298" spans="1:4" x14ac:dyDescent="0.25">
      <c r="A298">
        <v>109.2435</v>
      </c>
      <c r="B298">
        <v>89.020240000000001</v>
      </c>
      <c r="C298">
        <v>88.670578000000006</v>
      </c>
      <c r="D298">
        <v>0.34672900000000001</v>
      </c>
    </row>
    <row r="299" spans="1:4" x14ac:dyDescent="0.25">
      <c r="A299">
        <v>109.63630000000001</v>
      </c>
      <c r="B299">
        <v>89.014510999999999</v>
      </c>
      <c r="C299">
        <v>88.664849000000004</v>
      </c>
      <c r="D299">
        <v>0.34798200000000001</v>
      </c>
    </row>
    <row r="300" spans="1:4" x14ac:dyDescent="0.25">
      <c r="A300">
        <v>110.0291</v>
      </c>
      <c r="B300">
        <v>89.008782999999994</v>
      </c>
      <c r="C300">
        <v>88.659120999999999</v>
      </c>
      <c r="D300">
        <v>0.34959400000000002</v>
      </c>
    </row>
    <row r="301" spans="1:4" x14ac:dyDescent="0.25">
      <c r="A301">
        <v>110.422</v>
      </c>
      <c r="B301">
        <v>89.008684000000002</v>
      </c>
      <c r="C301">
        <v>88.653392999999994</v>
      </c>
      <c r="D301">
        <v>0.351026</v>
      </c>
    </row>
    <row r="302" spans="1:4" x14ac:dyDescent="0.25">
      <c r="A302">
        <v>110.81480000000001</v>
      </c>
      <c r="B302">
        <v>89.002955</v>
      </c>
      <c r="C302">
        <v>88.647665000000003</v>
      </c>
      <c r="D302">
        <v>0.35245900000000002</v>
      </c>
    </row>
    <row r="303" spans="1:4" x14ac:dyDescent="0.25">
      <c r="A303">
        <v>111.2077</v>
      </c>
      <c r="B303">
        <v>88.997225999999998</v>
      </c>
      <c r="C303">
        <v>88.647665000000003</v>
      </c>
      <c r="D303">
        <v>0.35407</v>
      </c>
    </row>
    <row r="304" spans="1:4" x14ac:dyDescent="0.25">
      <c r="A304">
        <v>111.6007</v>
      </c>
      <c r="B304">
        <v>88.997225999999998</v>
      </c>
      <c r="C304">
        <v>88.641936999999999</v>
      </c>
      <c r="D304">
        <v>0.35550300000000001</v>
      </c>
    </row>
    <row r="305" spans="1:4" x14ac:dyDescent="0.25">
      <c r="A305">
        <v>111.9936</v>
      </c>
      <c r="B305">
        <v>88.991496999999995</v>
      </c>
      <c r="C305">
        <v>88.636208999999994</v>
      </c>
      <c r="D305">
        <v>0.356935</v>
      </c>
    </row>
    <row r="306" spans="1:4" x14ac:dyDescent="0.25">
      <c r="A306">
        <v>112.3866</v>
      </c>
      <c r="B306">
        <v>88.985767999999993</v>
      </c>
      <c r="C306">
        <v>88.630481000000003</v>
      </c>
      <c r="D306">
        <v>0.35854200000000003</v>
      </c>
    </row>
    <row r="307" spans="1:4" x14ac:dyDescent="0.25">
      <c r="A307">
        <v>112.7796</v>
      </c>
      <c r="B307">
        <v>88.985767999999993</v>
      </c>
      <c r="C307">
        <v>88.624752999999998</v>
      </c>
      <c r="D307">
        <v>0.35997099999999999</v>
      </c>
    </row>
    <row r="308" spans="1:4" x14ac:dyDescent="0.25">
      <c r="A308">
        <v>113.17270000000001</v>
      </c>
      <c r="B308">
        <v>88.980039000000005</v>
      </c>
      <c r="C308">
        <v>88.619024999999993</v>
      </c>
      <c r="D308">
        <v>0.36139900000000003</v>
      </c>
    </row>
    <row r="309" spans="1:4" x14ac:dyDescent="0.25">
      <c r="A309">
        <v>113.56570000000001</v>
      </c>
      <c r="B309">
        <v>88.980039000000005</v>
      </c>
      <c r="C309">
        <v>88.613297000000003</v>
      </c>
      <c r="D309">
        <v>0.36282799999999998</v>
      </c>
    </row>
    <row r="310" spans="1:4" x14ac:dyDescent="0.25">
      <c r="A310">
        <v>113.9588</v>
      </c>
      <c r="B310">
        <v>88.974310000000003</v>
      </c>
      <c r="C310">
        <v>88.607568999999998</v>
      </c>
      <c r="D310">
        <v>0.36443500000000001</v>
      </c>
    </row>
    <row r="311" spans="1:4" x14ac:dyDescent="0.25">
      <c r="A311">
        <v>114.3519</v>
      </c>
      <c r="B311">
        <v>88.968581</v>
      </c>
      <c r="C311">
        <v>88.601840999999993</v>
      </c>
      <c r="D311">
        <v>0.36586299999999999</v>
      </c>
    </row>
    <row r="312" spans="1:4" x14ac:dyDescent="0.25">
      <c r="A312">
        <v>114.74509999999999</v>
      </c>
      <c r="B312">
        <v>88.968581</v>
      </c>
      <c r="C312">
        <v>88.596113000000003</v>
      </c>
      <c r="D312">
        <v>0.36729200000000001</v>
      </c>
    </row>
    <row r="313" spans="1:4" x14ac:dyDescent="0.25">
      <c r="A313">
        <v>115.1383</v>
      </c>
      <c r="B313">
        <v>88.962851999999998</v>
      </c>
      <c r="C313">
        <v>88.590384999999998</v>
      </c>
      <c r="D313">
        <v>0.36871999999999999</v>
      </c>
    </row>
    <row r="314" spans="1:4" x14ac:dyDescent="0.25">
      <c r="A314">
        <v>115.53149999999999</v>
      </c>
      <c r="B314">
        <v>88.957122999999996</v>
      </c>
      <c r="C314">
        <v>88.590384999999998</v>
      </c>
      <c r="D314">
        <v>0.37014799999999998</v>
      </c>
    </row>
    <row r="315" spans="1:4" x14ac:dyDescent="0.25">
      <c r="A315">
        <v>115.9247</v>
      </c>
      <c r="B315">
        <v>88.957122999999996</v>
      </c>
      <c r="C315">
        <v>88.584658000000005</v>
      </c>
      <c r="D315">
        <v>0.37157600000000002</v>
      </c>
    </row>
    <row r="316" spans="1:4" x14ac:dyDescent="0.25">
      <c r="A316">
        <v>116.318</v>
      </c>
      <c r="B316">
        <v>88.951395000000005</v>
      </c>
      <c r="C316">
        <v>88.57893</v>
      </c>
      <c r="D316">
        <v>0.37300499999999998</v>
      </c>
    </row>
    <row r="317" spans="1:4" x14ac:dyDescent="0.25">
      <c r="A317">
        <v>116.71129999999999</v>
      </c>
      <c r="B317">
        <v>88.945666000000003</v>
      </c>
      <c r="C317">
        <v>88.573201999999995</v>
      </c>
      <c r="D317">
        <v>0.37443300000000002</v>
      </c>
    </row>
    <row r="318" spans="1:4" x14ac:dyDescent="0.25">
      <c r="A318">
        <v>117.10469999999999</v>
      </c>
      <c r="B318">
        <v>88.945666000000003</v>
      </c>
      <c r="C318">
        <v>88.567474000000004</v>
      </c>
      <c r="D318">
        <v>0.37586399999999998</v>
      </c>
    </row>
    <row r="319" spans="1:4" x14ac:dyDescent="0.25">
      <c r="A319">
        <v>117.498</v>
      </c>
      <c r="B319">
        <v>88.939937</v>
      </c>
      <c r="C319">
        <v>88.561746999999997</v>
      </c>
      <c r="D319">
        <v>0.37730000000000002</v>
      </c>
    </row>
    <row r="320" spans="1:4" x14ac:dyDescent="0.25">
      <c r="A320">
        <v>117.8914</v>
      </c>
      <c r="B320">
        <v>88.934207999999998</v>
      </c>
      <c r="C320">
        <v>88.556019000000006</v>
      </c>
      <c r="D320">
        <v>0.378915</v>
      </c>
    </row>
    <row r="321" spans="1:4" x14ac:dyDescent="0.25">
      <c r="A321">
        <v>118.2848</v>
      </c>
      <c r="B321">
        <v>88.934207999999998</v>
      </c>
      <c r="C321">
        <v>88.550291000000001</v>
      </c>
      <c r="D321">
        <v>0.38052999999999998</v>
      </c>
    </row>
    <row r="322" spans="1:4" x14ac:dyDescent="0.25">
      <c r="A322">
        <v>118.67829999999999</v>
      </c>
      <c r="B322">
        <v>88.928479999999993</v>
      </c>
      <c r="C322">
        <v>88.544563999999994</v>
      </c>
      <c r="D322">
        <v>0.38214500000000001</v>
      </c>
    </row>
    <row r="323" spans="1:4" x14ac:dyDescent="0.25">
      <c r="A323">
        <v>119.0718</v>
      </c>
      <c r="B323">
        <v>88.922751000000005</v>
      </c>
      <c r="C323">
        <v>88.538836000000003</v>
      </c>
      <c r="D323">
        <v>0.38375999999999999</v>
      </c>
    </row>
    <row r="324" spans="1:4" x14ac:dyDescent="0.25">
      <c r="A324">
        <v>119.4653</v>
      </c>
      <c r="B324">
        <v>88.922751000000005</v>
      </c>
      <c r="C324">
        <v>88.533107999999999</v>
      </c>
      <c r="D324">
        <v>0.38519599999999998</v>
      </c>
    </row>
    <row r="325" spans="1:4" x14ac:dyDescent="0.25">
      <c r="A325">
        <v>119.85890000000001</v>
      </c>
      <c r="B325">
        <v>88.917022000000003</v>
      </c>
      <c r="C325">
        <v>88.527381000000005</v>
      </c>
      <c r="D325">
        <v>0.38663199999999998</v>
      </c>
    </row>
    <row r="326" spans="1:4" x14ac:dyDescent="0.25">
      <c r="A326">
        <v>120.25239999999999</v>
      </c>
      <c r="B326">
        <v>88.911293000000001</v>
      </c>
      <c r="C326">
        <v>88.527381000000005</v>
      </c>
      <c r="D326">
        <v>0.38788899999999998</v>
      </c>
    </row>
    <row r="327" spans="1:4" x14ac:dyDescent="0.25">
      <c r="A327">
        <v>120.646</v>
      </c>
      <c r="B327">
        <v>88.911293000000001</v>
      </c>
      <c r="C327">
        <v>88.521653000000001</v>
      </c>
      <c r="D327">
        <v>0.38932499999999998</v>
      </c>
    </row>
    <row r="328" spans="1:4" x14ac:dyDescent="0.25">
      <c r="A328">
        <v>121.0397</v>
      </c>
      <c r="B328">
        <v>88.905564999999996</v>
      </c>
      <c r="C328">
        <v>88.515925999999993</v>
      </c>
      <c r="D328">
        <v>0.39076100000000002</v>
      </c>
    </row>
    <row r="329" spans="1:4" x14ac:dyDescent="0.25">
      <c r="A329">
        <v>121.4333</v>
      </c>
      <c r="B329">
        <v>88.899835999999993</v>
      </c>
      <c r="C329">
        <v>88.510199</v>
      </c>
      <c r="D329">
        <v>0.39201799999999998</v>
      </c>
    </row>
    <row r="330" spans="1:4" x14ac:dyDescent="0.25">
      <c r="A330">
        <v>121.827</v>
      </c>
      <c r="B330">
        <v>88.899835999999993</v>
      </c>
      <c r="C330">
        <v>88.504470999999995</v>
      </c>
      <c r="D330">
        <v>0.39345400000000003</v>
      </c>
    </row>
    <row r="331" spans="1:4" x14ac:dyDescent="0.25">
      <c r="A331">
        <v>122.2208</v>
      </c>
      <c r="B331">
        <v>88.894108000000003</v>
      </c>
      <c r="C331">
        <v>88.498744000000002</v>
      </c>
      <c r="D331">
        <v>0.395069</v>
      </c>
    </row>
    <row r="332" spans="1:4" x14ac:dyDescent="0.25">
      <c r="A332">
        <v>122.61450000000001</v>
      </c>
      <c r="B332">
        <v>88.888379</v>
      </c>
      <c r="C332">
        <v>88.493015999999997</v>
      </c>
      <c r="D332">
        <v>0.396505</v>
      </c>
    </row>
    <row r="333" spans="1:4" x14ac:dyDescent="0.25">
      <c r="A333">
        <v>123.00830000000001</v>
      </c>
      <c r="B333">
        <v>88.888379</v>
      </c>
      <c r="C333">
        <v>88.487289000000004</v>
      </c>
      <c r="D333">
        <v>0.39811999999999997</v>
      </c>
    </row>
    <row r="334" spans="1:4" x14ac:dyDescent="0.25">
      <c r="A334">
        <v>123.40219999999999</v>
      </c>
      <c r="B334">
        <v>88.882649999999998</v>
      </c>
      <c r="C334">
        <v>88.481409999999997</v>
      </c>
      <c r="D334">
        <v>0.39973399999999998</v>
      </c>
    </row>
    <row r="335" spans="1:4" x14ac:dyDescent="0.25">
      <c r="A335">
        <v>123.79600000000001</v>
      </c>
      <c r="B335">
        <v>88.876921999999993</v>
      </c>
      <c r="C335">
        <v>88.475682000000006</v>
      </c>
      <c r="D335">
        <v>0.40117000000000003</v>
      </c>
    </row>
    <row r="336" spans="1:4" x14ac:dyDescent="0.25">
      <c r="A336">
        <v>124.18989999999999</v>
      </c>
      <c r="B336">
        <v>88.876921999999993</v>
      </c>
      <c r="C336">
        <v>88.469954000000001</v>
      </c>
      <c r="D336">
        <v>0.402785</v>
      </c>
    </row>
    <row r="337" spans="1:4" x14ac:dyDescent="0.25">
      <c r="A337">
        <v>124.5838</v>
      </c>
      <c r="B337">
        <v>88.871193000000005</v>
      </c>
      <c r="C337">
        <v>88.464226999999994</v>
      </c>
      <c r="D337">
        <v>0.40439999999999998</v>
      </c>
    </row>
    <row r="338" spans="1:4" x14ac:dyDescent="0.25">
      <c r="A338">
        <v>124.9778</v>
      </c>
      <c r="B338">
        <v>88.865465</v>
      </c>
      <c r="C338">
        <v>88.458499000000003</v>
      </c>
      <c r="D338">
        <v>0.40565699999999999</v>
      </c>
    </row>
    <row r="339" spans="1:4" x14ac:dyDescent="0.25">
      <c r="A339">
        <v>125.37179999999999</v>
      </c>
      <c r="B339">
        <v>88.865465</v>
      </c>
      <c r="C339">
        <v>88.458499000000003</v>
      </c>
      <c r="D339">
        <v>0.40709299999999998</v>
      </c>
    </row>
    <row r="340" spans="1:4" x14ac:dyDescent="0.25">
      <c r="A340">
        <v>125.7658</v>
      </c>
      <c r="B340">
        <v>88.859735999999998</v>
      </c>
      <c r="C340">
        <v>88.452770999999998</v>
      </c>
      <c r="D340">
        <v>0.40852899999999998</v>
      </c>
    </row>
    <row r="341" spans="1:4" x14ac:dyDescent="0.25">
      <c r="A341">
        <v>126.1598</v>
      </c>
      <c r="B341">
        <v>88.854007999999993</v>
      </c>
      <c r="C341">
        <v>88.447042999999994</v>
      </c>
      <c r="D341">
        <v>0.40978599999999998</v>
      </c>
    </row>
    <row r="342" spans="1:4" x14ac:dyDescent="0.25">
      <c r="A342">
        <v>126.5539</v>
      </c>
      <c r="B342">
        <v>88.854007999999993</v>
      </c>
      <c r="C342">
        <v>88.441316</v>
      </c>
      <c r="D342">
        <v>0.41122199999999998</v>
      </c>
    </row>
    <row r="343" spans="1:4" x14ac:dyDescent="0.25">
      <c r="A343">
        <v>126.94799999999999</v>
      </c>
      <c r="B343">
        <v>88.848280000000003</v>
      </c>
      <c r="C343">
        <v>88.435587999999996</v>
      </c>
      <c r="D343">
        <v>0.41283700000000001</v>
      </c>
    </row>
    <row r="344" spans="1:4" x14ac:dyDescent="0.25">
      <c r="A344">
        <v>127.34220000000001</v>
      </c>
      <c r="B344">
        <v>88.842551</v>
      </c>
      <c r="C344">
        <v>88.429861000000002</v>
      </c>
      <c r="D344">
        <v>0.414273</v>
      </c>
    </row>
    <row r="345" spans="1:4" x14ac:dyDescent="0.25">
      <c r="A345">
        <v>127.7364</v>
      </c>
      <c r="B345">
        <v>88.842551</v>
      </c>
      <c r="C345">
        <v>88.424132999999998</v>
      </c>
      <c r="D345">
        <v>0.41588799999999998</v>
      </c>
    </row>
    <row r="346" spans="1:4" x14ac:dyDescent="0.25">
      <c r="A346">
        <v>128.13059999999999</v>
      </c>
      <c r="B346">
        <v>88.836822999999995</v>
      </c>
      <c r="C346">
        <v>88.418406000000004</v>
      </c>
      <c r="D346">
        <v>0.41750300000000001</v>
      </c>
    </row>
    <row r="347" spans="1:4" x14ac:dyDescent="0.25">
      <c r="A347">
        <v>128.5248</v>
      </c>
      <c r="B347">
        <v>88.831093999999993</v>
      </c>
      <c r="C347">
        <v>88.412678</v>
      </c>
      <c r="D347">
        <v>0.41893900000000001</v>
      </c>
    </row>
    <row r="348" spans="1:4" x14ac:dyDescent="0.25">
      <c r="A348">
        <v>128.91909999999999</v>
      </c>
      <c r="B348">
        <v>88.831093999999993</v>
      </c>
      <c r="C348">
        <v>88.406951000000007</v>
      </c>
      <c r="D348">
        <v>0.42055399999999998</v>
      </c>
    </row>
    <row r="349" spans="1:4" x14ac:dyDescent="0.25">
      <c r="A349">
        <v>129.3134</v>
      </c>
      <c r="B349">
        <v>88.825366000000002</v>
      </c>
      <c r="C349">
        <v>88.401223000000002</v>
      </c>
      <c r="D349">
        <v>0.42216900000000002</v>
      </c>
    </row>
    <row r="350" spans="1:4" x14ac:dyDescent="0.25">
      <c r="A350">
        <v>129.70779999999999</v>
      </c>
      <c r="B350">
        <v>88.819637999999998</v>
      </c>
      <c r="C350">
        <v>88.395495999999994</v>
      </c>
      <c r="D350">
        <v>0.42360500000000001</v>
      </c>
    </row>
    <row r="351" spans="1:4" x14ac:dyDescent="0.25">
      <c r="A351">
        <v>130.10210000000001</v>
      </c>
      <c r="B351">
        <v>88.819637999999998</v>
      </c>
      <c r="C351">
        <v>88.389768000000004</v>
      </c>
      <c r="D351">
        <v>0.42521500000000001</v>
      </c>
    </row>
    <row r="352" spans="1:4" x14ac:dyDescent="0.25">
      <c r="A352">
        <v>130.4965</v>
      </c>
      <c r="B352">
        <v>88.813910000000007</v>
      </c>
      <c r="C352">
        <v>88.384040999999996</v>
      </c>
      <c r="D352">
        <v>0.42682500000000001</v>
      </c>
    </row>
    <row r="353" spans="1:4" x14ac:dyDescent="0.25">
      <c r="A353">
        <v>130.89099999999999</v>
      </c>
      <c r="B353">
        <v>88.808181000000005</v>
      </c>
      <c r="C353">
        <v>88.384040999999996</v>
      </c>
      <c r="D353">
        <v>0.42807800000000001</v>
      </c>
    </row>
    <row r="354" spans="1:4" x14ac:dyDescent="0.25">
      <c r="A354">
        <v>131.28550000000001</v>
      </c>
      <c r="B354">
        <v>88.808181000000005</v>
      </c>
      <c r="C354">
        <v>88.378314000000003</v>
      </c>
      <c r="D354">
        <v>0.42950899999999997</v>
      </c>
    </row>
    <row r="355" spans="1:4" x14ac:dyDescent="0.25">
      <c r="A355">
        <v>131.68</v>
      </c>
      <c r="B355">
        <v>88.802453</v>
      </c>
      <c r="C355">
        <v>88.372586999999996</v>
      </c>
      <c r="D355">
        <v>0.43093999999999999</v>
      </c>
    </row>
    <row r="356" spans="1:4" x14ac:dyDescent="0.25">
      <c r="A356">
        <v>132.0745</v>
      </c>
      <c r="B356">
        <v>88.796724999999995</v>
      </c>
      <c r="C356">
        <v>88.366859000000005</v>
      </c>
      <c r="D356">
        <v>0.43237100000000001</v>
      </c>
    </row>
    <row r="357" spans="1:4" x14ac:dyDescent="0.25">
      <c r="A357">
        <v>132.4691</v>
      </c>
      <c r="B357">
        <v>88.796724999999995</v>
      </c>
      <c r="C357">
        <v>88.361131999999998</v>
      </c>
      <c r="D357">
        <v>0.43380800000000003</v>
      </c>
    </row>
    <row r="358" spans="1:4" x14ac:dyDescent="0.25">
      <c r="A358">
        <v>132.86369999999999</v>
      </c>
      <c r="B358">
        <v>88.790997000000004</v>
      </c>
      <c r="C358">
        <v>88.355405000000005</v>
      </c>
      <c r="D358">
        <v>0.435423</v>
      </c>
    </row>
    <row r="359" spans="1:4" x14ac:dyDescent="0.25">
      <c r="A359">
        <v>133.25839999999999</v>
      </c>
      <c r="B359">
        <v>88.785269</v>
      </c>
      <c r="C359">
        <v>88.349677999999997</v>
      </c>
      <c r="D359">
        <v>0.43686000000000003</v>
      </c>
    </row>
    <row r="360" spans="1:4" x14ac:dyDescent="0.25">
      <c r="A360">
        <v>133.65299999999999</v>
      </c>
      <c r="B360">
        <v>88.785269</v>
      </c>
      <c r="C360">
        <v>88.343951000000004</v>
      </c>
      <c r="D360">
        <v>0.43829600000000002</v>
      </c>
    </row>
    <row r="361" spans="1:4" x14ac:dyDescent="0.25">
      <c r="A361">
        <v>134.0478</v>
      </c>
      <c r="B361">
        <v>88.779539999999997</v>
      </c>
      <c r="C361">
        <v>88.338223999999997</v>
      </c>
      <c r="D361">
        <v>0.43991200000000003</v>
      </c>
    </row>
    <row r="362" spans="1:4" x14ac:dyDescent="0.25">
      <c r="A362">
        <v>134.4425</v>
      </c>
      <c r="B362">
        <v>88.773812000000007</v>
      </c>
      <c r="C362">
        <v>88.332497000000004</v>
      </c>
      <c r="D362">
        <v>0.44134400000000001</v>
      </c>
    </row>
    <row r="363" spans="1:4" x14ac:dyDescent="0.25">
      <c r="A363">
        <v>134.8373</v>
      </c>
      <c r="B363">
        <v>88.773812000000007</v>
      </c>
      <c r="C363">
        <v>88.326769999999996</v>
      </c>
      <c r="D363">
        <v>0.44277699999999998</v>
      </c>
    </row>
    <row r="364" spans="1:4" x14ac:dyDescent="0.25">
      <c r="A364">
        <v>135.2321</v>
      </c>
      <c r="B364">
        <v>88.768084000000002</v>
      </c>
      <c r="C364">
        <v>88.321043000000003</v>
      </c>
      <c r="D364">
        <v>0.44438800000000001</v>
      </c>
    </row>
    <row r="365" spans="1:4" x14ac:dyDescent="0.25">
      <c r="A365">
        <v>135.62700000000001</v>
      </c>
      <c r="B365">
        <v>88.762355999999997</v>
      </c>
      <c r="C365">
        <v>88.315315999999996</v>
      </c>
      <c r="D365">
        <v>0.44581999999999999</v>
      </c>
    </row>
    <row r="366" spans="1:4" x14ac:dyDescent="0.25">
      <c r="A366">
        <v>136.02180000000001</v>
      </c>
      <c r="B366">
        <v>88.762355999999997</v>
      </c>
      <c r="C366">
        <v>88.309589000000003</v>
      </c>
      <c r="D366">
        <v>0.44725300000000001</v>
      </c>
    </row>
    <row r="367" spans="1:4" x14ac:dyDescent="0.25">
      <c r="A367">
        <v>136.41679999999999</v>
      </c>
      <c r="B367">
        <v>88.756628000000006</v>
      </c>
      <c r="C367">
        <v>88.303861999999995</v>
      </c>
      <c r="D367">
        <v>0.44886399999999999</v>
      </c>
    </row>
    <row r="368" spans="1:4" x14ac:dyDescent="0.25">
      <c r="A368">
        <v>136.8117</v>
      </c>
      <c r="B368">
        <v>88.750900000000001</v>
      </c>
      <c r="C368">
        <v>88.303861999999995</v>
      </c>
      <c r="D368">
        <v>0.450297</v>
      </c>
    </row>
    <row r="369" spans="1:4" x14ac:dyDescent="0.25">
      <c r="A369">
        <v>137.20670000000001</v>
      </c>
      <c r="B369">
        <v>88.750900000000001</v>
      </c>
      <c r="C369">
        <v>88.298135000000002</v>
      </c>
      <c r="D369">
        <v>0.45172899999999999</v>
      </c>
    </row>
    <row r="370" spans="1:4" x14ac:dyDescent="0.25">
      <c r="A370">
        <v>137.60169999999999</v>
      </c>
      <c r="B370">
        <v>88.745171999999997</v>
      </c>
      <c r="C370">
        <v>88.292407999999995</v>
      </c>
      <c r="D370">
        <v>0.45334000000000002</v>
      </c>
    </row>
    <row r="371" spans="1:4" x14ac:dyDescent="0.25">
      <c r="A371">
        <v>137.99680000000001</v>
      </c>
      <c r="B371">
        <v>88.739444000000006</v>
      </c>
      <c r="C371">
        <v>88.286681999999999</v>
      </c>
      <c r="D371">
        <v>0.45477299999999998</v>
      </c>
    </row>
    <row r="372" spans="1:4" x14ac:dyDescent="0.25">
      <c r="A372">
        <v>138.39189999999999</v>
      </c>
      <c r="B372">
        <v>88.733716000000001</v>
      </c>
      <c r="C372">
        <v>88.280783</v>
      </c>
      <c r="D372">
        <v>0.45620500000000003</v>
      </c>
    </row>
    <row r="373" spans="1:4" x14ac:dyDescent="0.25">
      <c r="A373">
        <v>138.78700000000001</v>
      </c>
      <c r="B373">
        <v>88.733716000000001</v>
      </c>
      <c r="C373">
        <v>88.275056000000006</v>
      </c>
      <c r="D373">
        <v>0.45763700000000002</v>
      </c>
    </row>
    <row r="374" spans="1:4" x14ac:dyDescent="0.25">
      <c r="A374">
        <v>139.18219999999999</v>
      </c>
      <c r="B374">
        <v>88.727987999999996</v>
      </c>
      <c r="C374">
        <v>88.269328000000002</v>
      </c>
      <c r="D374">
        <v>0.45906999999999998</v>
      </c>
    </row>
    <row r="375" spans="1:4" x14ac:dyDescent="0.25">
      <c r="A375">
        <v>139.57740000000001</v>
      </c>
      <c r="B375">
        <v>88.722260000000006</v>
      </c>
      <c r="C375">
        <v>88.263600999999994</v>
      </c>
      <c r="D375">
        <v>0.46050200000000002</v>
      </c>
    </row>
    <row r="376" spans="1:4" x14ac:dyDescent="0.25">
      <c r="A376">
        <v>139.9727</v>
      </c>
      <c r="B376">
        <v>88.722260000000006</v>
      </c>
      <c r="C376">
        <v>88.257874000000001</v>
      </c>
      <c r="D376">
        <v>0.46193400000000001</v>
      </c>
    </row>
    <row r="377" spans="1:4" x14ac:dyDescent="0.25">
      <c r="A377">
        <v>140.36789999999999</v>
      </c>
      <c r="B377">
        <v>88.716403999999997</v>
      </c>
      <c r="C377">
        <v>88.252146999999994</v>
      </c>
      <c r="D377">
        <v>0.46336699999999997</v>
      </c>
    </row>
    <row r="378" spans="1:4" x14ac:dyDescent="0.25">
      <c r="A378">
        <v>140.76320000000001</v>
      </c>
      <c r="B378">
        <v>88.710676000000007</v>
      </c>
      <c r="C378">
        <v>88.246420000000001</v>
      </c>
      <c r="D378">
        <v>0.46479900000000002</v>
      </c>
    </row>
    <row r="379" spans="1:4" x14ac:dyDescent="0.25">
      <c r="A379">
        <v>141.15860000000001</v>
      </c>
      <c r="B379">
        <v>88.710676000000007</v>
      </c>
      <c r="C379">
        <v>88.240692999999993</v>
      </c>
      <c r="D379">
        <v>0.46623100000000001</v>
      </c>
    </row>
    <row r="380" spans="1:4" x14ac:dyDescent="0.25">
      <c r="A380">
        <v>141.554</v>
      </c>
      <c r="B380">
        <v>88.704947000000004</v>
      </c>
      <c r="C380">
        <v>88.234966</v>
      </c>
      <c r="D380">
        <v>0.467663</v>
      </c>
    </row>
    <row r="381" spans="1:4" x14ac:dyDescent="0.25">
      <c r="A381">
        <v>141.9494</v>
      </c>
      <c r="B381">
        <v>88.699218999999999</v>
      </c>
      <c r="C381">
        <v>88.229239000000007</v>
      </c>
      <c r="D381">
        <v>0.46909499999999998</v>
      </c>
    </row>
    <row r="382" spans="1:4" x14ac:dyDescent="0.25">
      <c r="A382">
        <v>142.34479999999999</v>
      </c>
      <c r="B382">
        <v>88.699218999999999</v>
      </c>
      <c r="C382">
        <v>88.223511999999999</v>
      </c>
      <c r="D382">
        <v>0.470528</v>
      </c>
    </row>
    <row r="383" spans="1:4" x14ac:dyDescent="0.25">
      <c r="A383">
        <v>142.74029999999999</v>
      </c>
      <c r="B383">
        <v>88.693490999999995</v>
      </c>
      <c r="C383">
        <v>88.217785000000006</v>
      </c>
      <c r="D383">
        <v>0.47178100000000001</v>
      </c>
    </row>
    <row r="384" spans="1:4" x14ac:dyDescent="0.25">
      <c r="A384">
        <v>143.13589999999999</v>
      </c>
      <c r="B384">
        <v>88.687762000000006</v>
      </c>
      <c r="C384">
        <v>88.212057999999999</v>
      </c>
      <c r="D384">
        <v>0.47321299999999999</v>
      </c>
    </row>
    <row r="385" spans="1:4" x14ac:dyDescent="0.25">
      <c r="A385">
        <v>143.53139999999999</v>
      </c>
      <c r="B385">
        <v>88.687762000000006</v>
      </c>
      <c r="C385">
        <v>88.212057999999999</v>
      </c>
      <c r="D385">
        <v>0.47482400000000002</v>
      </c>
    </row>
    <row r="386" spans="1:4" x14ac:dyDescent="0.25">
      <c r="A386">
        <v>143.92699999999999</v>
      </c>
      <c r="B386">
        <v>88.682034000000002</v>
      </c>
      <c r="C386">
        <v>88.206331000000006</v>
      </c>
      <c r="D386">
        <v>0.47625600000000001</v>
      </c>
    </row>
    <row r="387" spans="1:4" x14ac:dyDescent="0.25">
      <c r="A387">
        <v>144.3227</v>
      </c>
      <c r="B387">
        <v>88.676305999999997</v>
      </c>
      <c r="C387">
        <v>88.200603999999998</v>
      </c>
      <c r="D387">
        <v>0.47786699999999999</v>
      </c>
    </row>
    <row r="388" spans="1:4" x14ac:dyDescent="0.25">
      <c r="A388">
        <v>144.7184</v>
      </c>
      <c r="B388">
        <v>88.670578000000006</v>
      </c>
      <c r="C388">
        <v>88.194878000000003</v>
      </c>
      <c r="D388">
        <v>0.47929899999999998</v>
      </c>
    </row>
    <row r="389" spans="1:4" x14ac:dyDescent="0.25">
      <c r="A389">
        <v>145.11410000000001</v>
      </c>
      <c r="B389">
        <v>88.670578000000006</v>
      </c>
      <c r="C389">
        <v>88.189150999999995</v>
      </c>
      <c r="D389">
        <v>0.48072599999999999</v>
      </c>
    </row>
    <row r="390" spans="1:4" x14ac:dyDescent="0.25">
      <c r="A390">
        <v>145.50980000000001</v>
      </c>
      <c r="B390">
        <v>88.664849000000004</v>
      </c>
      <c r="C390">
        <v>88.183424000000002</v>
      </c>
      <c r="D390">
        <v>0.482153</v>
      </c>
    </row>
    <row r="391" spans="1:4" x14ac:dyDescent="0.25">
      <c r="A391">
        <v>145.90559999999999</v>
      </c>
      <c r="B391">
        <v>88.659120999999999</v>
      </c>
      <c r="C391">
        <v>88.177696999999995</v>
      </c>
      <c r="D391">
        <v>0.48358499999999999</v>
      </c>
    </row>
    <row r="392" spans="1:4" x14ac:dyDescent="0.25">
      <c r="A392">
        <v>146.3014</v>
      </c>
      <c r="B392">
        <v>88.659120999999999</v>
      </c>
      <c r="C392">
        <v>88.171970999999999</v>
      </c>
      <c r="D392">
        <v>0.485018</v>
      </c>
    </row>
    <row r="393" spans="1:4" x14ac:dyDescent="0.25">
      <c r="A393">
        <v>146.69730000000001</v>
      </c>
      <c r="B393">
        <v>88.653392999999994</v>
      </c>
      <c r="C393">
        <v>88.166244000000006</v>
      </c>
      <c r="D393">
        <v>0.48627199999999998</v>
      </c>
    </row>
    <row r="394" spans="1:4" x14ac:dyDescent="0.25">
      <c r="A394">
        <v>147.0932</v>
      </c>
      <c r="B394">
        <v>88.647665000000003</v>
      </c>
      <c r="C394">
        <v>88.160517999999996</v>
      </c>
      <c r="D394">
        <v>0.48770799999999997</v>
      </c>
    </row>
    <row r="395" spans="1:4" x14ac:dyDescent="0.25">
      <c r="A395">
        <v>147.48910000000001</v>
      </c>
      <c r="B395">
        <v>88.647665000000003</v>
      </c>
      <c r="C395">
        <v>88.154791000000003</v>
      </c>
      <c r="D395">
        <v>0.489145</v>
      </c>
    </row>
    <row r="396" spans="1:4" x14ac:dyDescent="0.25">
      <c r="A396">
        <v>147.88509999999999</v>
      </c>
      <c r="B396">
        <v>88.641936999999999</v>
      </c>
      <c r="C396">
        <v>88.149064999999993</v>
      </c>
      <c r="D396">
        <v>0.490402</v>
      </c>
    </row>
    <row r="397" spans="1:4" x14ac:dyDescent="0.25">
      <c r="A397">
        <v>148.28110000000001</v>
      </c>
      <c r="B397">
        <v>88.636208999999994</v>
      </c>
      <c r="C397">
        <v>88.143338</v>
      </c>
      <c r="D397">
        <v>0.49183900000000003</v>
      </c>
    </row>
    <row r="398" spans="1:4" x14ac:dyDescent="0.25">
      <c r="A398">
        <v>148.6772</v>
      </c>
      <c r="B398">
        <v>88.630481000000003</v>
      </c>
      <c r="C398">
        <v>88.137612000000004</v>
      </c>
      <c r="D398">
        <v>0.49327500000000002</v>
      </c>
    </row>
    <row r="399" spans="1:4" x14ac:dyDescent="0.25">
      <c r="A399">
        <v>149.07329999999999</v>
      </c>
      <c r="B399">
        <v>88.630481000000003</v>
      </c>
      <c r="C399">
        <v>88.131884999999997</v>
      </c>
      <c r="D399">
        <v>0.494533</v>
      </c>
    </row>
    <row r="400" spans="1:4" x14ac:dyDescent="0.25">
      <c r="A400">
        <v>149.46940000000001</v>
      </c>
      <c r="B400">
        <v>88.624752999999998</v>
      </c>
      <c r="C400">
        <v>88.126159000000001</v>
      </c>
      <c r="D400">
        <v>0.49597000000000002</v>
      </c>
    </row>
    <row r="401" spans="1:4" x14ac:dyDescent="0.25">
      <c r="A401">
        <v>149.8656</v>
      </c>
      <c r="B401">
        <v>88.619024999999993</v>
      </c>
      <c r="C401">
        <v>88.120433000000006</v>
      </c>
      <c r="D401">
        <v>0.49740600000000001</v>
      </c>
    </row>
    <row r="402" spans="1:4" x14ac:dyDescent="0.25">
      <c r="A402">
        <v>150.26179999999999</v>
      </c>
      <c r="B402">
        <v>88.619024999999993</v>
      </c>
      <c r="C402">
        <v>88.114706999999996</v>
      </c>
      <c r="D402">
        <v>0.49884299999999998</v>
      </c>
    </row>
    <row r="403" spans="1:4" x14ac:dyDescent="0.25">
      <c r="A403">
        <v>150.65799999999999</v>
      </c>
      <c r="B403">
        <v>88.613297000000003</v>
      </c>
      <c r="C403">
        <v>88.114706999999996</v>
      </c>
      <c r="D403">
        <v>0.50027900000000003</v>
      </c>
    </row>
    <row r="404" spans="1:4" x14ac:dyDescent="0.25">
      <c r="A404">
        <v>151.05430000000001</v>
      </c>
      <c r="B404">
        <v>88.607568999999998</v>
      </c>
      <c r="C404">
        <v>88.108980000000003</v>
      </c>
      <c r="D404">
        <v>0.50189499999999998</v>
      </c>
    </row>
    <row r="405" spans="1:4" x14ac:dyDescent="0.25">
      <c r="A405">
        <v>151.45060000000001</v>
      </c>
      <c r="B405">
        <v>88.607568999999998</v>
      </c>
      <c r="C405">
        <v>88.103254000000007</v>
      </c>
      <c r="D405">
        <v>0.50351000000000001</v>
      </c>
    </row>
    <row r="406" spans="1:4" x14ac:dyDescent="0.25">
      <c r="A406">
        <v>151.84700000000001</v>
      </c>
      <c r="B406">
        <v>88.601840999999993</v>
      </c>
      <c r="C406">
        <v>88.097337999999993</v>
      </c>
      <c r="D406">
        <v>0.50494700000000003</v>
      </c>
    </row>
    <row r="407" spans="1:4" x14ac:dyDescent="0.25">
      <c r="A407">
        <v>152.24340000000001</v>
      </c>
      <c r="B407">
        <v>88.596113000000003</v>
      </c>
      <c r="C407">
        <v>88.091611</v>
      </c>
      <c r="D407">
        <v>0.50656199999999996</v>
      </c>
    </row>
    <row r="408" spans="1:4" x14ac:dyDescent="0.25">
      <c r="A408">
        <v>152.63980000000001</v>
      </c>
      <c r="B408">
        <v>88.590384999999998</v>
      </c>
      <c r="C408">
        <v>88.085883999999993</v>
      </c>
      <c r="D408">
        <v>0.50799899999999998</v>
      </c>
    </row>
    <row r="409" spans="1:4" x14ac:dyDescent="0.25">
      <c r="A409">
        <v>153.03630000000001</v>
      </c>
      <c r="B409">
        <v>88.590384999999998</v>
      </c>
      <c r="C409">
        <v>88.080157999999997</v>
      </c>
      <c r="D409">
        <v>0.50925600000000004</v>
      </c>
    </row>
    <row r="410" spans="1:4" x14ac:dyDescent="0.25">
      <c r="A410">
        <v>153.43279999999999</v>
      </c>
      <c r="B410">
        <v>88.584658000000005</v>
      </c>
      <c r="C410">
        <v>88.074431000000004</v>
      </c>
      <c r="D410">
        <v>0.51051400000000002</v>
      </c>
    </row>
    <row r="411" spans="1:4" x14ac:dyDescent="0.25">
      <c r="A411">
        <v>153.82939999999999</v>
      </c>
      <c r="B411">
        <v>88.57893</v>
      </c>
      <c r="C411">
        <v>88.068704999999994</v>
      </c>
      <c r="D411">
        <v>0.51195000000000002</v>
      </c>
    </row>
    <row r="412" spans="1:4" x14ac:dyDescent="0.25">
      <c r="A412">
        <v>154.226</v>
      </c>
      <c r="B412">
        <v>88.57893</v>
      </c>
      <c r="C412">
        <v>88.062978000000001</v>
      </c>
      <c r="D412">
        <v>0.513208</v>
      </c>
    </row>
    <row r="413" spans="1:4" x14ac:dyDescent="0.25">
      <c r="A413">
        <v>154.62260000000001</v>
      </c>
      <c r="B413">
        <v>88.573201999999995</v>
      </c>
      <c r="C413">
        <v>88.057252000000005</v>
      </c>
      <c r="D413">
        <v>0.51446499999999995</v>
      </c>
    </row>
    <row r="414" spans="1:4" x14ac:dyDescent="0.25">
      <c r="A414">
        <v>155.01929999999999</v>
      </c>
      <c r="B414">
        <v>88.567474000000004</v>
      </c>
      <c r="C414">
        <v>88.051524999999998</v>
      </c>
      <c r="D414">
        <v>0.51572300000000004</v>
      </c>
    </row>
    <row r="415" spans="1:4" x14ac:dyDescent="0.25">
      <c r="A415">
        <v>155.416</v>
      </c>
      <c r="B415">
        <v>88.567474000000004</v>
      </c>
      <c r="C415">
        <v>88.045799000000002</v>
      </c>
      <c r="D415">
        <v>0.51715900000000004</v>
      </c>
    </row>
    <row r="416" spans="1:4" x14ac:dyDescent="0.25">
      <c r="A416">
        <v>155.81270000000001</v>
      </c>
      <c r="B416">
        <v>88.561746999999997</v>
      </c>
      <c r="C416">
        <v>88.040073000000007</v>
      </c>
      <c r="D416">
        <v>0.51841700000000002</v>
      </c>
    </row>
    <row r="417" spans="1:4" x14ac:dyDescent="0.25">
      <c r="A417">
        <v>156.20949999999999</v>
      </c>
      <c r="B417">
        <v>88.556019000000006</v>
      </c>
      <c r="C417">
        <v>88.034345999999999</v>
      </c>
      <c r="D417">
        <v>0.51967399999999997</v>
      </c>
    </row>
    <row r="418" spans="1:4" x14ac:dyDescent="0.25">
      <c r="A418">
        <v>156.6063</v>
      </c>
      <c r="B418">
        <v>88.550291000000001</v>
      </c>
      <c r="C418">
        <v>88.028620000000004</v>
      </c>
      <c r="D418">
        <v>0.52111099999999999</v>
      </c>
    </row>
    <row r="419" spans="1:4" x14ac:dyDescent="0.25">
      <c r="A419">
        <v>157.00319999999999</v>
      </c>
      <c r="B419">
        <v>88.550291000000001</v>
      </c>
      <c r="C419">
        <v>88.022893999999994</v>
      </c>
      <c r="D419">
        <v>0.52236800000000005</v>
      </c>
    </row>
    <row r="420" spans="1:4" x14ac:dyDescent="0.25">
      <c r="A420">
        <v>157.40010000000001</v>
      </c>
      <c r="B420">
        <v>88.544563999999994</v>
      </c>
      <c r="C420">
        <v>88.017167999999998</v>
      </c>
      <c r="D420">
        <v>0.52380000000000004</v>
      </c>
    </row>
    <row r="421" spans="1:4" x14ac:dyDescent="0.25">
      <c r="A421">
        <v>157.7971</v>
      </c>
      <c r="B421">
        <v>88.538836000000003</v>
      </c>
      <c r="C421">
        <v>88.011442000000002</v>
      </c>
      <c r="D421">
        <v>0.52523799999999998</v>
      </c>
    </row>
    <row r="422" spans="1:4" x14ac:dyDescent="0.25">
      <c r="A422">
        <v>158.19409999999999</v>
      </c>
      <c r="B422">
        <v>88.538836000000003</v>
      </c>
      <c r="C422">
        <v>88.005716000000007</v>
      </c>
      <c r="D422">
        <v>0.52667600000000003</v>
      </c>
    </row>
    <row r="423" spans="1:4" x14ac:dyDescent="0.25">
      <c r="A423">
        <v>158.59110000000001</v>
      </c>
      <c r="B423">
        <v>88.533107999999999</v>
      </c>
      <c r="C423">
        <v>88.005716000000007</v>
      </c>
      <c r="D423">
        <v>0.52810800000000002</v>
      </c>
    </row>
    <row r="424" spans="1:4" x14ac:dyDescent="0.25">
      <c r="A424">
        <v>158.98820000000001</v>
      </c>
      <c r="B424">
        <v>88.527381000000005</v>
      </c>
      <c r="C424">
        <v>87.999989999999997</v>
      </c>
      <c r="D424">
        <v>0.52954000000000001</v>
      </c>
    </row>
    <row r="425" spans="1:4" x14ac:dyDescent="0.25">
      <c r="A425">
        <v>159.3853</v>
      </c>
      <c r="B425">
        <v>88.521653000000001</v>
      </c>
      <c r="C425">
        <v>87.994264000000001</v>
      </c>
      <c r="D425">
        <v>0.53115199999999996</v>
      </c>
    </row>
    <row r="426" spans="1:4" x14ac:dyDescent="0.25">
      <c r="A426">
        <v>159.7825</v>
      </c>
      <c r="B426">
        <v>88.521653000000001</v>
      </c>
      <c r="C426">
        <v>87.988538000000005</v>
      </c>
      <c r="D426">
        <v>0.53258399999999995</v>
      </c>
    </row>
    <row r="427" spans="1:4" x14ac:dyDescent="0.25">
      <c r="A427">
        <v>160.1797</v>
      </c>
      <c r="B427">
        <v>88.515925999999993</v>
      </c>
      <c r="C427">
        <v>87.982811999999996</v>
      </c>
      <c r="D427">
        <v>0.53401600000000005</v>
      </c>
    </row>
    <row r="428" spans="1:4" x14ac:dyDescent="0.25">
      <c r="A428">
        <v>160.57689999999999</v>
      </c>
      <c r="B428">
        <v>88.510199</v>
      </c>
      <c r="C428">
        <v>87.977086</v>
      </c>
      <c r="D428">
        <v>0.53544800000000004</v>
      </c>
    </row>
    <row r="429" spans="1:4" x14ac:dyDescent="0.25">
      <c r="A429">
        <v>160.9742</v>
      </c>
      <c r="B429">
        <v>88.504470999999995</v>
      </c>
      <c r="C429">
        <v>87.971360000000004</v>
      </c>
      <c r="D429">
        <v>0.53670099999999998</v>
      </c>
    </row>
    <row r="430" spans="1:4" x14ac:dyDescent="0.25">
      <c r="A430">
        <v>161.3715</v>
      </c>
      <c r="B430">
        <v>88.504470999999995</v>
      </c>
      <c r="C430">
        <v>87.965633999999994</v>
      </c>
      <c r="D430">
        <v>0.53795400000000004</v>
      </c>
    </row>
    <row r="431" spans="1:4" x14ac:dyDescent="0.25">
      <c r="A431">
        <v>161.7689</v>
      </c>
      <c r="B431">
        <v>88.498744000000002</v>
      </c>
      <c r="C431">
        <v>87.959907999999999</v>
      </c>
      <c r="D431">
        <v>0.53920699999999999</v>
      </c>
    </row>
    <row r="432" spans="1:4" x14ac:dyDescent="0.25">
      <c r="A432">
        <v>162.16630000000001</v>
      </c>
      <c r="B432">
        <v>88.493015999999997</v>
      </c>
      <c r="C432">
        <v>87.954183</v>
      </c>
      <c r="D432">
        <v>0.54028100000000001</v>
      </c>
    </row>
    <row r="433" spans="1:4" x14ac:dyDescent="0.25">
      <c r="A433">
        <v>162.56370000000001</v>
      </c>
      <c r="B433">
        <v>88.493015999999997</v>
      </c>
      <c r="C433">
        <v>87.948457000000005</v>
      </c>
      <c r="D433">
        <v>0.54153499999999999</v>
      </c>
    </row>
    <row r="434" spans="1:4" x14ac:dyDescent="0.25">
      <c r="A434">
        <v>162.96119999999999</v>
      </c>
      <c r="B434">
        <v>88.487289000000004</v>
      </c>
      <c r="C434">
        <v>87.942730999999995</v>
      </c>
      <c r="D434">
        <v>0.54278800000000005</v>
      </c>
    </row>
    <row r="435" spans="1:4" x14ac:dyDescent="0.25">
      <c r="A435">
        <v>163.3587</v>
      </c>
      <c r="B435">
        <v>88.481409999999997</v>
      </c>
      <c r="C435">
        <v>87.937005999999997</v>
      </c>
      <c r="D435">
        <v>0.544041</v>
      </c>
    </row>
    <row r="436" spans="1:4" x14ac:dyDescent="0.25">
      <c r="A436">
        <v>163.75630000000001</v>
      </c>
      <c r="B436">
        <v>88.475682000000006</v>
      </c>
      <c r="C436">
        <v>87.931072999999998</v>
      </c>
      <c r="D436">
        <v>0.54511500000000002</v>
      </c>
    </row>
    <row r="437" spans="1:4" x14ac:dyDescent="0.25">
      <c r="A437">
        <v>164.15389999999999</v>
      </c>
      <c r="B437">
        <v>88.475682000000006</v>
      </c>
      <c r="C437">
        <v>87.925347000000002</v>
      </c>
      <c r="D437">
        <v>0.54636799999999996</v>
      </c>
    </row>
    <row r="438" spans="1:4" x14ac:dyDescent="0.25">
      <c r="A438">
        <v>164.55160000000001</v>
      </c>
      <c r="B438">
        <v>88.469954000000001</v>
      </c>
      <c r="C438">
        <v>87.919621000000006</v>
      </c>
      <c r="D438">
        <v>0.54762100000000002</v>
      </c>
    </row>
    <row r="439" spans="1:4" x14ac:dyDescent="0.25">
      <c r="A439">
        <v>164.94929999999999</v>
      </c>
      <c r="B439">
        <v>88.464226999999994</v>
      </c>
      <c r="C439">
        <v>87.913894999999997</v>
      </c>
      <c r="D439">
        <v>0.54869500000000004</v>
      </c>
    </row>
    <row r="440" spans="1:4" x14ac:dyDescent="0.25">
      <c r="A440">
        <v>165.34700000000001</v>
      </c>
      <c r="B440">
        <v>88.464226999999994</v>
      </c>
      <c r="C440">
        <v>87.908169000000001</v>
      </c>
      <c r="D440">
        <v>0.55012700000000003</v>
      </c>
    </row>
    <row r="441" spans="1:4" x14ac:dyDescent="0.25">
      <c r="A441">
        <v>165.7448</v>
      </c>
      <c r="B441">
        <v>88.458499000000003</v>
      </c>
      <c r="C441">
        <v>87.902443000000005</v>
      </c>
      <c r="D441">
        <v>0.55155799999999999</v>
      </c>
    </row>
    <row r="442" spans="1:4" x14ac:dyDescent="0.25">
      <c r="A442">
        <v>166.14259999999999</v>
      </c>
      <c r="B442">
        <v>88.452770999999998</v>
      </c>
      <c r="C442">
        <v>87.896716999999995</v>
      </c>
      <c r="D442">
        <v>0.55298999999999998</v>
      </c>
    </row>
    <row r="443" spans="1:4" x14ac:dyDescent="0.25">
      <c r="A443">
        <v>166.54050000000001</v>
      </c>
      <c r="B443">
        <v>88.447042999999994</v>
      </c>
      <c r="C443">
        <v>87.890991</v>
      </c>
      <c r="D443">
        <v>0.55424300000000004</v>
      </c>
    </row>
    <row r="444" spans="1:4" x14ac:dyDescent="0.25">
      <c r="A444">
        <v>166.9384</v>
      </c>
      <c r="B444">
        <v>88.447042999999994</v>
      </c>
      <c r="C444">
        <v>87.890991</v>
      </c>
      <c r="D444">
        <v>0.55567500000000003</v>
      </c>
    </row>
    <row r="445" spans="1:4" x14ac:dyDescent="0.25">
      <c r="A445">
        <v>167.33629999999999</v>
      </c>
      <c r="B445">
        <v>88.441316</v>
      </c>
      <c r="C445">
        <v>87.885266000000001</v>
      </c>
      <c r="D445">
        <v>0.55710700000000002</v>
      </c>
    </row>
    <row r="446" spans="1:4" x14ac:dyDescent="0.25">
      <c r="A446">
        <v>167.73429999999999</v>
      </c>
      <c r="B446">
        <v>88.435587999999996</v>
      </c>
      <c r="C446">
        <v>87.879540000000006</v>
      </c>
      <c r="D446">
        <v>0.55853799999999998</v>
      </c>
    </row>
    <row r="447" spans="1:4" x14ac:dyDescent="0.25">
      <c r="A447">
        <v>168.13239999999999</v>
      </c>
      <c r="B447">
        <v>88.429861000000002</v>
      </c>
      <c r="C447">
        <v>87.873813999999996</v>
      </c>
      <c r="D447">
        <v>0.55979100000000004</v>
      </c>
    </row>
    <row r="448" spans="1:4" x14ac:dyDescent="0.25">
      <c r="A448">
        <v>168.53039999999999</v>
      </c>
      <c r="B448">
        <v>88.429861000000002</v>
      </c>
      <c r="C448">
        <v>87.868088</v>
      </c>
      <c r="D448">
        <v>0.56122300000000003</v>
      </c>
    </row>
    <row r="449" spans="1:4" x14ac:dyDescent="0.25">
      <c r="A449">
        <v>168.92859999999999</v>
      </c>
      <c r="B449">
        <v>88.424132999999998</v>
      </c>
      <c r="C449">
        <v>87.862363000000002</v>
      </c>
      <c r="D449">
        <v>0.562662</v>
      </c>
    </row>
    <row r="450" spans="1:4" x14ac:dyDescent="0.25">
      <c r="A450">
        <v>169.32669999999999</v>
      </c>
      <c r="B450">
        <v>88.418406000000004</v>
      </c>
      <c r="C450">
        <v>87.856637000000006</v>
      </c>
      <c r="D450">
        <v>0.56392100000000001</v>
      </c>
    </row>
    <row r="451" spans="1:4" x14ac:dyDescent="0.25">
      <c r="A451">
        <v>169.72489999999999</v>
      </c>
      <c r="B451">
        <v>88.412678</v>
      </c>
      <c r="C451">
        <v>87.850911999999994</v>
      </c>
      <c r="D451">
        <v>0.565002</v>
      </c>
    </row>
    <row r="452" spans="1:4" x14ac:dyDescent="0.25">
      <c r="A452">
        <v>170.1232</v>
      </c>
      <c r="B452">
        <v>88.412678</v>
      </c>
      <c r="C452">
        <v>87.845185999999998</v>
      </c>
      <c r="D452">
        <v>0.56626699999999996</v>
      </c>
    </row>
    <row r="453" spans="1:4" x14ac:dyDescent="0.25">
      <c r="A453">
        <v>170.5215</v>
      </c>
      <c r="B453">
        <v>88.406951000000007</v>
      </c>
      <c r="C453">
        <v>87.839461</v>
      </c>
      <c r="D453">
        <v>0.56752499999999995</v>
      </c>
    </row>
    <row r="454" spans="1:4" x14ac:dyDescent="0.25">
      <c r="A454">
        <v>170.91980000000001</v>
      </c>
      <c r="B454">
        <v>88.401223000000002</v>
      </c>
      <c r="C454">
        <v>87.833735000000004</v>
      </c>
      <c r="D454">
        <v>0.568604</v>
      </c>
    </row>
    <row r="455" spans="1:4" x14ac:dyDescent="0.25">
      <c r="A455">
        <v>171.31819999999999</v>
      </c>
      <c r="B455">
        <v>88.401223000000002</v>
      </c>
      <c r="C455">
        <v>87.828010000000006</v>
      </c>
      <c r="D455">
        <v>0.56968300000000005</v>
      </c>
    </row>
    <row r="456" spans="1:4" x14ac:dyDescent="0.25">
      <c r="A456">
        <v>171.7166</v>
      </c>
      <c r="B456">
        <v>88.395495999999994</v>
      </c>
      <c r="C456">
        <v>87.822284999999994</v>
      </c>
      <c r="D456">
        <v>0.57094100000000003</v>
      </c>
    </row>
    <row r="457" spans="1:4" x14ac:dyDescent="0.25">
      <c r="A457">
        <v>172.11510000000001</v>
      </c>
      <c r="B457">
        <v>88.389768000000004</v>
      </c>
      <c r="C457">
        <v>87.816558999999998</v>
      </c>
      <c r="D457">
        <v>0.57201999999999997</v>
      </c>
    </row>
    <row r="458" spans="1:4" x14ac:dyDescent="0.25">
      <c r="A458">
        <v>172.5136</v>
      </c>
      <c r="B458">
        <v>88.384040999999996</v>
      </c>
      <c r="C458">
        <v>87.810834</v>
      </c>
      <c r="D458">
        <v>0.57309900000000003</v>
      </c>
    </row>
    <row r="459" spans="1:4" x14ac:dyDescent="0.25">
      <c r="A459">
        <v>172.91220000000001</v>
      </c>
      <c r="B459">
        <v>88.384040999999996</v>
      </c>
      <c r="C459">
        <v>87.805109000000002</v>
      </c>
      <c r="D459">
        <v>0.57417799999999997</v>
      </c>
    </row>
    <row r="460" spans="1:4" x14ac:dyDescent="0.25">
      <c r="A460">
        <v>173.3108</v>
      </c>
      <c r="B460">
        <v>88.378314000000003</v>
      </c>
      <c r="C460">
        <v>87.799384000000003</v>
      </c>
      <c r="D460">
        <v>0.57543599999999995</v>
      </c>
    </row>
    <row r="461" spans="1:4" x14ac:dyDescent="0.25">
      <c r="A461">
        <v>173.70949999999999</v>
      </c>
      <c r="B461">
        <v>88.372586999999996</v>
      </c>
      <c r="C461">
        <v>87.793657999999994</v>
      </c>
      <c r="D461">
        <v>0.57669400000000004</v>
      </c>
    </row>
    <row r="462" spans="1:4" x14ac:dyDescent="0.25">
      <c r="A462">
        <v>174.10810000000001</v>
      </c>
      <c r="B462">
        <v>88.366859000000005</v>
      </c>
      <c r="C462">
        <v>87.787932999999995</v>
      </c>
      <c r="D462">
        <v>0.57795200000000002</v>
      </c>
    </row>
    <row r="463" spans="1:4" x14ac:dyDescent="0.25">
      <c r="A463">
        <v>174.5069</v>
      </c>
      <c r="B463">
        <v>88.366859000000005</v>
      </c>
      <c r="C463">
        <v>87.782207999999997</v>
      </c>
      <c r="D463">
        <v>0.57921</v>
      </c>
    </row>
    <row r="464" spans="1:4" x14ac:dyDescent="0.25">
      <c r="A464">
        <v>174.9057</v>
      </c>
      <c r="B464">
        <v>88.361131999999998</v>
      </c>
      <c r="C464">
        <v>87.776261000000005</v>
      </c>
      <c r="D464">
        <v>0.58046699999999996</v>
      </c>
    </row>
    <row r="465" spans="1:4" x14ac:dyDescent="0.25">
      <c r="A465">
        <v>175.30449999999999</v>
      </c>
      <c r="B465">
        <v>88.355405000000005</v>
      </c>
      <c r="C465">
        <v>87.770536000000007</v>
      </c>
      <c r="D465">
        <v>0.58172500000000005</v>
      </c>
    </row>
    <row r="466" spans="1:4" x14ac:dyDescent="0.25">
      <c r="A466">
        <v>175.70339999999999</v>
      </c>
      <c r="B466">
        <v>88.349677999999997</v>
      </c>
      <c r="C466">
        <v>87.770536000000007</v>
      </c>
      <c r="D466">
        <v>0.58298300000000003</v>
      </c>
    </row>
    <row r="467" spans="1:4" x14ac:dyDescent="0.25">
      <c r="A467">
        <v>176.10230000000001</v>
      </c>
      <c r="B467">
        <v>88.349677999999997</v>
      </c>
      <c r="C467">
        <v>87.764809999999997</v>
      </c>
      <c r="D467">
        <v>0.58424100000000001</v>
      </c>
    </row>
    <row r="468" spans="1:4" x14ac:dyDescent="0.25">
      <c r="A468">
        <v>176.50129999999999</v>
      </c>
      <c r="B468">
        <v>88.343951000000004</v>
      </c>
      <c r="C468">
        <v>87.759084999999999</v>
      </c>
      <c r="D468">
        <v>0.58549399999999996</v>
      </c>
    </row>
    <row r="469" spans="1:4" x14ac:dyDescent="0.25">
      <c r="A469">
        <v>176.90029999999999</v>
      </c>
      <c r="B469">
        <v>88.338223999999997</v>
      </c>
      <c r="C469">
        <v>87.753359000000003</v>
      </c>
      <c r="D469">
        <v>0.58674599999999999</v>
      </c>
    </row>
    <row r="470" spans="1:4" x14ac:dyDescent="0.25">
      <c r="A470">
        <v>177.29929999999999</v>
      </c>
      <c r="B470">
        <v>88.332497000000004</v>
      </c>
      <c r="C470">
        <v>87.747634000000005</v>
      </c>
      <c r="D470">
        <v>0.58799900000000005</v>
      </c>
    </row>
    <row r="471" spans="1:4" x14ac:dyDescent="0.25">
      <c r="A471">
        <v>177.69839999999999</v>
      </c>
      <c r="B471">
        <v>88.332497000000004</v>
      </c>
      <c r="C471">
        <v>87.741909000000007</v>
      </c>
      <c r="D471">
        <v>0.58925099999999997</v>
      </c>
    </row>
    <row r="472" spans="1:4" x14ac:dyDescent="0.25">
      <c r="A472">
        <v>178.0976</v>
      </c>
      <c r="B472">
        <v>88.326769999999996</v>
      </c>
      <c r="C472">
        <v>87.736182999999997</v>
      </c>
      <c r="D472">
        <v>0.59014599999999995</v>
      </c>
    </row>
    <row r="473" spans="1:4" x14ac:dyDescent="0.25">
      <c r="A473">
        <v>178.49680000000001</v>
      </c>
      <c r="B473">
        <v>88.321043000000003</v>
      </c>
      <c r="C473">
        <v>87.730457999999999</v>
      </c>
      <c r="D473">
        <v>0.59121900000000005</v>
      </c>
    </row>
    <row r="474" spans="1:4" x14ac:dyDescent="0.25">
      <c r="A474">
        <v>178.89599999999999</v>
      </c>
      <c r="B474">
        <v>88.315315999999996</v>
      </c>
      <c r="C474">
        <v>87.724733000000001</v>
      </c>
      <c r="D474">
        <v>0.59229299999999996</v>
      </c>
    </row>
    <row r="475" spans="1:4" x14ac:dyDescent="0.25">
      <c r="A475">
        <v>179.2953</v>
      </c>
      <c r="B475">
        <v>88.315315999999996</v>
      </c>
      <c r="C475">
        <v>87.719008000000002</v>
      </c>
      <c r="D475">
        <v>0.59337399999999996</v>
      </c>
    </row>
    <row r="476" spans="1:4" x14ac:dyDescent="0.25">
      <c r="A476">
        <v>179.69460000000001</v>
      </c>
      <c r="B476">
        <v>88.309589000000003</v>
      </c>
      <c r="C476">
        <v>87.713283000000004</v>
      </c>
      <c r="D476">
        <v>0.594275</v>
      </c>
    </row>
    <row r="477" spans="1:4" x14ac:dyDescent="0.25">
      <c r="A477">
        <v>180.09399999999999</v>
      </c>
      <c r="B477">
        <v>88.303861999999995</v>
      </c>
      <c r="C477">
        <v>87.707558000000006</v>
      </c>
      <c r="D477">
        <v>0.595356</v>
      </c>
    </row>
    <row r="478" spans="1:4" x14ac:dyDescent="0.25">
      <c r="A478">
        <v>180.49340000000001</v>
      </c>
      <c r="B478">
        <v>88.298135000000002</v>
      </c>
      <c r="C478">
        <v>87.701832999999993</v>
      </c>
      <c r="D478">
        <v>0.59643699999999999</v>
      </c>
    </row>
    <row r="479" spans="1:4" x14ac:dyDescent="0.25">
      <c r="A479">
        <v>180.8929</v>
      </c>
      <c r="B479">
        <v>88.292407999999995</v>
      </c>
      <c r="C479">
        <v>87.696107999999995</v>
      </c>
      <c r="D479">
        <v>0.59751799999999999</v>
      </c>
    </row>
    <row r="480" spans="1:4" x14ac:dyDescent="0.25">
      <c r="A480">
        <v>181.29239999999999</v>
      </c>
      <c r="B480">
        <v>88.292407999999995</v>
      </c>
      <c r="C480">
        <v>87.690382999999997</v>
      </c>
      <c r="D480">
        <v>0.59841999999999995</v>
      </c>
    </row>
    <row r="481" spans="1:4" x14ac:dyDescent="0.25">
      <c r="A481">
        <v>181.6919</v>
      </c>
      <c r="B481">
        <v>88.286681999999999</v>
      </c>
      <c r="C481">
        <v>87.684657999999999</v>
      </c>
      <c r="D481">
        <v>0.59931500000000004</v>
      </c>
    </row>
    <row r="482" spans="1:4" x14ac:dyDescent="0.25">
      <c r="A482">
        <v>182.0916</v>
      </c>
      <c r="B482">
        <v>88.280955000000006</v>
      </c>
      <c r="C482">
        <v>87.678933999999998</v>
      </c>
      <c r="D482">
        <v>0.60038899999999995</v>
      </c>
    </row>
    <row r="483" spans="1:4" x14ac:dyDescent="0.25">
      <c r="A483">
        <v>182.49119999999999</v>
      </c>
      <c r="B483">
        <v>88.275056000000006</v>
      </c>
      <c r="C483">
        <v>87.673209</v>
      </c>
      <c r="D483">
        <v>0.60164099999999998</v>
      </c>
    </row>
    <row r="484" spans="1:4" x14ac:dyDescent="0.25">
      <c r="A484">
        <v>182.89089999999999</v>
      </c>
      <c r="B484">
        <v>88.275056000000006</v>
      </c>
      <c r="C484">
        <v>87.667484000000002</v>
      </c>
      <c r="D484">
        <v>0.602715</v>
      </c>
    </row>
    <row r="485" spans="1:4" x14ac:dyDescent="0.25">
      <c r="A485">
        <v>183.29069999999999</v>
      </c>
      <c r="B485">
        <v>88.269328000000002</v>
      </c>
      <c r="C485">
        <v>87.661760000000001</v>
      </c>
      <c r="D485">
        <v>0.60378900000000002</v>
      </c>
    </row>
    <row r="486" spans="1:4" x14ac:dyDescent="0.25">
      <c r="A486">
        <v>183.69049999999999</v>
      </c>
      <c r="B486">
        <v>88.263600999999994</v>
      </c>
      <c r="C486">
        <v>87.656035000000003</v>
      </c>
      <c r="D486">
        <v>0.60504199999999997</v>
      </c>
    </row>
    <row r="487" spans="1:4" x14ac:dyDescent="0.25">
      <c r="A487">
        <v>184.09030000000001</v>
      </c>
      <c r="B487">
        <v>88.257874000000001</v>
      </c>
      <c r="C487">
        <v>87.656035000000003</v>
      </c>
      <c r="D487">
        <v>0.606294</v>
      </c>
    </row>
    <row r="488" spans="1:4" x14ac:dyDescent="0.25">
      <c r="A488">
        <v>184.49019999999999</v>
      </c>
      <c r="B488">
        <v>88.257874000000001</v>
      </c>
      <c r="C488">
        <v>87.650310000000005</v>
      </c>
      <c r="D488">
        <v>0.60736800000000002</v>
      </c>
    </row>
    <row r="489" spans="1:4" x14ac:dyDescent="0.25">
      <c r="A489">
        <v>184.89009999999999</v>
      </c>
      <c r="B489">
        <v>88.252146999999994</v>
      </c>
      <c r="C489">
        <v>87.644586000000004</v>
      </c>
      <c r="D489">
        <v>0.60844200000000004</v>
      </c>
    </row>
    <row r="490" spans="1:4" x14ac:dyDescent="0.25">
      <c r="A490">
        <v>185.2901</v>
      </c>
      <c r="B490">
        <v>88.246420000000001</v>
      </c>
      <c r="C490">
        <v>87.638625000000005</v>
      </c>
      <c r="D490">
        <v>0.60951500000000003</v>
      </c>
    </row>
    <row r="491" spans="1:4" x14ac:dyDescent="0.25">
      <c r="A491">
        <v>185.6901</v>
      </c>
      <c r="B491">
        <v>88.240692999999993</v>
      </c>
      <c r="C491">
        <v>87.632900000000006</v>
      </c>
      <c r="D491">
        <v>0.61058900000000005</v>
      </c>
    </row>
    <row r="492" spans="1:4" x14ac:dyDescent="0.25">
      <c r="A492">
        <v>186.09020000000001</v>
      </c>
      <c r="B492">
        <v>88.240692999999993</v>
      </c>
      <c r="C492">
        <v>87.627174999999994</v>
      </c>
      <c r="D492">
        <v>0.61148400000000003</v>
      </c>
    </row>
    <row r="493" spans="1:4" x14ac:dyDescent="0.25">
      <c r="A493">
        <v>186.49029999999999</v>
      </c>
      <c r="B493">
        <v>88.234966</v>
      </c>
      <c r="C493">
        <v>87.621450999999993</v>
      </c>
      <c r="D493">
        <v>0.61237900000000001</v>
      </c>
    </row>
    <row r="494" spans="1:4" x14ac:dyDescent="0.25">
      <c r="A494">
        <v>186.8905</v>
      </c>
      <c r="B494">
        <v>88.229239000000007</v>
      </c>
      <c r="C494">
        <v>87.615725999999995</v>
      </c>
      <c r="D494">
        <v>0.61327299999999996</v>
      </c>
    </row>
    <row r="495" spans="1:4" x14ac:dyDescent="0.25">
      <c r="A495">
        <v>187.29069999999999</v>
      </c>
      <c r="B495">
        <v>88.223511999999999</v>
      </c>
      <c r="C495">
        <v>87.610000999999997</v>
      </c>
      <c r="D495">
        <v>0.61416800000000005</v>
      </c>
    </row>
    <row r="496" spans="1:4" x14ac:dyDescent="0.25">
      <c r="A496">
        <v>187.691</v>
      </c>
      <c r="B496">
        <v>88.217785000000006</v>
      </c>
      <c r="C496">
        <v>87.604275999999999</v>
      </c>
      <c r="D496">
        <v>0.61524199999999996</v>
      </c>
    </row>
    <row r="497" spans="1:4" x14ac:dyDescent="0.25">
      <c r="A497">
        <v>188.09129999999999</v>
      </c>
      <c r="B497">
        <v>88.217785000000006</v>
      </c>
      <c r="C497">
        <v>87.598551</v>
      </c>
      <c r="D497">
        <v>0.61613600000000002</v>
      </c>
    </row>
    <row r="498" spans="1:4" x14ac:dyDescent="0.25">
      <c r="A498">
        <v>188.49170000000001</v>
      </c>
      <c r="B498">
        <v>88.212057999999999</v>
      </c>
      <c r="C498">
        <v>87.592827</v>
      </c>
      <c r="D498">
        <v>0.617031</v>
      </c>
    </row>
    <row r="499" spans="1:4" x14ac:dyDescent="0.25">
      <c r="A499">
        <v>188.8921</v>
      </c>
      <c r="B499">
        <v>88.206331000000006</v>
      </c>
      <c r="C499">
        <v>87.587102000000002</v>
      </c>
      <c r="D499">
        <v>0.61792599999999998</v>
      </c>
    </row>
    <row r="500" spans="1:4" x14ac:dyDescent="0.25">
      <c r="A500">
        <v>189.29259999999999</v>
      </c>
      <c r="B500">
        <v>88.200603999999998</v>
      </c>
      <c r="C500">
        <v>87.581378000000001</v>
      </c>
      <c r="D500">
        <v>0.61901200000000001</v>
      </c>
    </row>
    <row r="501" spans="1:4" x14ac:dyDescent="0.25">
      <c r="A501">
        <v>189.69309999999999</v>
      </c>
      <c r="B501">
        <v>88.200603999999998</v>
      </c>
      <c r="C501">
        <v>87.575653000000003</v>
      </c>
      <c r="D501">
        <v>0.61992000000000003</v>
      </c>
    </row>
    <row r="502" spans="1:4" x14ac:dyDescent="0.25">
      <c r="A502">
        <v>190.09370000000001</v>
      </c>
      <c r="B502">
        <v>88.194878000000003</v>
      </c>
      <c r="C502">
        <v>87.569929000000002</v>
      </c>
      <c r="D502">
        <v>0.62082800000000005</v>
      </c>
    </row>
    <row r="503" spans="1:4" x14ac:dyDescent="0.25">
      <c r="A503">
        <v>190.49430000000001</v>
      </c>
      <c r="B503">
        <v>88.189150999999995</v>
      </c>
      <c r="C503">
        <v>87.564204000000004</v>
      </c>
      <c r="D503">
        <v>0.62173599999999996</v>
      </c>
    </row>
    <row r="504" spans="1:4" x14ac:dyDescent="0.25">
      <c r="A504">
        <v>190.89490000000001</v>
      </c>
      <c r="B504">
        <v>88.183424000000002</v>
      </c>
      <c r="C504">
        <v>87.558480000000003</v>
      </c>
      <c r="D504">
        <v>0.62282199999999999</v>
      </c>
    </row>
    <row r="505" spans="1:4" x14ac:dyDescent="0.25">
      <c r="A505">
        <v>191.29560000000001</v>
      </c>
      <c r="B505">
        <v>88.177696999999995</v>
      </c>
      <c r="C505">
        <v>87.552756000000002</v>
      </c>
      <c r="D505">
        <v>0.62390900000000005</v>
      </c>
    </row>
    <row r="506" spans="1:4" x14ac:dyDescent="0.25">
      <c r="A506">
        <v>191.69640000000001</v>
      </c>
      <c r="B506">
        <v>88.177696999999995</v>
      </c>
      <c r="C506">
        <v>87.552756000000002</v>
      </c>
      <c r="D506">
        <v>0.624996</v>
      </c>
    </row>
    <row r="507" spans="1:4" x14ac:dyDescent="0.25">
      <c r="A507">
        <v>192.09719999999999</v>
      </c>
      <c r="B507">
        <v>88.171970999999999</v>
      </c>
      <c r="C507">
        <v>87.547031000000004</v>
      </c>
      <c r="D507">
        <v>0.62607500000000005</v>
      </c>
    </row>
    <row r="508" spans="1:4" x14ac:dyDescent="0.25">
      <c r="A508">
        <v>192.49809999999999</v>
      </c>
      <c r="B508">
        <v>88.166244000000006</v>
      </c>
      <c r="C508">
        <v>87.541307000000003</v>
      </c>
      <c r="D508">
        <v>0.62714899999999996</v>
      </c>
    </row>
    <row r="509" spans="1:4" x14ac:dyDescent="0.25">
      <c r="A509">
        <v>192.899</v>
      </c>
      <c r="B509">
        <v>88.160517999999996</v>
      </c>
      <c r="C509">
        <v>87.535583000000003</v>
      </c>
      <c r="D509">
        <v>0.62804300000000002</v>
      </c>
    </row>
    <row r="510" spans="1:4" x14ac:dyDescent="0.25">
      <c r="A510">
        <v>193.29990000000001</v>
      </c>
      <c r="B510">
        <v>88.154791000000003</v>
      </c>
      <c r="C510">
        <v>87.529859000000002</v>
      </c>
      <c r="D510">
        <v>0.628938</v>
      </c>
    </row>
    <row r="511" spans="1:4" x14ac:dyDescent="0.25">
      <c r="A511">
        <v>193.70089999999999</v>
      </c>
      <c r="B511">
        <v>88.154791000000003</v>
      </c>
      <c r="C511">
        <v>87.524135000000001</v>
      </c>
      <c r="D511">
        <v>0.62983199999999995</v>
      </c>
    </row>
    <row r="512" spans="1:4" x14ac:dyDescent="0.25">
      <c r="A512">
        <v>194.102</v>
      </c>
      <c r="B512">
        <v>88.149064999999993</v>
      </c>
      <c r="C512">
        <v>87.518411</v>
      </c>
      <c r="D512">
        <v>0.63072700000000004</v>
      </c>
    </row>
    <row r="513" spans="1:4" x14ac:dyDescent="0.25">
      <c r="A513">
        <v>194.50309999999999</v>
      </c>
      <c r="B513">
        <v>88.143338</v>
      </c>
      <c r="C513">
        <v>87.512687</v>
      </c>
      <c r="D513">
        <v>0.63162099999999999</v>
      </c>
    </row>
    <row r="514" spans="1:4" x14ac:dyDescent="0.25">
      <c r="A514">
        <v>194.90430000000001</v>
      </c>
      <c r="B514">
        <v>88.137612000000004</v>
      </c>
      <c r="C514">
        <v>87.506962999999999</v>
      </c>
      <c r="D514">
        <v>0.63233700000000004</v>
      </c>
    </row>
    <row r="515" spans="1:4" x14ac:dyDescent="0.25">
      <c r="A515">
        <v>195.30549999999999</v>
      </c>
      <c r="B515">
        <v>88.137612000000004</v>
      </c>
      <c r="C515">
        <v>87.500989000000004</v>
      </c>
      <c r="D515">
        <v>0.63305199999999995</v>
      </c>
    </row>
    <row r="516" spans="1:4" x14ac:dyDescent="0.25">
      <c r="A516">
        <v>195.70670000000001</v>
      </c>
      <c r="B516">
        <v>88.131884999999997</v>
      </c>
      <c r="C516">
        <v>87.495265000000003</v>
      </c>
      <c r="D516">
        <v>0.63394600000000001</v>
      </c>
    </row>
    <row r="517" spans="1:4" x14ac:dyDescent="0.25">
      <c r="A517">
        <v>196.108</v>
      </c>
      <c r="B517">
        <v>88.126159000000001</v>
      </c>
      <c r="C517">
        <v>87.489541000000003</v>
      </c>
      <c r="D517">
        <v>0.63484099999999999</v>
      </c>
    </row>
    <row r="518" spans="1:4" x14ac:dyDescent="0.25">
      <c r="A518">
        <v>196.5094</v>
      </c>
      <c r="B518">
        <v>88.120433000000006</v>
      </c>
      <c r="C518">
        <v>87.483816000000004</v>
      </c>
      <c r="D518">
        <v>0.63555600000000001</v>
      </c>
    </row>
    <row r="519" spans="1:4" x14ac:dyDescent="0.25">
      <c r="A519">
        <v>196.91079999999999</v>
      </c>
      <c r="B519">
        <v>88.114706999999996</v>
      </c>
      <c r="C519">
        <v>87.478092000000004</v>
      </c>
      <c r="D519">
        <v>0.63627199999999995</v>
      </c>
    </row>
    <row r="520" spans="1:4" x14ac:dyDescent="0.25">
      <c r="A520">
        <v>197.31219999999999</v>
      </c>
      <c r="B520">
        <v>88.114706999999996</v>
      </c>
      <c r="C520">
        <v>87.472368000000003</v>
      </c>
      <c r="D520">
        <v>0.63698699999999997</v>
      </c>
    </row>
    <row r="521" spans="1:4" x14ac:dyDescent="0.25">
      <c r="A521">
        <v>197.71379999999999</v>
      </c>
      <c r="B521">
        <v>88.108980000000003</v>
      </c>
      <c r="C521">
        <v>87.466644000000002</v>
      </c>
      <c r="D521">
        <v>0.63788100000000003</v>
      </c>
    </row>
    <row r="522" spans="1:4" x14ac:dyDescent="0.25">
      <c r="A522">
        <v>198.11529999999999</v>
      </c>
      <c r="B522">
        <v>88.103254000000007</v>
      </c>
      <c r="C522">
        <v>87.460920000000002</v>
      </c>
      <c r="D522">
        <v>0.63877499999999998</v>
      </c>
    </row>
    <row r="523" spans="1:4" x14ac:dyDescent="0.25">
      <c r="A523">
        <v>198.51689999999999</v>
      </c>
      <c r="B523">
        <v>88.097337999999993</v>
      </c>
      <c r="C523">
        <v>87.455196000000001</v>
      </c>
      <c r="D523">
        <v>0.63966999999999996</v>
      </c>
    </row>
    <row r="524" spans="1:4" x14ac:dyDescent="0.25">
      <c r="A524">
        <v>198.9186</v>
      </c>
      <c r="B524">
        <v>88.091611</v>
      </c>
      <c r="C524">
        <v>87.449472</v>
      </c>
      <c r="D524">
        <v>0.64057200000000003</v>
      </c>
    </row>
    <row r="525" spans="1:4" x14ac:dyDescent="0.25">
      <c r="A525">
        <v>199.3203</v>
      </c>
      <c r="B525">
        <v>88.091611</v>
      </c>
      <c r="C525">
        <v>87.449472</v>
      </c>
      <c r="D525">
        <v>0.64147399999999999</v>
      </c>
    </row>
    <row r="526" spans="1:4" x14ac:dyDescent="0.25">
      <c r="A526">
        <v>199.72210000000001</v>
      </c>
      <c r="B526">
        <v>88.085883999999993</v>
      </c>
      <c r="C526">
        <v>87.443747999999999</v>
      </c>
      <c r="D526">
        <v>0.64219800000000005</v>
      </c>
    </row>
    <row r="527" spans="1:4" x14ac:dyDescent="0.25">
      <c r="A527">
        <v>200.12389999999999</v>
      </c>
      <c r="B527">
        <v>88.080157999999997</v>
      </c>
      <c r="C527">
        <v>87.438023999999999</v>
      </c>
      <c r="D527">
        <v>0.6431</v>
      </c>
    </row>
    <row r="528" spans="1:4" x14ac:dyDescent="0.25">
      <c r="A528">
        <v>200.5257</v>
      </c>
      <c r="B528">
        <v>88.074431000000004</v>
      </c>
      <c r="C528">
        <v>87.432299999999998</v>
      </c>
      <c r="D528">
        <v>0.64382399999999995</v>
      </c>
    </row>
    <row r="529" spans="1:4" x14ac:dyDescent="0.25">
      <c r="A529">
        <v>200.92769999999999</v>
      </c>
      <c r="B529">
        <v>88.068704999999994</v>
      </c>
      <c r="C529">
        <v>87.426575999999997</v>
      </c>
      <c r="D529">
        <v>0.64454699999999998</v>
      </c>
    </row>
    <row r="530" spans="1:4" x14ac:dyDescent="0.25">
      <c r="A530">
        <v>201.3296</v>
      </c>
      <c r="B530">
        <v>88.062978000000001</v>
      </c>
      <c r="C530">
        <v>87.420851999999996</v>
      </c>
      <c r="D530">
        <v>0.64527100000000004</v>
      </c>
    </row>
    <row r="531" spans="1:4" x14ac:dyDescent="0.25">
      <c r="A531">
        <v>201.73169999999999</v>
      </c>
      <c r="B531">
        <v>88.062978000000001</v>
      </c>
      <c r="C531">
        <v>87.415128999999993</v>
      </c>
      <c r="D531">
        <v>0.64599399999999996</v>
      </c>
    </row>
    <row r="532" spans="1:4" x14ac:dyDescent="0.25">
      <c r="A532">
        <v>202.1337</v>
      </c>
      <c r="B532">
        <v>88.057252000000005</v>
      </c>
      <c r="C532">
        <v>87.409405000000007</v>
      </c>
      <c r="D532">
        <v>0.64671000000000001</v>
      </c>
    </row>
    <row r="533" spans="1:4" x14ac:dyDescent="0.25">
      <c r="A533">
        <v>202.5359</v>
      </c>
      <c r="B533">
        <v>88.051524999999998</v>
      </c>
      <c r="C533">
        <v>87.403682000000003</v>
      </c>
      <c r="D533">
        <v>0.64742599999999995</v>
      </c>
    </row>
    <row r="534" spans="1:4" x14ac:dyDescent="0.25">
      <c r="A534">
        <v>202.93799999999999</v>
      </c>
      <c r="B534">
        <v>88.045799000000002</v>
      </c>
      <c r="C534">
        <v>87.397958000000003</v>
      </c>
      <c r="D534">
        <v>0.64814099999999997</v>
      </c>
    </row>
    <row r="535" spans="1:4" x14ac:dyDescent="0.25">
      <c r="A535">
        <v>203.34030000000001</v>
      </c>
      <c r="B535">
        <v>88.040073000000007</v>
      </c>
      <c r="C535">
        <v>87.392234999999999</v>
      </c>
      <c r="D535">
        <v>0.64885700000000002</v>
      </c>
    </row>
    <row r="536" spans="1:4" x14ac:dyDescent="0.25">
      <c r="A536">
        <v>203.74260000000001</v>
      </c>
      <c r="B536">
        <v>88.040073000000007</v>
      </c>
      <c r="C536">
        <v>87.386510999999999</v>
      </c>
      <c r="D536">
        <v>0.64957299999999996</v>
      </c>
    </row>
    <row r="537" spans="1:4" x14ac:dyDescent="0.25">
      <c r="A537">
        <v>204.14490000000001</v>
      </c>
      <c r="B537">
        <v>88.034345999999999</v>
      </c>
      <c r="C537">
        <v>87.380787999999995</v>
      </c>
      <c r="D537">
        <v>0.65010900000000005</v>
      </c>
    </row>
    <row r="538" spans="1:4" x14ac:dyDescent="0.25">
      <c r="A538">
        <v>204.54730000000001</v>
      </c>
      <c r="B538">
        <v>88.028620000000004</v>
      </c>
      <c r="C538">
        <v>87.375065000000006</v>
      </c>
      <c r="D538">
        <v>0.65082499999999999</v>
      </c>
    </row>
    <row r="539" spans="1:4" x14ac:dyDescent="0.25">
      <c r="A539">
        <v>204.94970000000001</v>
      </c>
      <c r="B539">
        <v>88.022893999999994</v>
      </c>
      <c r="C539">
        <v>87.369078000000002</v>
      </c>
      <c r="D539">
        <v>0.65154000000000001</v>
      </c>
    </row>
    <row r="540" spans="1:4" x14ac:dyDescent="0.25">
      <c r="A540">
        <v>205.35220000000001</v>
      </c>
      <c r="B540">
        <v>88.017167999999998</v>
      </c>
      <c r="C540">
        <v>87.363354999999999</v>
      </c>
      <c r="D540">
        <v>0.65226200000000001</v>
      </c>
    </row>
    <row r="541" spans="1:4" x14ac:dyDescent="0.25">
      <c r="A541">
        <v>205.75479999999999</v>
      </c>
      <c r="B541">
        <v>88.011442000000002</v>
      </c>
      <c r="C541">
        <v>87.363354999999999</v>
      </c>
      <c r="D541">
        <v>0.65298299999999998</v>
      </c>
    </row>
    <row r="542" spans="1:4" x14ac:dyDescent="0.25">
      <c r="A542">
        <v>206.1574</v>
      </c>
      <c r="B542">
        <v>88.011442000000002</v>
      </c>
      <c r="C542">
        <v>87.357630999999998</v>
      </c>
      <c r="D542">
        <v>0.65352600000000005</v>
      </c>
    </row>
    <row r="543" spans="1:4" x14ac:dyDescent="0.25">
      <c r="A543">
        <v>206.56</v>
      </c>
      <c r="B543">
        <v>88.005716000000007</v>
      </c>
      <c r="C543">
        <v>87.351906999999997</v>
      </c>
      <c r="D543">
        <v>0.65406200000000003</v>
      </c>
    </row>
    <row r="544" spans="1:4" x14ac:dyDescent="0.25">
      <c r="A544">
        <v>206.96270000000001</v>
      </c>
      <c r="B544">
        <v>87.999989999999997</v>
      </c>
      <c r="C544">
        <v>87.346183999999994</v>
      </c>
      <c r="D544">
        <v>0.65459800000000001</v>
      </c>
    </row>
    <row r="545" spans="1:4" x14ac:dyDescent="0.25">
      <c r="A545">
        <v>207.3655</v>
      </c>
      <c r="B545">
        <v>87.994264000000001</v>
      </c>
      <c r="C545">
        <v>87.340459999999993</v>
      </c>
      <c r="D545">
        <v>0.65531300000000003</v>
      </c>
    </row>
    <row r="546" spans="1:4" x14ac:dyDescent="0.25">
      <c r="A546">
        <v>207.76830000000001</v>
      </c>
      <c r="B546">
        <v>87.988538000000005</v>
      </c>
      <c r="C546">
        <v>87.334736000000007</v>
      </c>
      <c r="D546">
        <v>0.65602800000000006</v>
      </c>
    </row>
    <row r="547" spans="1:4" x14ac:dyDescent="0.25">
      <c r="A547">
        <v>208.1712</v>
      </c>
      <c r="B547">
        <v>87.988538000000005</v>
      </c>
      <c r="C547">
        <v>87.329013000000003</v>
      </c>
      <c r="D547">
        <v>0.656752</v>
      </c>
    </row>
    <row r="548" spans="1:4" x14ac:dyDescent="0.25">
      <c r="A548">
        <v>208.57409999999999</v>
      </c>
      <c r="B548">
        <v>87.982811999999996</v>
      </c>
      <c r="C548">
        <v>87.32329</v>
      </c>
      <c r="D548">
        <v>0.65729599999999999</v>
      </c>
    </row>
    <row r="549" spans="1:4" x14ac:dyDescent="0.25">
      <c r="A549">
        <v>208.97710000000001</v>
      </c>
      <c r="B549">
        <v>87.977086</v>
      </c>
      <c r="C549">
        <v>87.317565999999999</v>
      </c>
      <c r="D549">
        <v>0.65784100000000001</v>
      </c>
    </row>
    <row r="550" spans="1:4" x14ac:dyDescent="0.25">
      <c r="A550">
        <v>209.3801</v>
      </c>
      <c r="B550">
        <v>87.971360000000004</v>
      </c>
      <c r="C550">
        <v>87.311842999999996</v>
      </c>
      <c r="D550">
        <v>0.65838600000000003</v>
      </c>
    </row>
    <row r="551" spans="1:4" x14ac:dyDescent="0.25">
      <c r="A551">
        <v>209.78319999999999</v>
      </c>
      <c r="B551">
        <v>87.965633999999994</v>
      </c>
      <c r="C551">
        <v>87.306120000000007</v>
      </c>
      <c r="D551">
        <v>0.65910899999999994</v>
      </c>
    </row>
    <row r="552" spans="1:4" x14ac:dyDescent="0.25">
      <c r="A552">
        <v>210.18629999999999</v>
      </c>
      <c r="B552">
        <v>87.959907999999999</v>
      </c>
      <c r="C552">
        <v>87.300397000000004</v>
      </c>
      <c r="D552">
        <v>0.659833</v>
      </c>
    </row>
    <row r="553" spans="1:4" x14ac:dyDescent="0.25">
      <c r="A553">
        <v>210.58949999999999</v>
      </c>
      <c r="B553">
        <v>87.959907999999999</v>
      </c>
      <c r="C553">
        <v>87.294673000000003</v>
      </c>
      <c r="D553">
        <v>0.66037699999999999</v>
      </c>
    </row>
    <row r="554" spans="1:4" x14ac:dyDescent="0.25">
      <c r="A554">
        <v>210.99270000000001</v>
      </c>
      <c r="B554">
        <v>87.954183</v>
      </c>
      <c r="C554">
        <v>87.28895</v>
      </c>
      <c r="D554">
        <v>0.66092200000000001</v>
      </c>
    </row>
    <row r="555" spans="1:4" x14ac:dyDescent="0.25">
      <c r="A555">
        <v>211.39599999999999</v>
      </c>
      <c r="B555">
        <v>87.948457000000005</v>
      </c>
      <c r="C555">
        <v>87.283226999999997</v>
      </c>
      <c r="D555">
        <v>0.661466</v>
      </c>
    </row>
    <row r="556" spans="1:4" x14ac:dyDescent="0.25">
      <c r="A556">
        <v>211.79939999999999</v>
      </c>
      <c r="B556">
        <v>87.942730999999995</v>
      </c>
      <c r="C556">
        <v>87.277503999999993</v>
      </c>
      <c r="D556">
        <v>0.66182399999999997</v>
      </c>
    </row>
    <row r="557" spans="1:4" x14ac:dyDescent="0.25">
      <c r="A557">
        <v>212.2028</v>
      </c>
      <c r="B557">
        <v>87.937005999999997</v>
      </c>
      <c r="C557">
        <v>87.277503999999993</v>
      </c>
      <c r="D557">
        <v>0.66218200000000005</v>
      </c>
    </row>
    <row r="558" spans="1:4" x14ac:dyDescent="0.25">
      <c r="A558">
        <v>212.6063</v>
      </c>
      <c r="B558">
        <v>87.931072999999998</v>
      </c>
      <c r="C558">
        <v>87.271781000000004</v>
      </c>
      <c r="D558">
        <v>0.66289699999999996</v>
      </c>
    </row>
    <row r="559" spans="1:4" x14ac:dyDescent="0.25">
      <c r="A559">
        <v>213.00980000000001</v>
      </c>
      <c r="B559">
        <v>87.925347000000002</v>
      </c>
      <c r="C559">
        <v>87.266058999999998</v>
      </c>
      <c r="D559">
        <v>0.66343300000000005</v>
      </c>
    </row>
    <row r="560" spans="1:4" x14ac:dyDescent="0.25">
      <c r="A560">
        <v>213.4134</v>
      </c>
      <c r="B560">
        <v>87.925347000000002</v>
      </c>
      <c r="C560">
        <v>87.260335999999995</v>
      </c>
      <c r="D560">
        <v>0.66396999999999995</v>
      </c>
    </row>
    <row r="561" spans="1:4" x14ac:dyDescent="0.25">
      <c r="A561">
        <v>213.81700000000001</v>
      </c>
      <c r="B561">
        <v>87.919621000000006</v>
      </c>
      <c r="C561">
        <v>87.254613000000006</v>
      </c>
      <c r="D561">
        <v>0.66450600000000004</v>
      </c>
    </row>
    <row r="562" spans="1:4" x14ac:dyDescent="0.25">
      <c r="A562">
        <v>214.22069999999999</v>
      </c>
      <c r="B562">
        <v>87.913894999999997</v>
      </c>
      <c r="C562">
        <v>87.248615000000001</v>
      </c>
      <c r="D562">
        <v>0.66504200000000002</v>
      </c>
    </row>
    <row r="563" spans="1:4" x14ac:dyDescent="0.25">
      <c r="A563">
        <v>214.62440000000001</v>
      </c>
      <c r="B563">
        <v>87.908169000000001</v>
      </c>
      <c r="C563">
        <v>87.242891999999998</v>
      </c>
      <c r="D563">
        <v>0.665578</v>
      </c>
    </row>
    <row r="564" spans="1:4" x14ac:dyDescent="0.25">
      <c r="A564">
        <v>215.0282</v>
      </c>
      <c r="B564">
        <v>87.902443000000005</v>
      </c>
      <c r="C564">
        <v>87.237168999999994</v>
      </c>
      <c r="D564">
        <v>0.66593599999999997</v>
      </c>
    </row>
    <row r="565" spans="1:4" x14ac:dyDescent="0.25">
      <c r="A565">
        <v>215.43209999999999</v>
      </c>
      <c r="B565">
        <v>87.896716999999995</v>
      </c>
      <c r="C565">
        <v>87.231446000000005</v>
      </c>
      <c r="D565">
        <v>0.66629300000000002</v>
      </c>
    </row>
    <row r="566" spans="1:4" x14ac:dyDescent="0.25">
      <c r="A566">
        <v>215.83600000000001</v>
      </c>
      <c r="B566">
        <v>87.896716999999995</v>
      </c>
      <c r="C566">
        <v>87.225723000000002</v>
      </c>
      <c r="D566">
        <v>0.66682900000000001</v>
      </c>
    </row>
    <row r="567" spans="1:4" x14ac:dyDescent="0.25">
      <c r="A567">
        <v>216.23990000000001</v>
      </c>
      <c r="B567">
        <v>87.890991</v>
      </c>
      <c r="C567">
        <v>87.22</v>
      </c>
      <c r="D567">
        <v>0.66736600000000001</v>
      </c>
    </row>
    <row r="568" spans="1:4" x14ac:dyDescent="0.25">
      <c r="A568">
        <v>216.64400000000001</v>
      </c>
      <c r="B568">
        <v>87.885266000000001</v>
      </c>
      <c r="C568">
        <v>87.214276999999996</v>
      </c>
      <c r="D568">
        <v>0.667902</v>
      </c>
    </row>
    <row r="569" spans="1:4" x14ac:dyDescent="0.25">
      <c r="A569">
        <v>217.048</v>
      </c>
      <c r="B569">
        <v>87.879540000000006</v>
      </c>
      <c r="C569">
        <v>87.208554000000007</v>
      </c>
      <c r="D569">
        <v>0.66826799999999997</v>
      </c>
    </row>
    <row r="570" spans="1:4" x14ac:dyDescent="0.25">
      <c r="A570">
        <v>217.4522</v>
      </c>
      <c r="B570">
        <v>87.873813999999996</v>
      </c>
      <c r="C570">
        <v>87.202831000000003</v>
      </c>
      <c r="D570">
        <v>0.66845500000000002</v>
      </c>
    </row>
    <row r="571" spans="1:4" x14ac:dyDescent="0.25">
      <c r="A571">
        <v>217.8563</v>
      </c>
      <c r="B571">
        <v>87.868088</v>
      </c>
      <c r="C571">
        <v>87.202831000000003</v>
      </c>
      <c r="D571">
        <v>0.66864299999999999</v>
      </c>
    </row>
    <row r="572" spans="1:4" x14ac:dyDescent="0.25">
      <c r="A572">
        <v>218.26060000000001</v>
      </c>
      <c r="B572">
        <v>87.862363000000002</v>
      </c>
      <c r="C572">
        <v>87.197108</v>
      </c>
      <c r="D572">
        <v>0.66883000000000004</v>
      </c>
    </row>
    <row r="573" spans="1:4" x14ac:dyDescent="0.25">
      <c r="A573">
        <v>218.66489999999999</v>
      </c>
      <c r="B573">
        <v>87.862363000000002</v>
      </c>
      <c r="C573">
        <v>87.191385999999994</v>
      </c>
      <c r="D573">
        <v>0.669018</v>
      </c>
    </row>
    <row r="574" spans="1:4" x14ac:dyDescent="0.25">
      <c r="A574">
        <v>219.0692</v>
      </c>
      <c r="B574">
        <v>87.856637000000006</v>
      </c>
      <c r="C574">
        <v>87.185663000000005</v>
      </c>
      <c r="D574">
        <v>0.66955600000000004</v>
      </c>
    </row>
    <row r="575" spans="1:4" x14ac:dyDescent="0.25">
      <c r="A575">
        <v>219.4736</v>
      </c>
      <c r="B575">
        <v>87.850911999999994</v>
      </c>
      <c r="C575">
        <v>87.179940000000002</v>
      </c>
      <c r="D575">
        <v>0.67010099999999995</v>
      </c>
    </row>
    <row r="576" spans="1:4" x14ac:dyDescent="0.25">
      <c r="A576">
        <v>219.87809999999999</v>
      </c>
      <c r="B576">
        <v>87.845185999999998</v>
      </c>
      <c r="C576">
        <v>87.174217999999996</v>
      </c>
      <c r="D576">
        <v>0.67064500000000005</v>
      </c>
    </row>
    <row r="577" spans="1:4" x14ac:dyDescent="0.25">
      <c r="A577">
        <v>220.2826</v>
      </c>
      <c r="B577">
        <v>87.839461</v>
      </c>
      <c r="C577">
        <v>87.168494999999993</v>
      </c>
      <c r="D577">
        <v>0.67101100000000002</v>
      </c>
    </row>
    <row r="578" spans="1:4" x14ac:dyDescent="0.25">
      <c r="A578">
        <v>220.68719999999999</v>
      </c>
      <c r="B578">
        <v>87.833735000000004</v>
      </c>
      <c r="C578">
        <v>87.162773000000001</v>
      </c>
      <c r="D578">
        <v>0.671377</v>
      </c>
    </row>
    <row r="579" spans="1:4" x14ac:dyDescent="0.25">
      <c r="A579">
        <v>221.09190000000001</v>
      </c>
      <c r="B579">
        <v>87.828010000000006</v>
      </c>
      <c r="C579">
        <v>87.157049999999998</v>
      </c>
      <c r="D579">
        <v>0.67173400000000005</v>
      </c>
    </row>
    <row r="580" spans="1:4" x14ac:dyDescent="0.25">
      <c r="A580">
        <v>221.4966</v>
      </c>
      <c r="B580">
        <v>87.822284999999994</v>
      </c>
      <c r="C580">
        <v>87.151328000000007</v>
      </c>
      <c r="D580">
        <v>0.67209099999999999</v>
      </c>
    </row>
    <row r="581" spans="1:4" x14ac:dyDescent="0.25">
      <c r="A581">
        <v>221.90129999999999</v>
      </c>
      <c r="B581">
        <v>87.822284999999994</v>
      </c>
      <c r="C581">
        <v>87.145606000000001</v>
      </c>
      <c r="D581">
        <v>0.67244800000000005</v>
      </c>
    </row>
    <row r="582" spans="1:4" x14ac:dyDescent="0.25">
      <c r="A582">
        <v>222.30609999999999</v>
      </c>
      <c r="B582">
        <v>87.816558999999998</v>
      </c>
      <c r="C582">
        <v>87.139883999999995</v>
      </c>
      <c r="D582">
        <v>0.67262599999999995</v>
      </c>
    </row>
    <row r="583" spans="1:4" x14ac:dyDescent="0.25">
      <c r="A583">
        <v>222.71100000000001</v>
      </c>
      <c r="B583">
        <v>87.810834</v>
      </c>
      <c r="C583">
        <v>87.134161000000006</v>
      </c>
      <c r="D583">
        <v>0.67280499999999999</v>
      </c>
    </row>
    <row r="584" spans="1:4" x14ac:dyDescent="0.25">
      <c r="A584">
        <v>223.11590000000001</v>
      </c>
      <c r="B584">
        <v>87.805109000000002</v>
      </c>
      <c r="C584">
        <v>87.133875000000003</v>
      </c>
      <c r="D584">
        <v>0.672983</v>
      </c>
    </row>
    <row r="585" spans="1:4" x14ac:dyDescent="0.25">
      <c r="A585">
        <v>223.52090000000001</v>
      </c>
      <c r="B585">
        <v>87.799384000000003</v>
      </c>
      <c r="C585">
        <v>87.128152</v>
      </c>
      <c r="D585">
        <v>0.67316100000000001</v>
      </c>
    </row>
    <row r="586" spans="1:4" x14ac:dyDescent="0.25">
      <c r="A586">
        <v>223.92599999999999</v>
      </c>
      <c r="B586">
        <v>87.793657999999994</v>
      </c>
      <c r="C586">
        <v>87.122429999999994</v>
      </c>
      <c r="D586">
        <v>0.67333900000000002</v>
      </c>
    </row>
    <row r="587" spans="1:4" x14ac:dyDescent="0.25">
      <c r="A587">
        <v>224.33109999999999</v>
      </c>
      <c r="B587">
        <v>87.787932999999995</v>
      </c>
      <c r="C587">
        <v>87.116707000000005</v>
      </c>
      <c r="D587">
        <v>0.67351700000000003</v>
      </c>
    </row>
    <row r="588" spans="1:4" x14ac:dyDescent="0.25">
      <c r="A588">
        <v>224.7362</v>
      </c>
      <c r="B588">
        <v>87.782207999999997</v>
      </c>
      <c r="C588">
        <v>87.110984999999999</v>
      </c>
      <c r="D588">
        <v>0.67387399999999997</v>
      </c>
    </row>
    <row r="589" spans="1:4" x14ac:dyDescent="0.25">
      <c r="A589">
        <v>225.1414</v>
      </c>
      <c r="B589">
        <v>87.781987000000001</v>
      </c>
      <c r="C589">
        <v>87.105261999999996</v>
      </c>
      <c r="D589">
        <v>0.67423100000000002</v>
      </c>
    </row>
    <row r="590" spans="1:4" x14ac:dyDescent="0.25">
      <c r="A590">
        <v>225.54669999999999</v>
      </c>
      <c r="B590">
        <v>87.776261000000005</v>
      </c>
      <c r="C590">
        <v>87.099540000000005</v>
      </c>
      <c r="D590">
        <v>0.67441899999999999</v>
      </c>
    </row>
    <row r="591" spans="1:4" x14ac:dyDescent="0.25">
      <c r="A591">
        <v>225.952</v>
      </c>
      <c r="B591">
        <v>87.770536000000007</v>
      </c>
      <c r="C591">
        <v>87.093817999999999</v>
      </c>
      <c r="D591">
        <v>0.67460600000000004</v>
      </c>
    </row>
    <row r="592" spans="1:4" x14ac:dyDescent="0.25">
      <c r="A592">
        <v>226.35740000000001</v>
      </c>
      <c r="B592">
        <v>87.764809999999997</v>
      </c>
      <c r="C592">
        <v>87.088094999999996</v>
      </c>
      <c r="D592">
        <v>0.674794</v>
      </c>
    </row>
    <row r="593" spans="1:4" x14ac:dyDescent="0.25">
      <c r="A593">
        <v>226.7629</v>
      </c>
      <c r="B593">
        <v>87.759084999999999</v>
      </c>
      <c r="C593">
        <v>87.082373000000004</v>
      </c>
      <c r="D593">
        <v>0.67515999999999998</v>
      </c>
    </row>
    <row r="594" spans="1:4" x14ac:dyDescent="0.25">
      <c r="A594">
        <v>227.16839999999999</v>
      </c>
      <c r="B594">
        <v>87.753359000000003</v>
      </c>
      <c r="C594">
        <v>87.076650999999998</v>
      </c>
      <c r="D594">
        <v>0.67534700000000003</v>
      </c>
    </row>
    <row r="595" spans="1:4" x14ac:dyDescent="0.25">
      <c r="A595">
        <v>227.57400000000001</v>
      </c>
      <c r="B595">
        <v>87.747634000000005</v>
      </c>
      <c r="C595">
        <v>87.070929000000007</v>
      </c>
      <c r="D595">
        <v>0.675535</v>
      </c>
    </row>
    <row r="596" spans="1:4" x14ac:dyDescent="0.25">
      <c r="A596">
        <v>227.9796</v>
      </c>
      <c r="B596">
        <v>87.741909000000007</v>
      </c>
      <c r="C596">
        <v>87.065207000000001</v>
      </c>
      <c r="D596">
        <v>0.67572200000000004</v>
      </c>
    </row>
    <row r="597" spans="1:4" x14ac:dyDescent="0.25">
      <c r="A597">
        <v>228.3853</v>
      </c>
      <c r="B597">
        <v>87.736182999999997</v>
      </c>
      <c r="C597">
        <v>87.065207000000001</v>
      </c>
      <c r="D597">
        <v>0.67591000000000001</v>
      </c>
    </row>
    <row r="598" spans="1:4" x14ac:dyDescent="0.25">
      <c r="A598">
        <v>228.791</v>
      </c>
      <c r="B598">
        <v>87.736182999999997</v>
      </c>
      <c r="C598">
        <v>87.059484999999995</v>
      </c>
      <c r="D598">
        <v>0.67591800000000002</v>
      </c>
    </row>
    <row r="599" spans="1:4" x14ac:dyDescent="0.25">
      <c r="A599">
        <v>229.1968</v>
      </c>
      <c r="B599">
        <v>87.730457999999999</v>
      </c>
      <c r="C599">
        <v>87.053763000000004</v>
      </c>
      <c r="D599">
        <v>0.67592699999999994</v>
      </c>
    </row>
    <row r="600" spans="1:4" x14ac:dyDescent="0.25">
      <c r="A600">
        <v>229.6027</v>
      </c>
      <c r="B600">
        <v>87.724733000000001</v>
      </c>
      <c r="C600">
        <v>87.048040999999998</v>
      </c>
      <c r="D600">
        <v>0.67593599999999998</v>
      </c>
    </row>
    <row r="601" spans="1:4" x14ac:dyDescent="0.25">
      <c r="A601">
        <v>230.0086</v>
      </c>
      <c r="B601">
        <v>87.719008000000002</v>
      </c>
      <c r="C601">
        <v>87.042319000000006</v>
      </c>
      <c r="D601">
        <v>0.67611399999999999</v>
      </c>
    </row>
    <row r="602" spans="1:4" x14ac:dyDescent="0.25">
      <c r="A602">
        <v>230.41460000000001</v>
      </c>
      <c r="B602">
        <v>87.713283000000004</v>
      </c>
      <c r="C602">
        <v>87.036597999999998</v>
      </c>
      <c r="D602">
        <v>0.67628500000000003</v>
      </c>
    </row>
    <row r="603" spans="1:4" x14ac:dyDescent="0.25">
      <c r="A603">
        <v>230.82060000000001</v>
      </c>
      <c r="B603">
        <v>87.707558000000006</v>
      </c>
      <c r="C603">
        <v>87.030876000000006</v>
      </c>
      <c r="D603">
        <v>0.67645599999999995</v>
      </c>
    </row>
    <row r="604" spans="1:4" x14ac:dyDescent="0.25">
      <c r="A604">
        <v>231.22669999999999</v>
      </c>
      <c r="B604">
        <v>87.701832999999993</v>
      </c>
      <c r="C604">
        <v>87.025154000000001</v>
      </c>
      <c r="D604">
        <v>0.67662699999999998</v>
      </c>
    </row>
    <row r="605" spans="1:4" x14ac:dyDescent="0.25">
      <c r="A605">
        <v>231.63290000000001</v>
      </c>
      <c r="B605">
        <v>87.696107999999995</v>
      </c>
      <c r="C605">
        <v>87.019135000000006</v>
      </c>
      <c r="D605">
        <v>0.67679800000000001</v>
      </c>
    </row>
    <row r="606" spans="1:4" x14ac:dyDescent="0.25">
      <c r="A606">
        <v>232.03909999999999</v>
      </c>
      <c r="B606">
        <v>87.690382999999997</v>
      </c>
      <c r="C606">
        <v>87.013413</v>
      </c>
      <c r="D606">
        <v>0.67679699999999998</v>
      </c>
    </row>
    <row r="607" spans="1:4" x14ac:dyDescent="0.25">
      <c r="A607">
        <v>232.44540000000001</v>
      </c>
      <c r="B607">
        <v>87.684657999999999</v>
      </c>
      <c r="C607">
        <v>87.007690999999994</v>
      </c>
      <c r="D607">
        <v>0.67679599999999995</v>
      </c>
    </row>
    <row r="608" spans="1:4" x14ac:dyDescent="0.25">
      <c r="A608">
        <v>232.8518</v>
      </c>
      <c r="B608">
        <v>87.684657999999999</v>
      </c>
      <c r="C608">
        <v>87.001969000000003</v>
      </c>
      <c r="D608">
        <v>0.67679500000000004</v>
      </c>
    </row>
    <row r="609" spans="1:4" x14ac:dyDescent="0.25">
      <c r="A609">
        <v>233.25819999999999</v>
      </c>
      <c r="B609">
        <v>87.678933999999998</v>
      </c>
      <c r="C609">
        <v>87.001969000000003</v>
      </c>
      <c r="D609">
        <v>0.67679400000000001</v>
      </c>
    </row>
    <row r="610" spans="1:4" x14ac:dyDescent="0.25">
      <c r="A610">
        <v>233.66460000000001</v>
      </c>
      <c r="B610">
        <v>87.673209</v>
      </c>
      <c r="C610">
        <v>86.996246999999997</v>
      </c>
      <c r="D610">
        <v>0.67679299999999998</v>
      </c>
    </row>
    <row r="611" spans="1:4" x14ac:dyDescent="0.25">
      <c r="A611">
        <v>234.0712</v>
      </c>
      <c r="B611">
        <v>87.667484000000002</v>
      </c>
      <c r="C611">
        <v>86.990525000000005</v>
      </c>
      <c r="D611">
        <v>0.67680200000000001</v>
      </c>
    </row>
    <row r="612" spans="1:4" x14ac:dyDescent="0.25">
      <c r="A612">
        <v>234.4777</v>
      </c>
      <c r="B612">
        <v>87.661760000000001</v>
      </c>
      <c r="C612">
        <v>86.984802999999999</v>
      </c>
      <c r="D612">
        <v>0.67681100000000005</v>
      </c>
    </row>
    <row r="613" spans="1:4" x14ac:dyDescent="0.25">
      <c r="A613">
        <v>234.8844</v>
      </c>
      <c r="B613">
        <v>87.656035000000003</v>
      </c>
      <c r="C613">
        <v>86.979082000000005</v>
      </c>
      <c r="D613">
        <v>0.67681899999999995</v>
      </c>
    </row>
    <row r="614" spans="1:4" x14ac:dyDescent="0.25">
      <c r="A614">
        <v>235.2911</v>
      </c>
      <c r="B614">
        <v>87.650310000000005</v>
      </c>
      <c r="C614">
        <v>86.97336</v>
      </c>
      <c r="D614">
        <v>0.67700700000000003</v>
      </c>
    </row>
    <row r="615" spans="1:4" x14ac:dyDescent="0.25">
      <c r="A615">
        <v>235.6979</v>
      </c>
      <c r="B615">
        <v>87.644586000000004</v>
      </c>
      <c r="C615">
        <v>86.967637999999994</v>
      </c>
      <c r="D615">
        <v>0.67701500000000003</v>
      </c>
    </row>
    <row r="616" spans="1:4" x14ac:dyDescent="0.25">
      <c r="A616">
        <v>236.10470000000001</v>
      </c>
      <c r="B616">
        <v>87.638861000000006</v>
      </c>
      <c r="C616">
        <v>86.961917</v>
      </c>
      <c r="D616">
        <v>0.67684500000000003</v>
      </c>
    </row>
    <row r="617" spans="1:4" x14ac:dyDescent="0.25">
      <c r="A617">
        <v>236.51159999999999</v>
      </c>
      <c r="B617">
        <v>87.632900000000006</v>
      </c>
      <c r="C617">
        <v>86.956194999999994</v>
      </c>
      <c r="D617">
        <v>0.67667500000000003</v>
      </c>
    </row>
    <row r="618" spans="1:4" x14ac:dyDescent="0.25">
      <c r="A618">
        <v>236.91849999999999</v>
      </c>
      <c r="B618">
        <v>87.627174999999994</v>
      </c>
      <c r="C618">
        <v>86.950474</v>
      </c>
      <c r="D618">
        <v>0.67650500000000002</v>
      </c>
    </row>
    <row r="619" spans="1:4" x14ac:dyDescent="0.25">
      <c r="A619">
        <v>237.32560000000001</v>
      </c>
      <c r="B619">
        <v>87.621450999999993</v>
      </c>
      <c r="C619">
        <v>86.944753000000006</v>
      </c>
      <c r="D619">
        <v>0.67633500000000002</v>
      </c>
    </row>
    <row r="620" spans="1:4" x14ac:dyDescent="0.25">
      <c r="A620">
        <v>237.73259999999999</v>
      </c>
      <c r="B620">
        <v>87.621450999999993</v>
      </c>
      <c r="C620">
        <v>86.944753000000006</v>
      </c>
      <c r="D620">
        <v>0.67616399999999999</v>
      </c>
    </row>
    <row r="621" spans="1:4" x14ac:dyDescent="0.25">
      <c r="A621">
        <v>238.13980000000001</v>
      </c>
      <c r="B621">
        <v>87.615725999999995</v>
      </c>
      <c r="C621">
        <v>86.939031</v>
      </c>
      <c r="D621">
        <v>0.67599399999999998</v>
      </c>
    </row>
    <row r="622" spans="1:4" x14ac:dyDescent="0.25">
      <c r="A622">
        <v>238.547</v>
      </c>
      <c r="B622">
        <v>87.610000999999997</v>
      </c>
      <c r="C622">
        <v>86.933310000000006</v>
      </c>
      <c r="D622">
        <v>0.67599399999999998</v>
      </c>
    </row>
    <row r="623" spans="1:4" x14ac:dyDescent="0.25">
      <c r="A623">
        <v>238.95419999999999</v>
      </c>
      <c r="B623">
        <v>87.604275999999999</v>
      </c>
      <c r="C623">
        <v>86.927588999999998</v>
      </c>
      <c r="D623">
        <v>0.67599299999999996</v>
      </c>
    </row>
    <row r="624" spans="1:4" x14ac:dyDescent="0.25">
      <c r="A624">
        <v>239.36160000000001</v>
      </c>
      <c r="B624">
        <v>87.598551</v>
      </c>
      <c r="C624">
        <v>86.921868000000003</v>
      </c>
      <c r="D624">
        <v>0.67599200000000004</v>
      </c>
    </row>
    <row r="625" spans="1:4" x14ac:dyDescent="0.25">
      <c r="A625">
        <v>239.76900000000001</v>
      </c>
      <c r="B625">
        <v>87.592827</v>
      </c>
      <c r="C625">
        <v>86.916146999999995</v>
      </c>
      <c r="D625">
        <v>0.675813</v>
      </c>
    </row>
    <row r="626" spans="1:4" x14ac:dyDescent="0.25">
      <c r="A626">
        <v>240.1764</v>
      </c>
      <c r="B626">
        <v>87.587102000000002</v>
      </c>
      <c r="C626">
        <v>86.910117</v>
      </c>
      <c r="D626">
        <v>0.67563300000000004</v>
      </c>
    </row>
    <row r="627" spans="1:4" x14ac:dyDescent="0.25">
      <c r="A627">
        <v>240.5839</v>
      </c>
      <c r="B627">
        <v>87.581378000000001</v>
      </c>
      <c r="C627">
        <v>86.904396000000006</v>
      </c>
      <c r="D627">
        <v>0.67544599999999999</v>
      </c>
    </row>
    <row r="628" spans="1:4" x14ac:dyDescent="0.25">
      <c r="A628">
        <v>240.9915</v>
      </c>
      <c r="B628">
        <v>87.575653000000003</v>
      </c>
      <c r="C628">
        <v>86.898674</v>
      </c>
      <c r="D628">
        <v>0.67525900000000005</v>
      </c>
    </row>
    <row r="629" spans="1:4" x14ac:dyDescent="0.25">
      <c r="A629">
        <v>241.3991</v>
      </c>
      <c r="B629">
        <v>87.569929000000002</v>
      </c>
      <c r="C629">
        <v>86.892953000000006</v>
      </c>
      <c r="D629">
        <v>0.67507099999999998</v>
      </c>
    </row>
    <row r="630" spans="1:4" x14ac:dyDescent="0.25">
      <c r="A630">
        <v>241.80680000000001</v>
      </c>
      <c r="B630">
        <v>87.564204000000004</v>
      </c>
      <c r="C630">
        <v>86.887231999999997</v>
      </c>
      <c r="D630">
        <v>0.67488400000000004</v>
      </c>
    </row>
    <row r="631" spans="1:4" x14ac:dyDescent="0.25">
      <c r="A631">
        <v>242.21459999999999</v>
      </c>
      <c r="B631">
        <v>87.558480000000003</v>
      </c>
      <c r="C631">
        <v>86.887231999999997</v>
      </c>
      <c r="D631">
        <v>0.67470600000000003</v>
      </c>
    </row>
    <row r="632" spans="1:4" x14ac:dyDescent="0.25">
      <c r="A632">
        <v>242.6224</v>
      </c>
      <c r="B632">
        <v>87.552756000000002</v>
      </c>
      <c r="C632">
        <v>86.881510000000006</v>
      </c>
      <c r="D632">
        <v>0.67452900000000005</v>
      </c>
    </row>
    <row r="633" spans="1:4" x14ac:dyDescent="0.25">
      <c r="A633">
        <v>243.03030000000001</v>
      </c>
      <c r="B633">
        <v>87.547031000000004</v>
      </c>
      <c r="C633">
        <v>86.875788999999997</v>
      </c>
      <c r="D633">
        <v>0.67435100000000003</v>
      </c>
    </row>
    <row r="634" spans="1:4" x14ac:dyDescent="0.25">
      <c r="A634">
        <v>243.4383</v>
      </c>
      <c r="B634">
        <v>87.541307000000003</v>
      </c>
      <c r="C634">
        <v>86.870068000000003</v>
      </c>
      <c r="D634">
        <v>0.67418100000000003</v>
      </c>
    </row>
    <row r="635" spans="1:4" x14ac:dyDescent="0.25">
      <c r="A635">
        <v>243.84630000000001</v>
      </c>
      <c r="B635">
        <v>87.535583000000003</v>
      </c>
      <c r="C635">
        <v>86.864346999999995</v>
      </c>
      <c r="D635">
        <v>0.67401100000000003</v>
      </c>
    </row>
    <row r="636" spans="1:4" x14ac:dyDescent="0.25">
      <c r="A636">
        <v>244.2544</v>
      </c>
      <c r="B636">
        <v>87.529859000000002</v>
      </c>
      <c r="C636">
        <v>86.858626000000001</v>
      </c>
      <c r="D636">
        <v>0.67366199999999998</v>
      </c>
    </row>
    <row r="637" spans="1:4" x14ac:dyDescent="0.25">
      <c r="A637">
        <v>244.66249999999999</v>
      </c>
      <c r="B637">
        <v>87.529859000000002</v>
      </c>
      <c r="C637">
        <v>86.852905000000007</v>
      </c>
      <c r="D637">
        <v>0.67331300000000005</v>
      </c>
    </row>
    <row r="638" spans="1:4" x14ac:dyDescent="0.25">
      <c r="A638">
        <v>245.07069999999999</v>
      </c>
      <c r="B638">
        <v>87.524135000000001</v>
      </c>
      <c r="C638">
        <v>86.847183999999999</v>
      </c>
      <c r="D638">
        <v>0.67296400000000001</v>
      </c>
    </row>
    <row r="639" spans="1:4" x14ac:dyDescent="0.25">
      <c r="A639">
        <v>245.47900000000001</v>
      </c>
      <c r="B639">
        <v>87.518411</v>
      </c>
      <c r="C639">
        <v>86.841463000000005</v>
      </c>
      <c r="D639">
        <v>0.67261499999999996</v>
      </c>
    </row>
    <row r="640" spans="1:4" x14ac:dyDescent="0.25">
      <c r="A640">
        <v>245.88730000000001</v>
      </c>
      <c r="B640">
        <v>87.512687</v>
      </c>
      <c r="C640">
        <v>86.835742999999994</v>
      </c>
      <c r="D640">
        <v>0.67226600000000003</v>
      </c>
    </row>
    <row r="641" spans="1:4" x14ac:dyDescent="0.25">
      <c r="A641">
        <v>246.29570000000001</v>
      </c>
      <c r="B641">
        <v>87.506962999999999</v>
      </c>
      <c r="C641">
        <v>86.835742999999994</v>
      </c>
      <c r="D641">
        <v>0.67191800000000002</v>
      </c>
    </row>
    <row r="642" spans="1:4" x14ac:dyDescent="0.25">
      <c r="A642">
        <v>246.70419999999999</v>
      </c>
      <c r="B642">
        <v>87.500989000000004</v>
      </c>
      <c r="C642">
        <v>86.830022</v>
      </c>
      <c r="D642">
        <v>0.67156899999999997</v>
      </c>
    </row>
    <row r="643" spans="1:4" x14ac:dyDescent="0.25">
      <c r="A643">
        <v>247.11269999999999</v>
      </c>
      <c r="B643">
        <v>87.495265000000003</v>
      </c>
      <c r="C643">
        <v>86.824301000000006</v>
      </c>
      <c r="D643">
        <v>0.67120999999999997</v>
      </c>
    </row>
    <row r="644" spans="1:4" x14ac:dyDescent="0.25">
      <c r="A644">
        <v>247.5213</v>
      </c>
      <c r="B644">
        <v>87.489541000000003</v>
      </c>
      <c r="C644">
        <v>86.818580999999995</v>
      </c>
      <c r="D644">
        <v>0.67085099999999998</v>
      </c>
    </row>
    <row r="645" spans="1:4" x14ac:dyDescent="0.25">
      <c r="A645">
        <v>247.93</v>
      </c>
      <c r="B645">
        <v>87.483816000000004</v>
      </c>
      <c r="C645">
        <v>86.812860000000001</v>
      </c>
      <c r="D645">
        <v>0.67049300000000001</v>
      </c>
    </row>
    <row r="646" spans="1:4" x14ac:dyDescent="0.25">
      <c r="A646">
        <v>248.33869999999999</v>
      </c>
      <c r="B646">
        <v>87.478092000000004</v>
      </c>
      <c r="C646">
        <v>86.806820999999999</v>
      </c>
      <c r="D646">
        <v>0.669956</v>
      </c>
    </row>
    <row r="647" spans="1:4" x14ac:dyDescent="0.25">
      <c r="A647">
        <v>248.7475</v>
      </c>
      <c r="B647">
        <v>87.472368000000003</v>
      </c>
      <c r="C647">
        <v>86.801100000000005</v>
      </c>
      <c r="D647">
        <v>0.66941799999999996</v>
      </c>
    </row>
    <row r="648" spans="1:4" x14ac:dyDescent="0.25">
      <c r="A648">
        <v>249.15629999999999</v>
      </c>
      <c r="B648">
        <v>87.466644000000002</v>
      </c>
      <c r="C648">
        <v>86.795378999999997</v>
      </c>
      <c r="D648">
        <v>0.66905999999999999</v>
      </c>
    </row>
    <row r="649" spans="1:4" x14ac:dyDescent="0.25">
      <c r="A649">
        <v>249.5652</v>
      </c>
      <c r="B649">
        <v>87.460920000000002</v>
      </c>
      <c r="C649">
        <v>86.789658000000003</v>
      </c>
      <c r="D649">
        <v>0.66870099999999999</v>
      </c>
    </row>
    <row r="650" spans="1:4" x14ac:dyDescent="0.25">
      <c r="A650">
        <v>249.9742</v>
      </c>
      <c r="B650">
        <v>87.455196000000001</v>
      </c>
      <c r="C650">
        <v>86.783938000000006</v>
      </c>
      <c r="D650">
        <v>0.66833399999999998</v>
      </c>
    </row>
    <row r="651" spans="1:4" x14ac:dyDescent="0.25">
      <c r="A651">
        <v>250.38329999999999</v>
      </c>
      <c r="B651">
        <v>87.449472</v>
      </c>
      <c r="C651">
        <v>86.783938000000006</v>
      </c>
      <c r="D651">
        <v>0.66797799999999996</v>
      </c>
    </row>
    <row r="652" spans="1:4" x14ac:dyDescent="0.25">
      <c r="A652">
        <v>250.79239999999999</v>
      </c>
      <c r="B652">
        <v>87.443747999999999</v>
      </c>
      <c r="C652">
        <v>86.778216999999998</v>
      </c>
      <c r="D652">
        <v>0.66762100000000002</v>
      </c>
    </row>
    <row r="653" spans="1:4" x14ac:dyDescent="0.25">
      <c r="A653">
        <v>251.20150000000001</v>
      </c>
      <c r="B653">
        <v>87.438023999999999</v>
      </c>
      <c r="C653">
        <v>86.772496000000004</v>
      </c>
      <c r="D653">
        <v>0.667265</v>
      </c>
    </row>
    <row r="654" spans="1:4" x14ac:dyDescent="0.25">
      <c r="A654">
        <v>251.61080000000001</v>
      </c>
      <c r="B654">
        <v>87.432299999999998</v>
      </c>
      <c r="C654">
        <v>86.766775999999993</v>
      </c>
      <c r="D654">
        <v>0.66672900000000002</v>
      </c>
    </row>
    <row r="655" spans="1:4" x14ac:dyDescent="0.25">
      <c r="A655">
        <v>252.02010000000001</v>
      </c>
      <c r="B655">
        <v>87.426575999999997</v>
      </c>
      <c r="C655">
        <v>86.761054999999999</v>
      </c>
      <c r="D655">
        <v>0.66619399999999995</v>
      </c>
    </row>
    <row r="656" spans="1:4" x14ac:dyDescent="0.25">
      <c r="A656">
        <v>252.42949999999999</v>
      </c>
      <c r="B656">
        <v>87.420851999999996</v>
      </c>
      <c r="C656">
        <v>86.755335000000002</v>
      </c>
      <c r="D656">
        <v>0.66547900000000004</v>
      </c>
    </row>
    <row r="657" spans="1:4" x14ac:dyDescent="0.25">
      <c r="A657">
        <v>252.8389</v>
      </c>
      <c r="B657">
        <v>87.415128999999993</v>
      </c>
      <c r="C657">
        <v>86.749613999999994</v>
      </c>
      <c r="D657">
        <v>0.66476500000000005</v>
      </c>
    </row>
    <row r="658" spans="1:4" x14ac:dyDescent="0.25">
      <c r="A658">
        <v>253.2484</v>
      </c>
      <c r="B658">
        <v>87.409405000000007</v>
      </c>
      <c r="C658">
        <v>86.743893999999997</v>
      </c>
      <c r="D658">
        <v>0.66422999999999999</v>
      </c>
    </row>
    <row r="659" spans="1:4" x14ac:dyDescent="0.25">
      <c r="A659">
        <v>253.65799999999999</v>
      </c>
      <c r="B659">
        <v>87.403682000000003</v>
      </c>
      <c r="C659">
        <v>86.738174000000001</v>
      </c>
      <c r="D659">
        <v>0.66370200000000001</v>
      </c>
    </row>
    <row r="660" spans="1:4" x14ac:dyDescent="0.25">
      <c r="A660">
        <v>254.0676</v>
      </c>
      <c r="B660">
        <v>87.397958000000003</v>
      </c>
      <c r="C660">
        <v>86.732454000000004</v>
      </c>
      <c r="D660">
        <v>0.66317499999999996</v>
      </c>
    </row>
    <row r="661" spans="1:4" x14ac:dyDescent="0.25">
      <c r="A661">
        <v>254.47730000000001</v>
      </c>
      <c r="B661">
        <v>87.392234999999999</v>
      </c>
      <c r="C661">
        <v>86.732454000000004</v>
      </c>
      <c r="D661">
        <v>0.66264699999999999</v>
      </c>
    </row>
    <row r="662" spans="1:4" x14ac:dyDescent="0.25">
      <c r="A662">
        <v>254.8871</v>
      </c>
      <c r="B662">
        <v>87.386510999999999</v>
      </c>
      <c r="C662">
        <v>86.726733999999993</v>
      </c>
      <c r="D662">
        <v>0.66211900000000001</v>
      </c>
    </row>
    <row r="663" spans="1:4" x14ac:dyDescent="0.25">
      <c r="A663">
        <v>255.29689999999999</v>
      </c>
      <c r="B663">
        <v>87.380787999999995</v>
      </c>
      <c r="C663">
        <v>86.721013999999997</v>
      </c>
      <c r="D663">
        <v>0.661582</v>
      </c>
    </row>
    <row r="664" spans="1:4" x14ac:dyDescent="0.25">
      <c r="A664">
        <v>255.70689999999999</v>
      </c>
      <c r="B664">
        <v>87.375065000000006</v>
      </c>
      <c r="C664">
        <v>86.715294</v>
      </c>
      <c r="D664">
        <v>0.66104399999999996</v>
      </c>
    </row>
    <row r="665" spans="1:4" x14ac:dyDescent="0.25">
      <c r="A665">
        <v>256.11680000000001</v>
      </c>
      <c r="B665">
        <v>87.369078000000002</v>
      </c>
      <c r="C665">
        <v>86.709574000000003</v>
      </c>
      <c r="D665">
        <v>0.66050699999999996</v>
      </c>
    </row>
    <row r="666" spans="1:4" x14ac:dyDescent="0.25">
      <c r="A666">
        <v>256.52690000000001</v>
      </c>
      <c r="B666">
        <v>87.363354999999999</v>
      </c>
      <c r="C666">
        <v>86.703524999999999</v>
      </c>
      <c r="D666">
        <v>0.65978999999999999</v>
      </c>
    </row>
    <row r="667" spans="1:4" x14ac:dyDescent="0.25">
      <c r="A667">
        <v>256.93700000000001</v>
      </c>
      <c r="B667">
        <v>87.357630999999998</v>
      </c>
      <c r="C667">
        <v>86.697804000000005</v>
      </c>
      <c r="D667">
        <v>0.65907400000000005</v>
      </c>
    </row>
    <row r="668" spans="1:4" x14ac:dyDescent="0.25">
      <c r="A668">
        <v>257.34710000000001</v>
      </c>
      <c r="B668">
        <v>87.351906999999997</v>
      </c>
      <c r="C668">
        <v>86.692083999999994</v>
      </c>
      <c r="D668">
        <v>0.65853600000000001</v>
      </c>
    </row>
    <row r="669" spans="1:4" x14ac:dyDescent="0.25">
      <c r="A669">
        <v>257.75740000000002</v>
      </c>
      <c r="B669">
        <v>87.346183999999994</v>
      </c>
      <c r="C669">
        <v>86.686363999999998</v>
      </c>
      <c r="D669">
        <v>0.657999</v>
      </c>
    </row>
    <row r="670" spans="1:4" x14ac:dyDescent="0.25">
      <c r="A670">
        <v>258.16770000000002</v>
      </c>
      <c r="B670">
        <v>87.340459999999993</v>
      </c>
      <c r="C670">
        <v>86.680644000000001</v>
      </c>
      <c r="D670">
        <v>0.65747199999999995</v>
      </c>
    </row>
    <row r="671" spans="1:4" x14ac:dyDescent="0.25">
      <c r="A671">
        <v>258.57810000000001</v>
      </c>
      <c r="B671">
        <v>87.334736000000007</v>
      </c>
      <c r="C671">
        <v>86.680644000000001</v>
      </c>
      <c r="D671">
        <v>0.65693599999999996</v>
      </c>
    </row>
    <row r="672" spans="1:4" x14ac:dyDescent="0.25">
      <c r="A672">
        <v>258.98849999999999</v>
      </c>
      <c r="B672">
        <v>87.329013000000003</v>
      </c>
      <c r="C672">
        <v>86.674924000000004</v>
      </c>
      <c r="D672">
        <v>0.65640100000000001</v>
      </c>
    </row>
    <row r="673" spans="1:4" x14ac:dyDescent="0.25">
      <c r="A673">
        <v>259.399</v>
      </c>
      <c r="B673">
        <v>87.32329</v>
      </c>
      <c r="C673">
        <v>86.669203999999993</v>
      </c>
      <c r="D673">
        <v>0.65586500000000003</v>
      </c>
    </row>
    <row r="674" spans="1:4" x14ac:dyDescent="0.25">
      <c r="A674">
        <v>259.80959999999999</v>
      </c>
      <c r="B674">
        <v>87.317565999999999</v>
      </c>
      <c r="C674">
        <v>86.663483999999997</v>
      </c>
      <c r="D674">
        <v>0.65515100000000004</v>
      </c>
    </row>
    <row r="675" spans="1:4" x14ac:dyDescent="0.25">
      <c r="A675">
        <v>260.22030000000001</v>
      </c>
      <c r="B675">
        <v>87.311842999999996</v>
      </c>
      <c r="C675">
        <v>86.657764</v>
      </c>
      <c r="D675">
        <v>0.65443600000000002</v>
      </c>
    </row>
    <row r="676" spans="1:4" x14ac:dyDescent="0.25">
      <c r="A676">
        <v>260.63099999999997</v>
      </c>
      <c r="B676">
        <v>87.306120000000007</v>
      </c>
      <c r="C676">
        <v>86.652044000000004</v>
      </c>
      <c r="D676">
        <v>0.65354299999999999</v>
      </c>
    </row>
    <row r="677" spans="1:4" x14ac:dyDescent="0.25">
      <c r="A677">
        <v>261.04180000000002</v>
      </c>
      <c r="B677">
        <v>87.300397000000004</v>
      </c>
      <c r="C677">
        <v>86.646324000000007</v>
      </c>
      <c r="D677">
        <v>0.65264999999999995</v>
      </c>
    </row>
    <row r="678" spans="1:4" x14ac:dyDescent="0.25">
      <c r="A678">
        <v>261.45260000000002</v>
      </c>
      <c r="B678">
        <v>87.294673000000003</v>
      </c>
      <c r="C678">
        <v>86.640604999999994</v>
      </c>
      <c r="D678">
        <v>0.65193500000000004</v>
      </c>
    </row>
    <row r="679" spans="1:4" x14ac:dyDescent="0.25">
      <c r="A679">
        <v>261.86349999999999</v>
      </c>
      <c r="B679">
        <v>87.28895</v>
      </c>
      <c r="C679">
        <v>86.634884999999997</v>
      </c>
      <c r="D679">
        <v>0.65122100000000005</v>
      </c>
    </row>
    <row r="680" spans="1:4" x14ac:dyDescent="0.25">
      <c r="A680">
        <v>262.27449999999999</v>
      </c>
      <c r="B680">
        <v>87.283226999999997</v>
      </c>
      <c r="C680">
        <v>86.629165999999998</v>
      </c>
      <c r="D680">
        <v>0.65050600000000003</v>
      </c>
    </row>
    <row r="681" spans="1:4" x14ac:dyDescent="0.25">
      <c r="A681">
        <v>262.68560000000002</v>
      </c>
      <c r="B681">
        <v>87.277503999999993</v>
      </c>
      <c r="C681">
        <v>86.629165999999998</v>
      </c>
      <c r="D681">
        <v>0.64979200000000004</v>
      </c>
    </row>
    <row r="682" spans="1:4" x14ac:dyDescent="0.25">
      <c r="A682">
        <v>263.0967</v>
      </c>
      <c r="B682">
        <v>87.271781000000004</v>
      </c>
      <c r="C682">
        <v>86.623446000000001</v>
      </c>
      <c r="D682">
        <v>0.64908600000000005</v>
      </c>
    </row>
    <row r="683" spans="1:4" x14ac:dyDescent="0.25">
      <c r="A683">
        <v>263.50790000000001</v>
      </c>
      <c r="B683">
        <v>87.266058999999998</v>
      </c>
      <c r="C683">
        <v>86.617727000000002</v>
      </c>
      <c r="D683">
        <v>0.64836899999999997</v>
      </c>
    </row>
    <row r="684" spans="1:4" x14ac:dyDescent="0.25">
      <c r="A684">
        <v>263.91919999999999</v>
      </c>
      <c r="B684">
        <v>87.260335999999995</v>
      </c>
      <c r="C684">
        <v>86.612007000000006</v>
      </c>
      <c r="D684">
        <v>0.64765300000000003</v>
      </c>
    </row>
    <row r="685" spans="1:4" x14ac:dyDescent="0.25">
      <c r="A685">
        <v>264.33049999999997</v>
      </c>
      <c r="B685">
        <v>87.254613000000006</v>
      </c>
      <c r="C685">
        <v>86.605948999999995</v>
      </c>
      <c r="D685">
        <v>0.64693599999999996</v>
      </c>
    </row>
    <row r="686" spans="1:4" x14ac:dyDescent="0.25">
      <c r="A686">
        <v>264.74189999999999</v>
      </c>
      <c r="B686">
        <v>87.248615000000001</v>
      </c>
      <c r="C686">
        <v>86.600228999999999</v>
      </c>
      <c r="D686">
        <v>0.64604099999999998</v>
      </c>
    </row>
    <row r="687" spans="1:4" x14ac:dyDescent="0.25">
      <c r="A687">
        <v>265.15339999999998</v>
      </c>
      <c r="B687">
        <v>87.242891999999998</v>
      </c>
      <c r="C687">
        <v>86.59451</v>
      </c>
      <c r="D687">
        <v>0.645146</v>
      </c>
    </row>
    <row r="688" spans="1:4" x14ac:dyDescent="0.25">
      <c r="A688">
        <v>265.56490000000002</v>
      </c>
      <c r="B688">
        <v>87.237168999999994</v>
      </c>
      <c r="C688">
        <v>86.588790000000003</v>
      </c>
      <c r="D688">
        <v>0.64444000000000001</v>
      </c>
    </row>
    <row r="689" spans="1:4" x14ac:dyDescent="0.25">
      <c r="A689">
        <v>265.97649999999999</v>
      </c>
      <c r="B689">
        <v>87.225723000000002</v>
      </c>
      <c r="C689">
        <v>86.583070000000006</v>
      </c>
      <c r="D689">
        <v>0.64355600000000002</v>
      </c>
    </row>
    <row r="690" spans="1:4" x14ac:dyDescent="0.25">
      <c r="A690">
        <v>266.38819999999998</v>
      </c>
      <c r="B690">
        <v>87.22</v>
      </c>
      <c r="C690">
        <v>86.577350999999993</v>
      </c>
      <c r="D690">
        <v>0.64266199999999996</v>
      </c>
    </row>
    <row r="691" spans="1:4" x14ac:dyDescent="0.25">
      <c r="A691">
        <v>266.8</v>
      </c>
      <c r="B691">
        <v>87.214276999999996</v>
      </c>
      <c r="C691">
        <v>86.577350999999993</v>
      </c>
      <c r="D691">
        <v>0.64176900000000003</v>
      </c>
    </row>
    <row r="692" spans="1:4" x14ac:dyDescent="0.25">
      <c r="A692">
        <v>267.21179999999998</v>
      </c>
      <c r="B692">
        <v>87.208554000000007</v>
      </c>
      <c r="C692">
        <v>86.571630999999996</v>
      </c>
      <c r="D692">
        <v>0.640876</v>
      </c>
    </row>
    <row r="693" spans="1:4" x14ac:dyDescent="0.25">
      <c r="A693">
        <v>267.62369999999999</v>
      </c>
      <c r="B693">
        <v>87.202831000000003</v>
      </c>
      <c r="C693">
        <v>86.565911999999997</v>
      </c>
      <c r="D693">
        <v>0.63998200000000005</v>
      </c>
    </row>
    <row r="694" spans="1:4" x14ac:dyDescent="0.25">
      <c r="A694">
        <v>268.03559999999999</v>
      </c>
      <c r="B694">
        <v>87.197108</v>
      </c>
      <c r="C694">
        <v>86.560192999999998</v>
      </c>
      <c r="D694">
        <v>0.63908900000000002</v>
      </c>
    </row>
    <row r="695" spans="1:4" x14ac:dyDescent="0.25">
      <c r="A695">
        <v>268.4477</v>
      </c>
      <c r="B695">
        <v>87.191385999999994</v>
      </c>
      <c r="C695">
        <v>86.554473999999999</v>
      </c>
      <c r="D695">
        <v>0.63819499999999996</v>
      </c>
    </row>
    <row r="696" spans="1:4" x14ac:dyDescent="0.25">
      <c r="A696">
        <v>268.85980000000001</v>
      </c>
      <c r="B696">
        <v>87.185663000000005</v>
      </c>
      <c r="C696">
        <v>86.548754000000002</v>
      </c>
      <c r="D696">
        <v>0.63712299999999999</v>
      </c>
    </row>
    <row r="697" spans="1:4" x14ac:dyDescent="0.25">
      <c r="A697">
        <v>269.27190000000002</v>
      </c>
      <c r="B697">
        <v>87.179940000000002</v>
      </c>
      <c r="C697">
        <v>86.543035000000003</v>
      </c>
      <c r="D697">
        <v>0.63605100000000003</v>
      </c>
    </row>
    <row r="698" spans="1:4" x14ac:dyDescent="0.25">
      <c r="A698">
        <v>269.68419999999998</v>
      </c>
      <c r="B698">
        <v>87.174217999999996</v>
      </c>
      <c r="C698">
        <v>86.537316000000004</v>
      </c>
      <c r="D698">
        <v>0.635158</v>
      </c>
    </row>
    <row r="699" spans="1:4" x14ac:dyDescent="0.25">
      <c r="A699">
        <v>270.09649999999999</v>
      </c>
      <c r="B699">
        <v>87.168494999999993</v>
      </c>
      <c r="C699">
        <v>86.531597000000005</v>
      </c>
      <c r="D699">
        <v>0.63426400000000005</v>
      </c>
    </row>
    <row r="700" spans="1:4" x14ac:dyDescent="0.25">
      <c r="A700">
        <v>270.50889999999998</v>
      </c>
      <c r="B700">
        <v>87.162773000000001</v>
      </c>
      <c r="C700">
        <v>86.525879000000003</v>
      </c>
      <c r="D700">
        <v>0.63319199999999998</v>
      </c>
    </row>
    <row r="701" spans="1:4" x14ac:dyDescent="0.25">
      <c r="A701">
        <v>270.92129999999997</v>
      </c>
      <c r="B701">
        <v>87.157049999999998</v>
      </c>
      <c r="C701">
        <v>86.525879000000003</v>
      </c>
      <c r="D701">
        <v>0.63212000000000002</v>
      </c>
    </row>
    <row r="702" spans="1:4" x14ac:dyDescent="0.25">
      <c r="A702">
        <v>271.33390000000003</v>
      </c>
      <c r="B702">
        <v>87.151328000000007</v>
      </c>
      <c r="C702">
        <v>86.520160000000004</v>
      </c>
      <c r="D702">
        <v>0.63103699999999996</v>
      </c>
    </row>
    <row r="703" spans="1:4" x14ac:dyDescent="0.25">
      <c r="A703">
        <v>271.74650000000003</v>
      </c>
      <c r="B703">
        <v>87.145606000000001</v>
      </c>
      <c r="C703">
        <v>86.514093000000003</v>
      </c>
      <c r="D703">
        <v>0.62996300000000005</v>
      </c>
    </row>
    <row r="704" spans="1:4" x14ac:dyDescent="0.25">
      <c r="A704">
        <v>272.15910000000002</v>
      </c>
      <c r="B704">
        <v>87.134161000000006</v>
      </c>
      <c r="C704">
        <v>86.508373000000006</v>
      </c>
      <c r="D704">
        <v>0.62888900000000003</v>
      </c>
    </row>
    <row r="705" spans="1:4" x14ac:dyDescent="0.25">
      <c r="A705">
        <v>272.57190000000003</v>
      </c>
      <c r="B705">
        <v>87.128152</v>
      </c>
      <c r="C705">
        <v>86.502654000000007</v>
      </c>
      <c r="D705">
        <v>0.62781500000000001</v>
      </c>
    </row>
    <row r="706" spans="1:4" x14ac:dyDescent="0.25">
      <c r="A706">
        <v>272.98469999999998</v>
      </c>
      <c r="B706">
        <v>87.122429999999994</v>
      </c>
      <c r="C706">
        <v>86.496934999999993</v>
      </c>
      <c r="D706">
        <v>0.62675199999999998</v>
      </c>
    </row>
    <row r="707" spans="1:4" x14ac:dyDescent="0.25">
      <c r="A707">
        <v>273.39760000000001</v>
      </c>
      <c r="B707">
        <v>87.116707000000005</v>
      </c>
      <c r="C707">
        <v>86.491215999999994</v>
      </c>
      <c r="D707">
        <v>0.62568900000000005</v>
      </c>
    </row>
    <row r="708" spans="1:4" x14ac:dyDescent="0.25">
      <c r="A708">
        <v>273.81060000000002</v>
      </c>
      <c r="B708">
        <v>87.110984999999999</v>
      </c>
      <c r="C708">
        <v>86.485496999999995</v>
      </c>
      <c r="D708">
        <v>0.62479499999999999</v>
      </c>
    </row>
    <row r="709" spans="1:4" x14ac:dyDescent="0.25">
      <c r="A709">
        <v>274.22359999999998</v>
      </c>
      <c r="B709">
        <v>87.105261999999996</v>
      </c>
      <c r="C709">
        <v>86.479777999999996</v>
      </c>
      <c r="D709">
        <v>0.62372300000000003</v>
      </c>
    </row>
    <row r="710" spans="1:4" x14ac:dyDescent="0.25">
      <c r="A710">
        <v>274.63670000000002</v>
      </c>
      <c r="B710">
        <v>87.099540000000005</v>
      </c>
      <c r="C710">
        <v>86.474059999999994</v>
      </c>
      <c r="D710">
        <v>0.62265099999999995</v>
      </c>
    </row>
    <row r="711" spans="1:4" x14ac:dyDescent="0.25">
      <c r="A711">
        <v>275.04989999999998</v>
      </c>
      <c r="B711">
        <v>87.093817999999999</v>
      </c>
      <c r="C711">
        <v>86.474059999999994</v>
      </c>
      <c r="D711">
        <v>0.62157899999999999</v>
      </c>
    </row>
    <row r="712" spans="1:4" x14ac:dyDescent="0.25">
      <c r="A712">
        <v>275.4631</v>
      </c>
      <c r="B712">
        <v>87.088094999999996</v>
      </c>
      <c r="C712">
        <v>86.468340999999995</v>
      </c>
      <c r="D712">
        <v>0.620506</v>
      </c>
    </row>
    <row r="713" spans="1:4" x14ac:dyDescent="0.25">
      <c r="A713">
        <v>275.87639999999999</v>
      </c>
      <c r="B713">
        <v>87.082373000000004</v>
      </c>
      <c r="C713">
        <v>86.462621999999996</v>
      </c>
      <c r="D713">
        <v>0.61943400000000004</v>
      </c>
    </row>
    <row r="714" spans="1:4" x14ac:dyDescent="0.25">
      <c r="A714">
        <v>276.28980000000001</v>
      </c>
      <c r="B714">
        <v>87.076650999999998</v>
      </c>
      <c r="C714">
        <v>86.456903999999994</v>
      </c>
      <c r="D714">
        <v>0.61836199999999997</v>
      </c>
    </row>
    <row r="715" spans="1:4" x14ac:dyDescent="0.25">
      <c r="A715">
        <v>276.70330000000001</v>
      </c>
      <c r="B715">
        <v>87.065207000000001</v>
      </c>
      <c r="C715">
        <v>86.451184999999995</v>
      </c>
      <c r="D715">
        <v>0.61729000000000001</v>
      </c>
    </row>
    <row r="716" spans="1:4" x14ac:dyDescent="0.25">
      <c r="A716">
        <v>277.11680000000001</v>
      </c>
      <c r="B716">
        <v>87.059484999999995</v>
      </c>
      <c r="C716">
        <v>86.445466999999994</v>
      </c>
      <c r="D716">
        <v>0.616039</v>
      </c>
    </row>
    <row r="717" spans="1:4" x14ac:dyDescent="0.25">
      <c r="A717">
        <v>277.53039999999999</v>
      </c>
      <c r="B717">
        <v>87.053763000000004</v>
      </c>
      <c r="C717">
        <v>86.439747999999994</v>
      </c>
      <c r="D717">
        <v>0.61460899999999996</v>
      </c>
    </row>
    <row r="718" spans="1:4" x14ac:dyDescent="0.25">
      <c r="A718">
        <v>277.94409999999999</v>
      </c>
      <c r="B718">
        <v>87.048040999999998</v>
      </c>
      <c r="C718">
        <v>86.434030000000007</v>
      </c>
      <c r="D718">
        <v>0.61335799999999996</v>
      </c>
    </row>
    <row r="719" spans="1:4" x14ac:dyDescent="0.25">
      <c r="A719">
        <v>278.35789999999997</v>
      </c>
      <c r="B719">
        <v>87.042319000000006</v>
      </c>
      <c r="C719">
        <v>86.428312000000005</v>
      </c>
      <c r="D719">
        <v>0.61210699999999996</v>
      </c>
    </row>
    <row r="720" spans="1:4" x14ac:dyDescent="0.25">
      <c r="A720">
        <v>278.77170000000001</v>
      </c>
      <c r="B720">
        <v>87.036597999999998</v>
      </c>
      <c r="C720">
        <v>86.422593000000006</v>
      </c>
      <c r="D720">
        <v>0.61084499999999997</v>
      </c>
    </row>
    <row r="721" spans="1:4" x14ac:dyDescent="0.25">
      <c r="A721">
        <v>279.18560000000002</v>
      </c>
      <c r="B721">
        <v>87.030876000000006</v>
      </c>
      <c r="C721">
        <v>86.422235999999998</v>
      </c>
      <c r="D721">
        <v>0.60976200000000003</v>
      </c>
    </row>
    <row r="722" spans="1:4" x14ac:dyDescent="0.25">
      <c r="A722">
        <v>279.59960000000001</v>
      </c>
      <c r="B722">
        <v>87.025154000000001</v>
      </c>
      <c r="C722">
        <v>86.416516999999999</v>
      </c>
      <c r="D722">
        <v>0.60868800000000001</v>
      </c>
    </row>
    <row r="723" spans="1:4" x14ac:dyDescent="0.25">
      <c r="A723">
        <v>280.0136</v>
      </c>
      <c r="B723">
        <v>87.019135000000006</v>
      </c>
      <c r="C723">
        <v>86.410798999999997</v>
      </c>
      <c r="D723">
        <v>0.60743499999999995</v>
      </c>
    </row>
    <row r="724" spans="1:4" x14ac:dyDescent="0.25">
      <c r="A724">
        <v>280.42779999999999</v>
      </c>
      <c r="B724">
        <v>87.007690999999994</v>
      </c>
      <c r="C724">
        <v>86.405079999999998</v>
      </c>
      <c r="D724">
        <v>0.60618399999999995</v>
      </c>
    </row>
    <row r="725" spans="1:4" x14ac:dyDescent="0.25">
      <c r="A725">
        <v>280.84199999999998</v>
      </c>
      <c r="B725">
        <v>87.001969000000003</v>
      </c>
      <c r="C725">
        <v>86.399361999999996</v>
      </c>
      <c r="D725">
        <v>0.60493300000000005</v>
      </c>
    </row>
    <row r="726" spans="1:4" x14ac:dyDescent="0.25">
      <c r="A726">
        <v>281.25619999999998</v>
      </c>
      <c r="B726">
        <v>86.996246999999997</v>
      </c>
      <c r="C726">
        <v>86.393642999999997</v>
      </c>
      <c r="D726">
        <v>0.60368200000000005</v>
      </c>
    </row>
    <row r="727" spans="1:4" x14ac:dyDescent="0.25">
      <c r="A727">
        <v>281.67059999999998</v>
      </c>
      <c r="B727">
        <v>86.990525000000005</v>
      </c>
      <c r="C727">
        <v>86.387924999999996</v>
      </c>
      <c r="D727">
        <v>0.60243100000000005</v>
      </c>
    </row>
    <row r="728" spans="1:4" x14ac:dyDescent="0.25">
      <c r="A728">
        <v>282.08499999999998</v>
      </c>
      <c r="B728">
        <v>86.984802999999999</v>
      </c>
      <c r="C728">
        <v>86.382206999999994</v>
      </c>
      <c r="D728">
        <v>0.60135799999999995</v>
      </c>
    </row>
    <row r="729" spans="1:4" x14ac:dyDescent="0.25">
      <c r="A729">
        <v>282.49950000000001</v>
      </c>
      <c r="B729">
        <v>86.979082000000005</v>
      </c>
      <c r="C729">
        <v>86.376489000000007</v>
      </c>
      <c r="D729">
        <v>0.59992800000000002</v>
      </c>
    </row>
    <row r="730" spans="1:4" x14ac:dyDescent="0.25">
      <c r="A730">
        <v>282.91410000000002</v>
      </c>
      <c r="B730">
        <v>86.97336</v>
      </c>
      <c r="C730">
        <v>86.370771000000005</v>
      </c>
      <c r="D730">
        <v>0.59849799999999997</v>
      </c>
    </row>
    <row r="731" spans="1:4" x14ac:dyDescent="0.25">
      <c r="A731">
        <v>283.32870000000003</v>
      </c>
      <c r="B731">
        <v>86.961917</v>
      </c>
      <c r="C731">
        <v>86.365052000000006</v>
      </c>
      <c r="D731">
        <v>0.59706899999999996</v>
      </c>
    </row>
    <row r="732" spans="1:4" x14ac:dyDescent="0.25">
      <c r="A732">
        <v>283.74340000000001</v>
      </c>
      <c r="B732">
        <v>86.956194999999994</v>
      </c>
      <c r="C732">
        <v>86.365052000000006</v>
      </c>
      <c r="D732">
        <v>0.59581799999999996</v>
      </c>
    </row>
    <row r="733" spans="1:4" x14ac:dyDescent="0.25">
      <c r="A733">
        <v>284.15820000000002</v>
      </c>
      <c r="B733">
        <v>86.950474</v>
      </c>
      <c r="C733">
        <v>86.359335000000002</v>
      </c>
      <c r="D733">
        <v>0.59456699999999996</v>
      </c>
    </row>
    <row r="734" spans="1:4" x14ac:dyDescent="0.25">
      <c r="A734">
        <v>284.57310000000001</v>
      </c>
      <c r="B734">
        <v>86.944753000000006</v>
      </c>
      <c r="C734">
        <v>86.353617</v>
      </c>
      <c r="D734">
        <v>0.59331599999999995</v>
      </c>
    </row>
    <row r="735" spans="1:4" x14ac:dyDescent="0.25">
      <c r="A735">
        <v>284.98809999999997</v>
      </c>
      <c r="B735">
        <v>86.939031</v>
      </c>
      <c r="C735">
        <v>86.347898999999998</v>
      </c>
      <c r="D735">
        <v>0.59188600000000002</v>
      </c>
    </row>
    <row r="736" spans="1:4" x14ac:dyDescent="0.25">
      <c r="A736">
        <v>285.40309999999999</v>
      </c>
      <c r="B736">
        <v>86.933310000000006</v>
      </c>
      <c r="C736">
        <v>86.342180999999997</v>
      </c>
      <c r="D736">
        <v>0.59045599999999998</v>
      </c>
    </row>
    <row r="737" spans="1:4" x14ac:dyDescent="0.25">
      <c r="A737">
        <v>285.81819999999999</v>
      </c>
      <c r="B737">
        <v>86.927588999999998</v>
      </c>
      <c r="C737">
        <v>86.336462999999995</v>
      </c>
      <c r="D737">
        <v>0.58902600000000005</v>
      </c>
    </row>
    <row r="738" spans="1:4" x14ac:dyDescent="0.25">
      <c r="A738">
        <v>286.23329999999999</v>
      </c>
      <c r="B738">
        <v>86.916146999999995</v>
      </c>
      <c r="C738">
        <v>86.330746000000005</v>
      </c>
      <c r="D738">
        <v>0.58776399999999995</v>
      </c>
    </row>
    <row r="739" spans="1:4" x14ac:dyDescent="0.25">
      <c r="A739">
        <v>286.64859999999999</v>
      </c>
      <c r="B739">
        <v>86.910117</v>
      </c>
      <c r="C739">
        <v>86.324661000000006</v>
      </c>
      <c r="D739">
        <v>0.58650199999999997</v>
      </c>
    </row>
    <row r="740" spans="1:4" x14ac:dyDescent="0.25">
      <c r="A740">
        <v>287.06389999999999</v>
      </c>
      <c r="B740">
        <v>86.904396000000006</v>
      </c>
      <c r="C740">
        <v>86.318943000000004</v>
      </c>
      <c r="D740">
        <v>0.58507200000000004</v>
      </c>
    </row>
    <row r="741" spans="1:4" x14ac:dyDescent="0.25">
      <c r="A741">
        <v>287.47930000000002</v>
      </c>
      <c r="B741">
        <v>86.898674</v>
      </c>
      <c r="C741">
        <v>86.313225000000003</v>
      </c>
      <c r="D741">
        <v>0.58382100000000003</v>
      </c>
    </row>
    <row r="742" spans="1:4" x14ac:dyDescent="0.25">
      <c r="A742">
        <v>287.89479999999998</v>
      </c>
      <c r="B742">
        <v>86.892953000000006</v>
      </c>
      <c r="C742">
        <v>86.307507000000001</v>
      </c>
      <c r="D742">
        <v>0.58239099999999999</v>
      </c>
    </row>
    <row r="743" spans="1:4" x14ac:dyDescent="0.25">
      <c r="A743">
        <v>288.31029999999998</v>
      </c>
      <c r="B743">
        <v>86.887231999999997</v>
      </c>
      <c r="C743">
        <v>86.301789999999997</v>
      </c>
      <c r="D743">
        <v>0.58096099999999995</v>
      </c>
    </row>
    <row r="744" spans="1:4" x14ac:dyDescent="0.25">
      <c r="A744">
        <v>288.726</v>
      </c>
      <c r="B744">
        <v>86.875788999999997</v>
      </c>
      <c r="C744">
        <v>86.301789999999997</v>
      </c>
      <c r="D744">
        <v>0.57935199999999998</v>
      </c>
    </row>
    <row r="745" spans="1:4" x14ac:dyDescent="0.25">
      <c r="A745">
        <v>289.14170000000001</v>
      </c>
      <c r="B745">
        <v>86.870068000000003</v>
      </c>
      <c r="C745">
        <v>86.296071999999995</v>
      </c>
      <c r="D745">
        <v>0.57774400000000004</v>
      </c>
    </row>
    <row r="746" spans="1:4" x14ac:dyDescent="0.25">
      <c r="A746">
        <v>289.55739999999997</v>
      </c>
      <c r="B746">
        <v>86.864346999999995</v>
      </c>
      <c r="C746">
        <v>86.290353999999994</v>
      </c>
      <c r="D746">
        <v>0.57613499999999995</v>
      </c>
    </row>
    <row r="747" spans="1:4" x14ac:dyDescent="0.25">
      <c r="A747">
        <v>289.97329999999999</v>
      </c>
      <c r="B747">
        <v>86.858626000000001</v>
      </c>
      <c r="C747">
        <v>86.284637000000004</v>
      </c>
      <c r="D747">
        <v>0.57452700000000001</v>
      </c>
    </row>
    <row r="748" spans="1:4" x14ac:dyDescent="0.25">
      <c r="A748">
        <v>290.38920000000002</v>
      </c>
      <c r="B748">
        <v>86.852905000000007</v>
      </c>
      <c r="C748">
        <v>86.278919000000002</v>
      </c>
      <c r="D748">
        <v>0.57309699999999997</v>
      </c>
    </row>
    <row r="749" spans="1:4" x14ac:dyDescent="0.25">
      <c r="A749">
        <v>290.80520000000001</v>
      </c>
      <c r="B749">
        <v>86.847183999999999</v>
      </c>
      <c r="C749">
        <v>86.273201999999998</v>
      </c>
      <c r="D749">
        <v>0.57166700000000004</v>
      </c>
    </row>
    <row r="750" spans="1:4" x14ac:dyDescent="0.25">
      <c r="A750">
        <v>291.22129999999999</v>
      </c>
      <c r="B750">
        <v>86.835742999999994</v>
      </c>
      <c r="C750">
        <v>86.267483999999996</v>
      </c>
      <c r="D750">
        <v>0.57023699999999999</v>
      </c>
    </row>
    <row r="751" spans="1:4" x14ac:dyDescent="0.25">
      <c r="A751">
        <v>291.63749999999999</v>
      </c>
      <c r="B751">
        <v>86.830022</v>
      </c>
      <c r="C751">
        <v>86.261767000000006</v>
      </c>
      <c r="D751">
        <v>0.56880699999999995</v>
      </c>
    </row>
    <row r="752" spans="1:4" x14ac:dyDescent="0.25">
      <c r="A752">
        <v>292.05369999999999</v>
      </c>
      <c r="B752">
        <v>86.824301000000006</v>
      </c>
      <c r="C752">
        <v>86.256050000000002</v>
      </c>
      <c r="D752">
        <v>0.56737800000000005</v>
      </c>
    </row>
    <row r="753" spans="1:4" x14ac:dyDescent="0.25">
      <c r="A753">
        <v>292.4701</v>
      </c>
      <c r="B753">
        <v>86.818580999999995</v>
      </c>
      <c r="C753">
        <v>86.250332999999998</v>
      </c>
      <c r="D753">
        <v>0.56576899999999997</v>
      </c>
    </row>
    <row r="754" spans="1:4" x14ac:dyDescent="0.25">
      <c r="A754">
        <v>292.88650000000001</v>
      </c>
      <c r="B754">
        <v>86.812860000000001</v>
      </c>
      <c r="C754">
        <v>86.244615999999994</v>
      </c>
      <c r="D754">
        <v>0.56415000000000004</v>
      </c>
    </row>
    <row r="755" spans="1:4" x14ac:dyDescent="0.25">
      <c r="A755">
        <v>293.30290000000002</v>
      </c>
      <c r="B755">
        <v>86.801100000000005</v>
      </c>
      <c r="C755">
        <v>86.238523000000001</v>
      </c>
      <c r="D755">
        <v>0.56271000000000004</v>
      </c>
    </row>
    <row r="756" spans="1:4" x14ac:dyDescent="0.25">
      <c r="A756">
        <v>293.71949999999998</v>
      </c>
      <c r="B756">
        <v>86.795378999999997</v>
      </c>
      <c r="C756">
        <v>86.232804999999999</v>
      </c>
      <c r="D756">
        <v>0.56128</v>
      </c>
    </row>
    <row r="757" spans="1:4" x14ac:dyDescent="0.25">
      <c r="A757">
        <v>294.1361</v>
      </c>
      <c r="B757">
        <v>86.789658000000003</v>
      </c>
      <c r="C757">
        <v>86.232804999999999</v>
      </c>
      <c r="D757">
        <v>0.55967199999999995</v>
      </c>
    </row>
    <row r="758" spans="1:4" x14ac:dyDescent="0.25">
      <c r="A758">
        <v>294.55279999999999</v>
      </c>
      <c r="B758">
        <v>86.783938000000006</v>
      </c>
      <c r="C758">
        <v>86.227087999999995</v>
      </c>
      <c r="D758">
        <v>0.55788400000000005</v>
      </c>
    </row>
    <row r="759" spans="1:4" x14ac:dyDescent="0.25">
      <c r="A759">
        <v>294.96960000000001</v>
      </c>
      <c r="B759">
        <v>86.772496000000004</v>
      </c>
      <c r="C759">
        <v>86.221371000000005</v>
      </c>
      <c r="D759">
        <v>0.55609699999999995</v>
      </c>
    </row>
    <row r="760" spans="1:4" x14ac:dyDescent="0.25">
      <c r="A760">
        <v>295.38650000000001</v>
      </c>
      <c r="B760">
        <v>86.766775999999993</v>
      </c>
      <c r="C760">
        <v>86.215654000000001</v>
      </c>
      <c r="D760">
        <v>0.55430999999999997</v>
      </c>
    </row>
    <row r="761" spans="1:4" x14ac:dyDescent="0.25">
      <c r="A761">
        <v>295.80340000000001</v>
      </c>
      <c r="B761">
        <v>86.761054999999999</v>
      </c>
      <c r="C761">
        <v>86.209935999999999</v>
      </c>
      <c r="D761">
        <v>0.552701</v>
      </c>
    </row>
    <row r="762" spans="1:4" x14ac:dyDescent="0.25">
      <c r="A762">
        <v>296.22039999999998</v>
      </c>
      <c r="B762">
        <v>86.755335000000002</v>
      </c>
      <c r="C762">
        <v>86.204218999999995</v>
      </c>
      <c r="D762">
        <v>0.55109300000000006</v>
      </c>
    </row>
    <row r="763" spans="1:4" x14ac:dyDescent="0.25">
      <c r="A763">
        <v>296.63749999999999</v>
      </c>
      <c r="B763">
        <v>86.749613999999994</v>
      </c>
      <c r="C763">
        <v>86.198502000000005</v>
      </c>
      <c r="D763">
        <v>0.54948399999999997</v>
      </c>
    </row>
    <row r="764" spans="1:4" x14ac:dyDescent="0.25">
      <c r="A764">
        <v>297.05470000000003</v>
      </c>
      <c r="B764">
        <v>86.738174000000001</v>
      </c>
      <c r="C764">
        <v>86.192785000000001</v>
      </c>
      <c r="D764">
        <v>0.54787600000000003</v>
      </c>
    </row>
    <row r="765" spans="1:4" x14ac:dyDescent="0.25">
      <c r="A765">
        <v>297.47190000000001</v>
      </c>
      <c r="B765">
        <v>86.732454000000004</v>
      </c>
      <c r="C765">
        <v>86.187068999999994</v>
      </c>
      <c r="D765">
        <v>0.54608900000000005</v>
      </c>
    </row>
    <row r="766" spans="1:4" x14ac:dyDescent="0.25">
      <c r="A766">
        <v>297.88929999999999</v>
      </c>
      <c r="B766">
        <v>86.726733999999993</v>
      </c>
      <c r="C766">
        <v>86.181352000000004</v>
      </c>
      <c r="D766">
        <v>0.54430100000000003</v>
      </c>
    </row>
    <row r="767" spans="1:4" x14ac:dyDescent="0.25">
      <c r="A767">
        <v>298.30669999999998</v>
      </c>
      <c r="B767">
        <v>86.721013999999997</v>
      </c>
      <c r="C767">
        <v>86.175635</v>
      </c>
      <c r="D767">
        <v>0.54269299999999998</v>
      </c>
    </row>
    <row r="768" spans="1:4" x14ac:dyDescent="0.25">
      <c r="A768">
        <v>298.7242</v>
      </c>
      <c r="B768">
        <v>86.709574000000003</v>
      </c>
      <c r="C768">
        <v>86.169917999999996</v>
      </c>
      <c r="D768">
        <v>0.54107400000000005</v>
      </c>
    </row>
    <row r="769" spans="1:4" x14ac:dyDescent="0.25">
      <c r="A769">
        <v>299.14179999999999</v>
      </c>
      <c r="B769">
        <v>86.703524999999999</v>
      </c>
      <c r="C769">
        <v>86.164202000000003</v>
      </c>
      <c r="D769">
        <v>0.53927599999999998</v>
      </c>
    </row>
    <row r="770" spans="1:4" x14ac:dyDescent="0.25">
      <c r="A770">
        <v>299.55939999999998</v>
      </c>
      <c r="B770">
        <v>86.697804000000005</v>
      </c>
      <c r="C770">
        <v>86.158484999999999</v>
      </c>
      <c r="D770">
        <v>0.53747800000000001</v>
      </c>
    </row>
    <row r="771" spans="1:4" x14ac:dyDescent="0.25">
      <c r="A771">
        <v>299.97710000000001</v>
      </c>
      <c r="B771">
        <v>86.692083999999994</v>
      </c>
      <c r="C771">
        <v>86.152384999999995</v>
      </c>
      <c r="D771">
        <v>0.53568099999999996</v>
      </c>
    </row>
    <row r="772" spans="1:4" x14ac:dyDescent="0.25">
      <c r="A772">
        <v>300.39499999999998</v>
      </c>
      <c r="B772">
        <v>86.680644000000001</v>
      </c>
      <c r="C772">
        <v>86.146668000000005</v>
      </c>
      <c r="D772">
        <v>0.53389299999999995</v>
      </c>
    </row>
    <row r="773" spans="1:4" x14ac:dyDescent="0.25">
      <c r="A773">
        <v>300.81279999999998</v>
      </c>
      <c r="B773">
        <v>86.674924000000004</v>
      </c>
      <c r="C773">
        <v>86.146668000000005</v>
      </c>
      <c r="D773">
        <v>0.53210599999999997</v>
      </c>
    </row>
    <row r="774" spans="1:4" x14ac:dyDescent="0.25">
      <c r="A774">
        <v>301.23079999999999</v>
      </c>
      <c r="B774">
        <v>86.669203999999993</v>
      </c>
      <c r="C774">
        <v>86.140951000000001</v>
      </c>
      <c r="D774">
        <v>0.53049800000000003</v>
      </c>
    </row>
    <row r="775" spans="1:4" x14ac:dyDescent="0.25">
      <c r="A775">
        <v>301.64890000000003</v>
      </c>
      <c r="B775">
        <v>86.663483999999997</v>
      </c>
      <c r="C775">
        <v>86.135233999999997</v>
      </c>
      <c r="D775">
        <v>0.52888900000000005</v>
      </c>
    </row>
    <row r="776" spans="1:4" x14ac:dyDescent="0.25">
      <c r="A776">
        <v>302.06700000000001</v>
      </c>
      <c r="B776">
        <v>86.652044000000004</v>
      </c>
      <c r="C776">
        <v>86.129517000000007</v>
      </c>
      <c r="D776">
        <v>0.52727999999999997</v>
      </c>
    </row>
    <row r="777" spans="1:4" x14ac:dyDescent="0.25">
      <c r="A777">
        <v>302.48520000000002</v>
      </c>
      <c r="B777">
        <v>86.646324000000007</v>
      </c>
      <c r="C777">
        <v>86.123801</v>
      </c>
      <c r="D777">
        <v>0.52567200000000003</v>
      </c>
    </row>
    <row r="778" spans="1:4" x14ac:dyDescent="0.25">
      <c r="A778">
        <v>302.90350000000001</v>
      </c>
      <c r="B778">
        <v>86.640604999999994</v>
      </c>
      <c r="C778">
        <v>86.118083999999996</v>
      </c>
      <c r="D778">
        <v>0.52406399999999997</v>
      </c>
    </row>
    <row r="779" spans="1:4" x14ac:dyDescent="0.25">
      <c r="A779">
        <v>303.32190000000003</v>
      </c>
      <c r="B779">
        <v>86.634884999999997</v>
      </c>
      <c r="C779">
        <v>86.112368000000004</v>
      </c>
      <c r="D779">
        <v>0.52227599999999996</v>
      </c>
    </row>
    <row r="780" spans="1:4" x14ac:dyDescent="0.25">
      <c r="A780">
        <v>303.74029999999999</v>
      </c>
      <c r="B780">
        <v>86.623446000000001</v>
      </c>
      <c r="C780">
        <v>86.106651999999997</v>
      </c>
      <c r="D780">
        <v>0.520478</v>
      </c>
    </row>
    <row r="781" spans="1:4" x14ac:dyDescent="0.25">
      <c r="A781">
        <v>304.15879999999999</v>
      </c>
      <c r="B781">
        <v>86.617727000000002</v>
      </c>
      <c r="C781">
        <v>86.100935000000007</v>
      </c>
      <c r="D781">
        <v>0.51885899999999996</v>
      </c>
    </row>
    <row r="782" spans="1:4" x14ac:dyDescent="0.25">
      <c r="A782">
        <v>304.57749999999999</v>
      </c>
      <c r="B782">
        <v>86.612007000000006</v>
      </c>
      <c r="C782">
        <v>86.095219</v>
      </c>
      <c r="D782">
        <v>0.51706099999999999</v>
      </c>
    </row>
    <row r="783" spans="1:4" x14ac:dyDescent="0.25">
      <c r="A783">
        <v>304.99610000000001</v>
      </c>
      <c r="B783">
        <v>86.605948999999995</v>
      </c>
      <c r="C783">
        <v>86.089502999999993</v>
      </c>
      <c r="D783">
        <v>0.51526300000000003</v>
      </c>
    </row>
    <row r="784" spans="1:4" x14ac:dyDescent="0.25">
      <c r="A784">
        <v>305.41489999999999</v>
      </c>
      <c r="B784">
        <v>86.59451</v>
      </c>
      <c r="C784">
        <v>86.083787000000001</v>
      </c>
      <c r="D784">
        <v>0.51346499999999995</v>
      </c>
    </row>
    <row r="785" spans="1:4" x14ac:dyDescent="0.25">
      <c r="A785">
        <v>305.8338</v>
      </c>
      <c r="B785">
        <v>86.588790000000003</v>
      </c>
      <c r="C785">
        <v>86.078070999999994</v>
      </c>
      <c r="D785">
        <v>0.51166699999999998</v>
      </c>
    </row>
    <row r="786" spans="1:4" x14ac:dyDescent="0.25">
      <c r="A786">
        <v>306.2527</v>
      </c>
      <c r="B786">
        <v>86.583070000000006</v>
      </c>
      <c r="C786">
        <v>86.072355000000002</v>
      </c>
      <c r="D786">
        <v>0.50970099999999996</v>
      </c>
    </row>
    <row r="787" spans="1:4" x14ac:dyDescent="0.25">
      <c r="A787">
        <v>306.67169999999999</v>
      </c>
      <c r="B787">
        <v>86.571630999999996</v>
      </c>
      <c r="C787">
        <v>86.066246000000007</v>
      </c>
      <c r="D787">
        <v>0.50774699999999995</v>
      </c>
    </row>
    <row r="788" spans="1:4" x14ac:dyDescent="0.25">
      <c r="A788">
        <v>307.0908</v>
      </c>
      <c r="B788">
        <v>86.565911999999997</v>
      </c>
      <c r="C788">
        <v>86.06053</v>
      </c>
      <c r="D788">
        <v>0.505602</v>
      </c>
    </row>
    <row r="789" spans="1:4" x14ac:dyDescent="0.25">
      <c r="A789">
        <v>307.51</v>
      </c>
      <c r="B789">
        <v>86.560192999999998</v>
      </c>
      <c r="C789">
        <v>86.054813999999993</v>
      </c>
      <c r="D789">
        <v>0.503637</v>
      </c>
    </row>
    <row r="790" spans="1:4" x14ac:dyDescent="0.25">
      <c r="A790">
        <v>307.92930000000001</v>
      </c>
      <c r="B790">
        <v>86.554473999999999</v>
      </c>
      <c r="C790">
        <v>86.049098000000001</v>
      </c>
      <c r="D790">
        <v>0.50185000000000002</v>
      </c>
    </row>
    <row r="791" spans="1:4" x14ac:dyDescent="0.25">
      <c r="A791">
        <v>308.34859999999998</v>
      </c>
      <c r="B791">
        <v>86.543035000000003</v>
      </c>
      <c r="C791">
        <v>86.043381999999994</v>
      </c>
      <c r="D791">
        <v>0.499884</v>
      </c>
    </row>
    <row r="792" spans="1:4" x14ac:dyDescent="0.25">
      <c r="A792">
        <v>308.76799999999997</v>
      </c>
      <c r="B792">
        <v>86.537316000000004</v>
      </c>
      <c r="C792">
        <v>86.037666000000002</v>
      </c>
      <c r="D792">
        <v>0.49791800000000003</v>
      </c>
    </row>
    <row r="793" spans="1:4" x14ac:dyDescent="0.25">
      <c r="A793">
        <v>309.18759999999997</v>
      </c>
      <c r="B793">
        <v>86.531597000000005</v>
      </c>
      <c r="C793">
        <v>86.031949999999995</v>
      </c>
      <c r="D793">
        <v>0.49612000000000001</v>
      </c>
    </row>
    <row r="794" spans="1:4" x14ac:dyDescent="0.25">
      <c r="A794">
        <v>309.6071</v>
      </c>
      <c r="B794">
        <v>86.520160000000004</v>
      </c>
      <c r="C794">
        <v>86.026234000000002</v>
      </c>
      <c r="D794">
        <v>0.494143</v>
      </c>
    </row>
    <row r="795" spans="1:4" x14ac:dyDescent="0.25">
      <c r="A795">
        <v>310.02679999999998</v>
      </c>
      <c r="B795">
        <v>86.514093000000003</v>
      </c>
      <c r="C795">
        <v>86.020517999999996</v>
      </c>
      <c r="D795">
        <v>0.49216599999999999</v>
      </c>
    </row>
    <row r="796" spans="1:4" x14ac:dyDescent="0.25">
      <c r="A796">
        <v>310.44659999999999</v>
      </c>
      <c r="B796">
        <v>86.508373000000006</v>
      </c>
      <c r="C796">
        <v>86.014802000000003</v>
      </c>
      <c r="D796">
        <v>0.49001099999999997</v>
      </c>
    </row>
    <row r="797" spans="1:4" x14ac:dyDescent="0.25">
      <c r="A797">
        <v>310.8664</v>
      </c>
      <c r="B797">
        <v>86.496934999999993</v>
      </c>
      <c r="C797">
        <v>86.009086999999994</v>
      </c>
      <c r="D797">
        <v>0.48803400000000002</v>
      </c>
    </row>
    <row r="798" spans="1:4" x14ac:dyDescent="0.25">
      <c r="A798">
        <v>311.28629999999998</v>
      </c>
      <c r="B798">
        <v>86.491215999999994</v>
      </c>
      <c r="C798">
        <v>86.003371000000001</v>
      </c>
      <c r="D798">
        <v>0.48605700000000002</v>
      </c>
    </row>
    <row r="799" spans="1:4" x14ac:dyDescent="0.25">
      <c r="A799">
        <v>311.7063</v>
      </c>
      <c r="B799">
        <v>86.485496999999995</v>
      </c>
      <c r="C799">
        <v>85.997656000000006</v>
      </c>
      <c r="D799">
        <v>0.483902</v>
      </c>
    </row>
    <row r="800" spans="1:4" x14ac:dyDescent="0.25">
      <c r="A800">
        <v>312.12639999999999</v>
      </c>
      <c r="B800">
        <v>86.474059999999994</v>
      </c>
      <c r="C800">
        <v>85.991940999999997</v>
      </c>
      <c r="D800">
        <v>0.48175699999999999</v>
      </c>
    </row>
    <row r="801" spans="1:4" x14ac:dyDescent="0.25">
      <c r="A801">
        <v>312.54660000000001</v>
      </c>
      <c r="B801">
        <v>86.468340999999995</v>
      </c>
      <c r="C801">
        <v>85.991940999999997</v>
      </c>
      <c r="D801">
        <v>0.47980299999999998</v>
      </c>
    </row>
    <row r="802" spans="1:4" x14ac:dyDescent="0.25">
      <c r="A802">
        <v>312.96679999999998</v>
      </c>
      <c r="B802">
        <v>86.462621999999996</v>
      </c>
      <c r="C802">
        <v>85.985823999999994</v>
      </c>
      <c r="D802">
        <v>0.47767100000000001</v>
      </c>
    </row>
    <row r="803" spans="1:4" x14ac:dyDescent="0.25">
      <c r="A803">
        <v>313.38720000000001</v>
      </c>
      <c r="B803">
        <v>86.451184999999995</v>
      </c>
      <c r="C803">
        <v>85.980108999999999</v>
      </c>
      <c r="D803">
        <v>0.47553899999999999</v>
      </c>
    </row>
    <row r="804" spans="1:4" x14ac:dyDescent="0.25">
      <c r="A804">
        <v>313.80759999999998</v>
      </c>
      <c r="B804">
        <v>86.445466999999994</v>
      </c>
      <c r="C804">
        <v>85.974393000000006</v>
      </c>
      <c r="D804">
        <v>0.47356199999999998</v>
      </c>
    </row>
    <row r="805" spans="1:4" x14ac:dyDescent="0.25">
      <c r="A805">
        <v>314.22809999999998</v>
      </c>
      <c r="B805">
        <v>86.439747999999994</v>
      </c>
      <c r="C805">
        <v>85.968677</v>
      </c>
      <c r="D805">
        <v>0.47158499999999998</v>
      </c>
    </row>
    <row r="806" spans="1:4" x14ac:dyDescent="0.25">
      <c r="A806">
        <v>314.64870000000002</v>
      </c>
      <c r="B806">
        <v>86.428312000000005</v>
      </c>
      <c r="C806">
        <v>85.962962000000005</v>
      </c>
      <c r="D806">
        <v>0.46960800000000003</v>
      </c>
    </row>
    <row r="807" spans="1:4" x14ac:dyDescent="0.25">
      <c r="A807">
        <v>315.06939999999997</v>
      </c>
      <c r="B807">
        <v>86.422593000000006</v>
      </c>
      <c r="C807">
        <v>85.957245999999998</v>
      </c>
      <c r="D807">
        <v>0.46745199999999998</v>
      </c>
    </row>
    <row r="808" spans="1:4" x14ac:dyDescent="0.25">
      <c r="A808">
        <v>315.49009999999998</v>
      </c>
      <c r="B808">
        <v>86.416516999999999</v>
      </c>
      <c r="C808">
        <v>85.951531000000003</v>
      </c>
      <c r="D808">
        <v>0.46547500000000003</v>
      </c>
    </row>
    <row r="809" spans="1:4" x14ac:dyDescent="0.25">
      <c r="A809">
        <v>315.911</v>
      </c>
      <c r="B809">
        <v>86.405079999999998</v>
      </c>
      <c r="C809">
        <v>85.945815999999994</v>
      </c>
      <c r="D809">
        <v>0.46332000000000001</v>
      </c>
    </row>
    <row r="810" spans="1:4" x14ac:dyDescent="0.25">
      <c r="A810">
        <v>316.33190000000002</v>
      </c>
      <c r="B810">
        <v>86.399361999999996</v>
      </c>
      <c r="C810">
        <v>85.940100999999999</v>
      </c>
      <c r="D810">
        <v>0.46116400000000002</v>
      </c>
    </row>
    <row r="811" spans="1:4" x14ac:dyDescent="0.25">
      <c r="A811">
        <v>316.75290000000001</v>
      </c>
      <c r="B811">
        <v>86.387924999999996</v>
      </c>
      <c r="C811">
        <v>85.934385000000006</v>
      </c>
      <c r="D811">
        <v>0.45918700000000001</v>
      </c>
    </row>
    <row r="812" spans="1:4" x14ac:dyDescent="0.25">
      <c r="A812">
        <v>317.17399999999998</v>
      </c>
      <c r="B812">
        <v>86.382206999999994</v>
      </c>
      <c r="C812">
        <v>85.928669999999997</v>
      </c>
      <c r="D812">
        <v>0.457042</v>
      </c>
    </row>
    <row r="813" spans="1:4" x14ac:dyDescent="0.25">
      <c r="A813">
        <v>317.59519999999998</v>
      </c>
      <c r="B813">
        <v>86.376489000000007</v>
      </c>
      <c r="C813">
        <v>85.922955000000002</v>
      </c>
      <c r="D813">
        <v>0.454897</v>
      </c>
    </row>
    <row r="814" spans="1:4" x14ac:dyDescent="0.25">
      <c r="A814">
        <v>318.01639999999998</v>
      </c>
      <c r="B814">
        <v>86.365052000000006</v>
      </c>
      <c r="C814">
        <v>85.917241000000004</v>
      </c>
      <c r="D814">
        <v>0.452766</v>
      </c>
    </row>
    <row r="815" spans="1:4" x14ac:dyDescent="0.25">
      <c r="A815">
        <v>318.43779999999998</v>
      </c>
      <c r="B815">
        <v>86.359335000000002</v>
      </c>
      <c r="C815">
        <v>85.911525999999995</v>
      </c>
      <c r="D815">
        <v>0.45062200000000002</v>
      </c>
    </row>
    <row r="816" spans="1:4" x14ac:dyDescent="0.25">
      <c r="A816">
        <v>318.85919999999999</v>
      </c>
      <c r="B816">
        <v>86.353617</v>
      </c>
      <c r="C816">
        <v>85.905401999999995</v>
      </c>
      <c r="D816">
        <v>0.44829999999999998</v>
      </c>
    </row>
    <row r="817" spans="1:4" x14ac:dyDescent="0.25">
      <c r="A817">
        <v>319.28070000000002</v>
      </c>
      <c r="B817">
        <v>86.342180999999997</v>
      </c>
      <c r="C817">
        <v>85.899687</v>
      </c>
      <c r="D817">
        <v>0.44615700000000003</v>
      </c>
    </row>
    <row r="818" spans="1:4" x14ac:dyDescent="0.25">
      <c r="A818">
        <v>319.70229999999998</v>
      </c>
      <c r="B818">
        <v>86.336462999999995</v>
      </c>
      <c r="C818">
        <v>85.893972000000005</v>
      </c>
      <c r="D818">
        <v>0.44401400000000002</v>
      </c>
    </row>
    <row r="819" spans="1:4" x14ac:dyDescent="0.25">
      <c r="A819">
        <v>320.12400000000002</v>
      </c>
      <c r="B819">
        <v>86.324661000000006</v>
      </c>
      <c r="C819">
        <v>85.882542000000001</v>
      </c>
      <c r="D819">
        <v>0.44185799999999997</v>
      </c>
    </row>
    <row r="820" spans="1:4" x14ac:dyDescent="0.25">
      <c r="A820">
        <v>320.54579999999999</v>
      </c>
      <c r="B820">
        <v>86.318943000000004</v>
      </c>
      <c r="C820">
        <v>85.876827000000006</v>
      </c>
      <c r="D820">
        <v>0.43988100000000002</v>
      </c>
    </row>
    <row r="821" spans="1:4" x14ac:dyDescent="0.25">
      <c r="A821">
        <v>320.9676</v>
      </c>
      <c r="B821">
        <v>86.313225000000003</v>
      </c>
      <c r="C821">
        <v>85.871111999999997</v>
      </c>
      <c r="D821">
        <v>0.43772499999999998</v>
      </c>
    </row>
    <row r="822" spans="1:4" x14ac:dyDescent="0.25">
      <c r="A822">
        <v>321.38959999999997</v>
      </c>
      <c r="B822">
        <v>86.301789999999997</v>
      </c>
      <c r="C822">
        <v>85.865397000000002</v>
      </c>
      <c r="D822">
        <v>0.43556899999999998</v>
      </c>
    </row>
    <row r="823" spans="1:4" x14ac:dyDescent="0.25">
      <c r="A823">
        <v>321.8116</v>
      </c>
      <c r="B823">
        <v>86.296071999999995</v>
      </c>
      <c r="C823">
        <v>85.859683000000004</v>
      </c>
      <c r="D823">
        <v>0.43341400000000002</v>
      </c>
    </row>
    <row r="824" spans="1:4" x14ac:dyDescent="0.25">
      <c r="A824">
        <v>322.2337</v>
      </c>
      <c r="B824">
        <v>86.284637000000004</v>
      </c>
      <c r="C824">
        <v>85.853967999999995</v>
      </c>
      <c r="D824">
        <v>0.43125799999999997</v>
      </c>
    </row>
    <row r="825" spans="1:4" x14ac:dyDescent="0.25">
      <c r="A825">
        <v>322.65589999999997</v>
      </c>
      <c r="B825">
        <v>86.278919000000002</v>
      </c>
      <c r="C825">
        <v>85.848253999999997</v>
      </c>
      <c r="D825">
        <v>0.428923</v>
      </c>
    </row>
    <row r="826" spans="1:4" x14ac:dyDescent="0.25">
      <c r="A826">
        <v>323.07819999999998</v>
      </c>
      <c r="B826">
        <v>86.273201999999998</v>
      </c>
      <c r="C826">
        <v>85.84254</v>
      </c>
      <c r="D826">
        <v>0.42676599999999998</v>
      </c>
    </row>
    <row r="827" spans="1:4" x14ac:dyDescent="0.25">
      <c r="A827">
        <v>323.50060000000002</v>
      </c>
      <c r="B827">
        <v>86.261767000000006</v>
      </c>
      <c r="C827">
        <v>85.836825000000005</v>
      </c>
      <c r="D827">
        <v>0.42444399999999999</v>
      </c>
    </row>
    <row r="828" spans="1:4" x14ac:dyDescent="0.25">
      <c r="A828">
        <v>323.923</v>
      </c>
      <c r="B828">
        <v>86.256050000000002</v>
      </c>
      <c r="C828">
        <v>85.831111000000007</v>
      </c>
      <c r="D828">
        <v>0.42248000000000002</v>
      </c>
    </row>
    <row r="829" spans="1:4" x14ac:dyDescent="0.25">
      <c r="A829">
        <v>324.34559999999999</v>
      </c>
      <c r="B829">
        <v>86.244615999999994</v>
      </c>
      <c r="C829">
        <v>85.824979999999996</v>
      </c>
      <c r="D829">
        <v>0.42033700000000002</v>
      </c>
    </row>
    <row r="830" spans="1:4" x14ac:dyDescent="0.25">
      <c r="A830">
        <v>324.76819999999998</v>
      </c>
      <c r="B830">
        <v>86.238523000000001</v>
      </c>
      <c r="C830">
        <v>85.819265000000001</v>
      </c>
      <c r="D830">
        <v>0.41819400000000001</v>
      </c>
    </row>
    <row r="831" spans="1:4" x14ac:dyDescent="0.25">
      <c r="A831">
        <v>325.1909</v>
      </c>
      <c r="B831">
        <v>86.227087999999995</v>
      </c>
      <c r="C831">
        <v>85.813551000000004</v>
      </c>
      <c r="D831">
        <v>0.41604999999999998</v>
      </c>
    </row>
    <row r="832" spans="1:4" x14ac:dyDescent="0.25">
      <c r="A832">
        <v>325.61369999999999</v>
      </c>
      <c r="B832">
        <v>86.221371000000005</v>
      </c>
      <c r="C832">
        <v>85.807835999999995</v>
      </c>
      <c r="D832">
        <v>0.41390700000000002</v>
      </c>
    </row>
    <row r="833" spans="1:4" x14ac:dyDescent="0.25">
      <c r="A833">
        <v>326.03660000000002</v>
      </c>
      <c r="B833">
        <v>86.209935999999999</v>
      </c>
      <c r="C833">
        <v>85.802121999999997</v>
      </c>
      <c r="D833">
        <v>0.41157300000000002</v>
      </c>
    </row>
    <row r="834" spans="1:4" x14ac:dyDescent="0.25">
      <c r="A834">
        <v>326.45960000000002</v>
      </c>
      <c r="B834">
        <v>86.204218999999995</v>
      </c>
      <c r="C834">
        <v>85.796408</v>
      </c>
      <c r="D834">
        <v>0.40941699999999998</v>
      </c>
    </row>
    <row r="835" spans="1:4" x14ac:dyDescent="0.25">
      <c r="A835">
        <v>326.8827</v>
      </c>
      <c r="B835">
        <v>86.198502000000005</v>
      </c>
      <c r="C835">
        <v>85.790694000000002</v>
      </c>
      <c r="D835">
        <v>0.40706999999999999</v>
      </c>
    </row>
    <row r="836" spans="1:4" x14ac:dyDescent="0.25">
      <c r="A836">
        <v>327.30579999999998</v>
      </c>
      <c r="B836">
        <v>86.187068999999994</v>
      </c>
      <c r="C836">
        <v>85.784979000000007</v>
      </c>
      <c r="D836">
        <v>0.40473500000000001</v>
      </c>
    </row>
    <row r="837" spans="1:4" x14ac:dyDescent="0.25">
      <c r="A837">
        <v>327.72910000000002</v>
      </c>
      <c r="B837">
        <v>86.181352000000004</v>
      </c>
      <c r="C837">
        <v>85.779264999999995</v>
      </c>
      <c r="D837">
        <v>0.40222200000000002</v>
      </c>
    </row>
    <row r="838" spans="1:4" x14ac:dyDescent="0.25">
      <c r="A838">
        <v>328.1524</v>
      </c>
      <c r="B838">
        <v>86.169917999999996</v>
      </c>
      <c r="C838">
        <v>85.773550999999998</v>
      </c>
      <c r="D838">
        <v>0.39970800000000001</v>
      </c>
    </row>
    <row r="839" spans="1:4" x14ac:dyDescent="0.25">
      <c r="A839">
        <v>328.57580000000002</v>
      </c>
      <c r="B839">
        <v>86.164202000000003</v>
      </c>
      <c r="C839">
        <v>85.767837999999998</v>
      </c>
      <c r="D839">
        <v>0.39719399999999999</v>
      </c>
    </row>
    <row r="840" spans="1:4" x14ac:dyDescent="0.25">
      <c r="A840">
        <v>328.99930000000001</v>
      </c>
      <c r="B840">
        <v>86.152384999999995</v>
      </c>
      <c r="C840">
        <v>85.762124</v>
      </c>
      <c r="D840">
        <v>0.394872</v>
      </c>
    </row>
    <row r="841" spans="1:4" x14ac:dyDescent="0.25">
      <c r="A841">
        <v>329.42290000000003</v>
      </c>
      <c r="B841">
        <v>86.146668000000005</v>
      </c>
      <c r="C841">
        <v>85.756410000000002</v>
      </c>
      <c r="D841">
        <v>0.39255099999999998</v>
      </c>
    </row>
    <row r="842" spans="1:4" x14ac:dyDescent="0.25">
      <c r="A842">
        <v>329.84660000000002</v>
      </c>
      <c r="B842">
        <v>86.135233999999997</v>
      </c>
      <c r="C842">
        <v>85.750271999999995</v>
      </c>
      <c r="D842">
        <v>0.39022899999999999</v>
      </c>
    </row>
    <row r="843" spans="1:4" x14ac:dyDescent="0.25">
      <c r="A843">
        <v>330.27030000000002</v>
      </c>
      <c r="B843">
        <v>86.129517000000007</v>
      </c>
      <c r="C843">
        <v>85.738844</v>
      </c>
      <c r="D843">
        <v>0.38772899999999999</v>
      </c>
    </row>
    <row r="844" spans="1:4" x14ac:dyDescent="0.25">
      <c r="A844">
        <v>330.69420000000002</v>
      </c>
      <c r="B844">
        <v>86.118083999999996</v>
      </c>
      <c r="C844">
        <v>85.733130000000003</v>
      </c>
      <c r="D844">
        <v>0.38540799999999997</v>
      </c>
    </row>
    <row r="845" spans="1:4" x14ac:dyDescent="0.25">
      <c r="A845">
        <v>331.11810000000003</v>
      </c>
      <c r="B845">
        <v>86.112368000000004</v>
      </c>
      <c r="C845">
        <v>85.727416000000005</v>
      </c>
      <c r="D845">
        <v>0.38289499999999999</v>
      </c>
    </row>
    <row r="846" spans="1:4" x14ac:dyDescent="0.25">
      <c r="A846">
        <v>331.54219999999998</v>
      </c>
      <c r="B846">
        <v>86.100935000000007</v>
      </c>
      <c r="C846">
        <v>85.721703000000005</v>
      </c>
      <c r="D846">
        <v>0.38036999999999999</v>
      </c>
    </row>
    <row r="847" spans="1:4" x14ac:dyDescent="0.25">
      <c r="A847">
        <v>331.96629999999999</v>
      </c>
      <c r="B847">
        <v>86.095219</v>
      </c>
      <c r="C847">
        <v>85.715988999999993</v>
      </c>
      <c r="D847">
        <v>0.37785600000000003</v>
      </c>
    </row>
    <row r="848" spans="1:4" x14ac:dyDescent="0.25">
      <c r="A848">
        <v>332.39049999999997</v>
      </c>
      <c r="B848">
        <v>86.083787000000001</v>
      </c>
      <c r="C848">
        <v>85.710274999999996</v>
      </c>
      <c r="D848">
        <v>0.37534200000000001</v>
      </c>
    </row>
    <row r="849" spans="1:4" x14ac:dyDescent="0.25">
      <c r="A849">
        <v>332.81479999999999</v>
      </c>
      <c r="B849">
        <v>86.078070999999994</v>
      </c>
      <c r="C849">
        <v>85.704561999999996</v>
      </c>
      <c r="D849">
        <v>0.37300699999999998</v>
      </c>
    </row>
    <row r="850" spans="1:4" x14ac:dyDescent="0.25">
      <c r="A850">
        <v>333.23919999999998</v>
      </c>
      <c r="B850">
        <v>86.066246000000007</v>
      </c>
      <c r="C850">
        <v>85.698847999999998</v>
      </c>
      <c r="D850">
        <v>0.370672</v>
      </c>
    </row>
    <row r="851" spans="1:4" x14ac:dyDescent="0.25">
      <c r="A851">
        <v>333.66370000000001</v>
      </c>
      <c r="B851">
        <v>86.06053</v>
      </c>
      <c r="C851">
        <v>85.693134999999998</v>
      </c>
      <c r="D851">
        <v>0.36835099999999998</v>
      </c>
    </row>
    <row r="852" spans="1:4" x14ac:dyDescent="0.25">
      <c r="A852">
        <v>334.08819999999997</v>
      </c>
      <c r="B852">
        <v>86.049098000000001</v>
      </c>
      <c r="C852">
        <v>85.687421999999998</v>
      </c>
      <c r="D852">
        <v>0.36585099999999998</v>
      </c>
    </row>
    <row r="853" spans="1:4" x14ac:dyDescent="0.25">
      <c r="A853">
        <v>334.5129</v>
      </c>
      <c r="B853">
        <v>86.043381999999994</v>
      </c>
      <c r="C853">
        <v>85.681708999999998</v>
      </c>
      <c r="D853">
        <v>0.36335099999999998</v>
      </c>
    </row>
    <row r="854" spans="1:4" x14ac:dyDescent="0.25">
      <c r="A854">
        <v>334.93759999999997</v>
      </c>
      <c r="B854">
        <v>86.031949999999995</v>
      </c>
      <c r="C854">
        <v>85.675995999999998</v>
      </c>
      <c r="D854">
        <v>0.36083799999999999</v>
      </c>
    </row>
    <row r="855" spans="1:4" x14ac:dyDescent="0.25">
      <c r="A855">
        <v>335.36250000000001</v>
      </c>
      <c r="B855">
        <v>86.026234000000002</v>
      </c>
      <c r="C855">
        <v>85.664136999999997</v>
      </c>
      <c r="D855">
        <v>0.35832599999999998</v>
      </c>
    </row>
    <row r="856" spans="1:4" x14ac:dyDescent="0.25">
      <c r="A856">
        <v>335.78739999999999</v>
      </c>
      <c r="B856">
        <v>86.014802000000003</v>
      </c>
      <c r="C856">
        <v>85.658422999999999</v>
      </c>
      <c r="D856">
        <v>0.35581299999999999</v>
      </c>
    </row>
    <row r="857" spans="1:4" x14ac:dyDescent="0.25">
      <c r="A857">
        <v>336.2124</v>
      </c>
      <c r="B857">
        <v>86.009086999999994</v>
      </c>
      <c r="C857">
        <v>85.652709999999999</v>
      </c>
      <c r="D857">
        <v>0.353491</v>
      </c>
    </row>
    <row r="858" spans="1:4" x14ac:dyDescent="0.25">
      <c r="A858">
        <v>336.63749999999999</v>
      </c>
      <c r="B858">
        <v>85.997656000000006</v>
      </c>
      <c r="C858">
        <v>85.646996999999999</v>
      </c>
      <c r="D858">
        <v>0.35116900000000001</v>
      </c>
    </row>
    <row r="859" spans="1:4" x14ac:dyDescent="0.25">
      <c r="A859">
        <v>337.06270000000001</v>
      </c>
      <c r="B859">
        <v>85.991940999999997</v>
      </c>
      <c r="C859">
        <v>85.641283999999999</v>
      </c>
      <c r="D859">
        <v>0.34883399999999998</v>
      </c>
    </row>
    <row r="860" spans="1:4" x14ac:dyDescent="0.25">
      <c r="A860">
        <v>337.488</v>
      </c>
      <c r="B860">
        <v>85.980108999999999</v>
      </c>
      <c r="C860">
        <v>85.635570999999999</v>
      </c>
      <c r="D860">
        <v>0.34614200000000001</v>
      </c>
    </row>
    <row r="861" spans="1:4" x14ac:dyDescent="0.25">
      <c r="A861">
        <v>337.91329999999999</v>
      </c>
      <c r="B861">
        <v>85.968677</v>
      </c>
      <c r="C861">
        <v>85.629857999999999</v>
      </c>
      <c r="D861">
        <v>0.34362799999999999</v>
      </c>
    </row>
    <row r="862" spans="1:4" x14ac:dyDescent="0.25">
      <c r="A862">
        <v>338.33879999999999</v>
      </c>
      <c r="B862">
        <v>85.962962000000005</v>
      </c>
      <c r="C862">
        <v>85.624144999999999</v>
      </c>
      <c r="D862">
        <v>0.34092299999999998</v>
      </c>
    </row>
    <row r="863" spans="1:4" x14ac:dyDescent="0.25">
      <c r="A863">
        <v>338.76440000000002</v>
      </c>
      <c r="B863">
        <v>85.951531000000003</v>
      </c>
      <c r="C863">
        <v>85.618431999999999</v>
      </c>
      <c r="D863">
        <v>0.33823199999999998</v>
      </c>
    </row>
    <row r="864" spans="1:4" x14ac:dyDescent="0.25">
      <c r="A864">
        <v>339.19</v>
      </c>
      <c r="B864">
        <v>85.945815999999994</v>
      </c>
      <c r="C864">
        <v>85.607006999999996</v>
      </c>
      <c r="D864">
        <v>0.33572000000000002</v>
      </c>
    </row>
    <row r="865" spans="1:4" x14ac:dyDescent="0.25">
      <c r="A865">
        <v>339.6157</v>
      </c>
      <c r="B865">
        <v>85.934385000000006</v>
      </c>
      <c r="C865">
        <v>85.601294999999993</v>
      </c>
      <c r="D865">
        <v>0.33320699999999998</v>
      </c>
    </row>
    <row r="866" spans="1:4" x14ac:dyDescent="0.25">
      <c r="A866">
        <v>340.04160000000002</v>
      </c>
      <c r="B866">
        <v>85.928669999999997</v>
      </c>
      <c r="C866">
        <v>85.595141999999996</v>
      </c>
      <c r="D866">
        <v>0.33069399999999999</v>
      </c>
    </row>
    <row r="867" spans="1:4" x14ac:dyDescent="0.25">
      <c r="A867">
        <v>340.46749999999997</v>
      </c>
      <c r="B867">
        <v>85.917241000000004</v>
      </c>
      <c r="C867">
        <v>85.589428999999996</v>
      </c>
      <c r="D867">
        <v>0.32819399999999999</v>
      </c>
    </row>
    <row r="868" spans="1:4" x14ac:dyDescent="0.25">
      <c r="A868">
        <v>340.89350000000002</v>
      </c>
      <c r="B868">
        <v>85.905811</v>
      </c>
      <c r="C868">
        <v>85.583716999999993</v>
      </c>
      <c r="D868">
        <v>0.32551600000000003</v>
      </c>
    </row>
    <row r="869" spans="1:4" x14ac:dyDescent="0.25">
      <c r="A869">
        <v>341.31959999999998</v>
      </c>
      <c r="B869">
        <v>85.899687</v>
      </c>
      <c r="C869">
        <v>85.578004000000007</v>
      </c>
      <c r="D869">
        <v>0.32301600000000003</v>
      </c>
    </row>
    <row r="870" spans="1:4" x14ac:dyDescent="0.25">
      <c r="A870">
        <v>341.74579999999997</v>
      </c>
      <c r="B870">
        <v>85.888256999999996</v>
      </c>
      <c r="C870">
        <v>85.572291000000007</v>
      </c>
      <c r="D870">
        <v>0.32051499999999999</v>
      </c>
    </row>
    <row r="871" spans="1:4" x14ac:dyDescent="0.25">
      <c r="A871">
        <v>342.1721</v>
      </c>
      <c r="B871">
        <v>85.882542000000001</v>
      </c>
      <c r="C871">
        <v>85.566579000000004</v>
      </c>
      <c r="D871">
        <v>0.31800200000000001</v>
      </c>
    </row>
    <row r="872" spans="1:4" x14ac:dyDescent="0.25">
      <c r="A872">
        <v>342.59840000000003</v>
      </c>
      <c r="B872">
        <v>85.871111999999997</v>
      </c>
      <c r="C872">
        <v>85.555154000000002</v>
      </c>
      <c r="D872">
        <v>0.31529699999999999</v>
      </c>
    </row>
    <row r="873" spans="1:4" x14ac:dyDescent="0.25">
      <c r="A873">
        <v>343.0249</v>
      </c>
      <c r="B873">
        <v>85.865397000000002</v>
      </c>
      <c r="C873">
        <v>85.549441999999999</v>
      </c>
      <c r="D873">
        <v>0.31260599999999999</v>
      </c>
    </row>
    <row r="874" spans="1:4" x14ac:dyDescent="0.25">
      <c r="A874">
        <v>343.45139999999998</v>
      </c>
      <c r="B874">
        <v>85.853967999999995</v>
      </c>
      <c r="C874">
        <v>85.543729999999996</v>
      </c>
      <c r="D874">
        <v>0.30973600000000001</v>
      </c>
    </row>
    <row r="875" spans="1:4" x14ac:dyDescent="0.25">
      <c r="A875">
        <v>343.87810000000002</v>
      </c>
      <c r="B875">
        <v>85.84254</v>
      </c>
      <c r="C875">
        <v>85.538016999999996</v>
      </c>
      <c r="D875">
        <v>0.307224</v>
      </c>
    </row>
    <row r="876" spans="1:4" x14ac:dyDescent="0.25">
      <c r="A876">
        <v>344.3048</v>
      </c>
      <c r="B876">
        <v>85.836825000000005</v>
      </c>
      <c r="C876">
        <v>85.532304999999994</v>
      </c>
      <c r="D876">
        <v>0.30453200000000002</v>
      </c>
    </row>
    <row r="877" spans="1:4" x14ac:dyDescent="0.25">
      <c r="A877">
        <v>344.73169999999999</v>
      </c>
      <c r="B877">
        <v>85.824979999999996</v>
      </c>
      <c r="C877">
        <v>85.526594000000003</v>
      </c>
      <c r="D877">
        <v>0.30185400000000001</v>
      </c>
    </row>
    <row r="878" spans="1:4" x14ac:dyDescent="0.25">
      <c r="A878">
        <v>345.15859999999998</v>
      </c>
      <c r="B878">
        <v>85.813551000000004</v>
      </c>
      <c r="C878">
        <v>85.520433999999995</v>
      </c>
      <c r="D878">
        <v>0.29916199999999998</v>
      </c>
    </row>
    <row r="879" spans="1:4" x14ac:dyDescent="0.25">
      <c r="A879">
        <v>345.5856</v>
      </c>
      <c r="B879">
        <v>85.807835999999995</v>
      </c>
      <c r="C879">
        <v>85.509010000000004</v>
      </c>
      <c r="D879">
        <v>0.29647000000000001</v>
      </c>
    </row>
    <row r="880" spans="1:4" x14ac:dyDescent="0.25">
      <c r="A880">
        <v>346.0127</v>
      </c>
      <c r="B880">
        <v>85.796408</v>
      </c>
      <c r="C880">
        <v>85.503298000000001</v>
      </c>
      <c r="D880">
        <v>0.29395700000000002</v>
      </c>
    </row>
    <row r="881" spans="1:4" x14ac:dyDescent="0.25">
      <c r="A881">
        <v>346.43990000000002</v>
      </c>
      <c r="B881">
        <v>85.790694000000002</v>
      </c>
      <c r="C881">
        <v>85.497585999999998</v>
      </c>
      <c r="D881">
        <v>0.29108699999999998</v>
      </c>
    </row>
    <row r="882" spans="1:4" x14ac:dyDescent="0.25">
      <c r="A882">
        <v>346.86720000000003</v>
      </c>
      <c r="B882">
        <v>85.779264999999995</v>
      </c>
      <c r="C882">
        <v>85.491873999999996</v>
      </c>
      <c r="D882">
        <v>0.28839500000000001</v>
      </c>
    </row>
    <row r="883" spans="1:4" x14ac:dyDescent="0.25">
      <c r="A883">
        <v>347.2946</v>
      </c>
      <c r="B883">
        <v>85.767837999999998</v>
      </c>
      <c r="C883">
        <v>85.486161999999993</v>
      </c>
      <c r="D883">
        <v>0.28551100000000001</v>
      </c>
    </row>
    <row r="884" spans="1:4" x14ac:dyDescent="0.25">
      <c r="A884">
        <v>347.72210000000001</v>
      </c>
      <c r="B884">
        <v>85.762124</v>
      </c>
      <c r="C884">
        <v>85.480450000000005</v>
      </c>
      <c r="D884">
        <v>0.282642</v>
      </c>
    </row>
    <row r="885" spans="1:4" x14ac:dyDescent="0.25">
      <c r="A885">
        <v>348.14960000000002</v>
      </c>
      <c r="B885">
        <v>85.750697000000002</v>
      </c>
      <c r="C885">
        <v>85.469026999999997</v>
      </c>
      <c r="D885">
        <v>0.27995100000000001</v>
      </c>
    </row>
    <row r="886" spans="1:4" x14ac:dyDescent="0.25">
      <c r="A886">
        <v>348.57729999999998</v>
      </c>
      <c r="B886">
        <v>85.738844</v>
      </c>
      <c r="C886">
        <v>85.463314999999994</v>
      </c>
      <c r="D886">
        <v>0.27725899999999998</v>
      </c>
    </row>
    <row r="887" spans="1:4" x14ac:dyDescent="0.25">
      <c r="A887">
        <v>349.00510000000003</v>
      </c>
      <c r="B887">
        <v>85.733130000000003</v>
      </c>
      <c r="C887">
        <v>85.457604000000003</v>
      </c>
      <c r="D887">
        <v>0.27456700000000001</v>
      </c>
    </row>
    <row r="888" spans="1:4" x14ac:dyDescent="0.25">
      <c r="A888">
        <v>349.43290000000002</v>
      </c>
      <c r="B888">
        <v>85.721703000000005</v>
      </c>
      <c r="C888">
        <v>85.451437999999996</v>
      </c>
      <c r="D888">
        <v>0.27169700000000002</v>
      </c>
    </row>
    <row r="889" spans="1:4" x14ac:dyDescent="0.25">
      <c r="A889">
        <v>349.86090000000002</v>
      </c>
      <c r="B889">
        <v>85.710274999999996</v>
      </c>
      <c r="C889">
        <v>85.445727000000005</v>
      </c>
      <c r="D889">
        <v>0.26900499999999999</v>
      </c>
    </row>
    <row r="890" spans="1:4" x14ac:dyDescent="0.25">
      <c r="A890">
        <v>350.28890000000001</v>
      </c>
      <c r="B890">
        <v>85.704561999999996</v>
      </c>
      <c r="C890">
        <v>85.434303</v>
      </c>
      <c r="D890">
        <v>0.26613500000000001</v>
      </c>
    </row>
    <row r="891" spans="1:4" x14ac:dyDescent="0.25">
      <c r="A891">
        <v>350.71699999999998</v>
      </c>
      <c r="B891">
        <v>85.693134999999998</v>
      </c>
      <c r="C891">
        <v>85.428591999999995</v>
      </c>
      <c r="D891">
        <v>0.26326500000000003</v>
      </c>
    </row>
    <row r="892" spans="1:4" x14ac:dyDescent="0.25">
      <c r="A892">
        <v>351.14530000000002</v>
      </c>
      <c r="B892">
        <v>85.681708999999998</v>
      </c>
      <c r="C892">
        <v>85.422880000000006</v>
      </c>
      <c r="D892">
        <v>0.26039499999999999</v>
      </c>
    </row>
    <row r="893" spans="1:4" x14ac:dyDescent="0.25">
      <c r="A893">
        <v>351.5736</v>
      </c>
      <c r="B893">
        <v>85.669849999999997</v>
      </c>
      <c r="C893">
        <v>85.417169000000001</v>
      </c>
      <c r="D893">
        <v>0.25751099999999999</v>
      </c>
    </row>
    <row r="894" spans="1:4" x14ac:dyDescent="0.25">
      <c r="A894">
        <v>352.00200000000001</v>
      </c>
      <c r="B894">
        <v>85.664136999999997</v>
      </c>
      <c r="C894">
        <v>85.411457999999996</v>
      </c>
      <c r="D894">
        <v>0.25483299999999998</v>
      </c>
    </row>
    <row r="895" spans="1:4" x14ac:dyDescent="0.25">
      <c r="A895">
        <v>352.43049999999999</v>
      </c>
      <c r="B895">
        <v>85.652709999999999</v>
      </c>
      <c r="C895">
        <v>85.400036</v>
      </c>
      <c r="D895">
        <v>0.25214199999999998</v>
      </c>
    </row>
    <row r="896" spans="1:4" x14ac:dyDescent="0.25">
      <c r="A896">
        <v>352.85910000000001</v>
      </c>
      <c r="B896">
        <v>85.641283999999999</v>
      </c>
      <c r="C896">
        <v>85.394324999999995</v>
      </c>
      <c r="D896">
        <v>0.24909300000000001</v>
      </c>
    </row>
    <row r="897" spans="1:4" x14ac:dyDescent="0.25">
      <c r="A897">
        <v>353.2878</v>
      </c>
      <c r="B897">
        <v>85.635570999999999</v>
      </c>
      <c r="C897">
        <v>85.388614000000004</v>
      </c>
      <c r="D897">
        <v>0.246223</v>
      </c>
    </row>
    <row r="898" spans="1:4" x14ac:dyDescent="0.25">
      <c r="A898">
        <v>353.71660000000003</v>
      </c>
      <c r="B898">
        <v>85.624144999999999</v>
      </c>
      <c r="C898">
        <v>85.382902999999999</v>
      </c>
      <c r="D898">
        <v>0.24335300000000001</v>
      </c>
    </row>
    <row r="899" spans="1:4" x14ac:dyDescent="0.25">
      <c r="A899">
        <v>354.14550000000003</v>
      </c>
      <c r="B899">
        <v>85.612719999999996</v>
      </c>
      <c r="C899">
        <v>85.376731000000007</v>
      </c>
      <c r="D899">
        <v>0.240483</v>
      </c>
    </row>
    <row r="900" spans="1:4" x14ac:dyDescent="0.25">
      <c r="A900">
        <v>354.5745</v>
      </c>
      <c r="B900">
        <v>85.601294999999993</v>
      </c>
      <c r="C900">
        <v>85.365307999999999</v>
      </c>
      <c r="D900">
        <v>0.23761299999999999</v>
      </c>
    </row>
    <row r="901" spans="1:4" x14ac:dyDescent="0.25">
      <c r="A901">
        <v>355.00360000000001</v>
      </c>
      <c r="B901">
        <v>85.595141999999996</v>
      </c>
      <c r="C901">
        <v>85.359596999999994</v>
      </c>
      <c r="D901">
        <v>0.23472899999999999</v>
      </c>
    </row>
    <row r="902" spans="1:4" x14ac:dyDescent="0.25">
      <c r="A902">
        <v>355.43270000000001</v>
      </c>
      <c r="B902">
        <v>85.583716999999993</v>
      </c>
      <c r="C902">
        <v>85.353886000000003</v>
      </c>
      <c r="D902">
        <v>0.23166700000000001</v>
      </c>
    </row>
    <row r="903" spans="1:4" x14ac:dyDescent="0.25">
      <c r="A903">
        <v>355.86200000000002</v>
      </c>
      <c r="B903">
        <v>85.572291000000007</v>
      </c>
      <c r="C903">
        <v>85.348175999999995</v>
      </c>
      <c r="D903">
        <v>0.228632</v>
      </c>
    </row>
    <row r="904" spans="1:4" x14ac:dyDescent="0.25">
      <c r="A904">
        <v>356.29140000000001</v>
      </c>
      <c r="B904">
        <v>85.566579000000004</v>
      </c>
      <c r="C904">
        <v>85.336753999999999</v>
      </c>
      <c r="D904">
        <v>0.22559799999999999</v>
      </c>
    </row>
    <row r="905" spans="1:4" x14ac:dyDescent="0.25">
      <c r="A905">
        <v>356.7208</v>
      </c>
      <c r="B905">
        <v>85.555154000000002</v>
      </c>
      <c r="C905">
        <v>85.331044000000006</v>
      </c>
      <c r="D905">
        <v>0.22272800000000001</v>
      </c>
    </row>
    <row r="906" spans="1:4" x14ac:dyDescent="0.25">
      <c r="A906">
        <v>357.15039999999999</v>
      </c>
      <c r="B906">
        <v>85.543729999999996</v>
      </c>
      <c r="C906">
        <v>85.325333000000001</v>
      </c>
      <c r="D906">
        <v>0.219859</v>
      </c>
    </row>
    <row r="907" spans="1:4" x14ac:dyDescent="0.25">
      <c r="A907">
        <v>357.58</v>
      </c>
      <c r="B907">
        <v>85.532304999999994</v>
      </c>
      <c r="C907">
        <v>85.319623000000007</v>
      </c>
      <c r="D907">
        <v>0.216617</v>
      </c>
    </row>
    <row r="908" spans="1:4" x14ac:dyDescent="0.25">
      <c r="A908">
        <v>358.00979999999998</v>
      </c>
      <c r="B908">
        <v>85.520433999999995</v>
      </c>
      <c r="C908">
        <v>85.308203000000006</v>
      </c>
      <c r="D908">
        <v>0.21355499999999999</v>
      </c>
    </row>
    <row r="909" spans="1:4" x14ac:dyDescent="0.25">
      <c r="A909">
        <v>358.43959999999998</v>
      </c>
      <c r="B909">
        <v>85.514722000000006</v>
      </c>
      <c r="C909">
        <v>85.302024000000003</v>
      </c>
      <c r="D909">
        <v>0.21049200000000001</v>
      </c>
    </row>
    <row r="910" spans="1:4" x14ac:dyDescent="0.25">
      <c r="A910">
        <v>358.86950000000002</v>
      </c>
      <c r="B910">
        <v>85.503298000000001</v>
      </c>
      <c r="C910">
        <v>85.296312999999998</v>
      </c>
      <c r="D910">
        <v>0.207622</v>
      </c>
    </row>
    <row r="911" spans="1:4" x14ac:dyDescent="0.25">
      <c r="A911">
        <v>359.2996</v>
      </c>
      <c r="B911">
        <v>85.491873999999996</v>
      </c>
      <c r="C911">
        <v>85.290603000000004</v>
      </c>
      <c r="D911">
        <v>0.20475099999999999</v>
      </c>
    </row>
    <row r="912" spans="1:4" x14ac:dyDescent="0.25">
      <c r="A912">
        <v>359.72969999999998</v>
      </c>
      <c r="B912">
        <v>85.480450000000005</v>
      </c>
      <c r="C912">
        <v>85.279182000000006</v>
      </c>
      <c r="D912">
        <v>0.20170199999999999</v>
      </c>
    </row>
    <row r="913" spans="1:4" x14ac:dyDescent="0.25">
      <c r="A913">
        <v>360.15989999999999</v>
      </c>
      <c r="B913">
        <v>85.474738000000002</v>
      </c>
      <c r="C913">
        <v>85.273471999999998</v>
      </c>
      <c r="D913">
        <v>0.19866900000000001</v>
      </c>
    </row>
    <row r="914" spans="1:4" x14ac:dyDescent="0.25">
      <c r="A914">
        <v>360.59019999999998</v>
      </c>
      <c r="B914">
        <v>85.463314999999994</v>
      </c>
      <c r="C914">
        <v>85.267762000000005</v>
      </c>
      <c r="D914">
        <v>0.195442</v>
      </c>
    </row>
    <row r="915" spans="1:4" x14ac:dyDescent="0.25">
      <c r="A915">
        <v>361.0206</v>
      </c>
      <c r="B915">
        <v>85.451892999999998</v>
      </c>
      <c r="C915">
        <v>85.262051999999997</v>
      </c>
      <c r="D915">
        <v>0.19239400000000001</v>
      </c>
    </row>
    <row r="916" spans="1:4" x14ac:dyDescent="0.25">
      <c r="A916">
        <v>361.45119999999997</v>
      </c>
      <c r="B916">
        <v>85.440015000000002</v>
      </c>
      <c r="C916">
        <v>85.250631999999996</v>
      </c>
      <c r="D916">
        <v>0.189331</v>
      </c>
    </row>
    <row r="917" spans="1:4" x14ac:dyDescent="0.25">
      <c r="A917">
        <v>361.8818</v>
      </c>
      <c r="B917">
        <v>85.428591999999995</v>
      </c>
      <c r="C917">
        <v>85.244923</v>
      </c>
      <c r="D917">
        <v>0.18609000000000001</v>
      </c>
    </row>
    <row r="918" spans="1:4" x14ac:dyDescent="0.25">
      <c r="A918">
        <v>362.3125</v>
      </c>
      <c r="B918">
        <v>85.417169000000001</v>
      </c>
      <c r="C918">
        <v>85.238737999999998</v>
      </c>
      <c r="D918">
        <v>0.18304100000000001</v>
      </c>
    </row>
    <row r="919" spans="1:4" x14ac:dyDescent="0.25">
      <c r="A919">
        <v>362.74329999999998</v>
      </c>
      <c r="B919">
        <v>85.411457999999996</v>
      </c>
      <c r="C919">
        <v>85.233027000000007</v>
      </c>
      <c r="D919">
        <v>0.17999299999999999</v>
      </c>
    </row>
    <row r="920" spans="1:4" x14ac:dyDescent="0.25">
      <c r="A920">
        <v>363.17419999999998</v>
      </c>
      <c r="B920">
        <v>85.400036</v>
      </c>
      <c r="C920">
        <v>85.221608000000003</v>
      </c>
      <c r="D920">
        <v>0.176929</v>
      </c>
    </row>
    <row r="921" spans="1:4" x14ac:dyDescent="0.25">
      <c r="A921">
        <v>363.60520000000002</v>
      </c>
      <c r="B921">
        <v>85.388614000000004</v>
      </c>
      <c r="C921">
        <v>85.215897999999996</v>
      </c>
      <c r="D921">
        <v>0.173703</v>
      </c>
    </row>
    <row r="922" spans="1:4" x14ac:dyDescent="0.25">
      <c r="A922">
        <v>364.03629999999998</v>
      </c>
      <c r="B922">
        <v>85.376731000000007</v>
      </c>
      <c r="C922">
        <v>85.210188000000002</v>
      </c>
      <c r="D922">
        <v>0.17047599999999999</v>
      </c>
    </row>
    <row r="923" spans="1:4" x14ac:dyDescent="0.25">
      <c r="A923">
        <v>364.46749999999997</v>
      </c>
      <c r="B923">
        <v>85.365307999999999</v>
      </c>
      <c r="C923">
        <v>85.198768999999999</v>
      </c>
      <c r="D923">
        <v>0.16725000000000001</v>
      </c>
    </row>
    <row r="924" spans="1:4" x14ac:dyDescent="0.25">
      <c r="A924">
        <v>364.89879999999999</v>
      </c>
      <c r="B924">
        <v>85.353886000000003</v>
      </c>
      <c r="C924">
        <v>85.193060000000003</v>
      </c>
      <c r="D924">
        <v>0.16420199999999999</v>
      </c>
    </row>
    <row r="925" spans="1:4" x14ac:dyDescent="0.25">
      <c r="A925">
        <v>365.33010000000002</v>
      </c>
      <c r="B925">
        <v>85.348175999999995</v>
      </c>
      <c r="C925">
        <v>85.187351000000007</v>
      </c>
      <c r="D925">
        <v>0.16098999999999999</v>
      </c>
    </row>
    <row r="926" spans="1:4" x14ac:dyDescent="0.25">
      <c r="A926">
        <v>365.76159999999999</v>
      </c>
      <c r="B926">
        <v>85.336753999999999</v>
      </c>
      <c r="C926">
        <v>85.175932000000003</v>
      </c>
      <c r="D926">
        <v>0.15756899999999999</v>
      </c>
    </row>
    <row r="927" spans="1:4" x14ac:dyDescent="0.25">
      <c r="A927">
        <v>366.19319999999999</v>
      </c>
      <c r="B927">
        <v>85.325333000000001</v>
      </c>
      <c r="C927">
        <v>85.170222999999993</v>
      </c>
      <c r="D927">
        <v>0.15432799999999999</v>
      </c>
    </row>
    <row r="928" spans="1:4" x14ac:dyDescent="0.25">
      <c r="A928">
        <v>366.62490000000003</v>
      </c>
      <c r="B928">
        <v>85.313912999999999</v>
      </c>
      <c r="C928">
        <v>85.164030999999994</v>
      </c>
      <c r="D928">
        <v>0.151086</v>
      </c>
    </row>
    <row r="929" spans="1:4" x14ac:dyDescent="0.25">
      <c r="A929">
        <v>367.05669999999998</v>
      </c>
      <c r="B929">
        <v>85.302024000000003</v>
      </c>
      <c r="C929">
        <v>85.158321999999998</v>
      </c>
      <c r="D929">
        <v>0.14766599999999999</v>
      </c>
    </row>
    <row r="930" spans="1:4" x14ac:dyDescent="0.25">
      <c r="A930">
        <v>367.48849999999999</v>
      </c>
      <c r="B930">
        <v>85.290603000000004</v>
      </c>
      <c r="C930">
        <v>85.146904000000006</v>
      </c>
      <c r="D930">
        <v>0.144261</v>
      </c>
    </row>
    <row r="931" spans="1:4" x14ac:dyDescent="0.25">
      <c r="A931">
        <v>367.9205</v>
      </c>
      <c r="B931">
        <v>85.279182000000006</v>
      </c>
      <c r="C931">
        <v>85.141194999999996</v>
      </c>
      <c r="D931">
        <v>0.14085700000000001</v>
      </c>
    </row>
    <row r="932" spans="1:4" x14ac:dyDescent="0.25">
      <c r="A932">
        <v>368.3526</v>
      </c>
      <c r="B932">
        <v>85.267762000000005</v>
      </c>
      <c r="C932">
        <v>85.135486</v>
      </c>
      <c r="D932">
        <v>0.13761499999999999</v>
      </c>
    </row>
    <row r="933" spans="1:4" x14ac:dyDescent="0.25">
      <c r="A933">
        <v>368.78480000000002</v>
      </c>
      <c r="B933">
        <v>85.262051999999997</v>
      </c>
      <c r="C933">
        <v>85.124067999999994</v>
      </c>
      <c r="D933">
        <v>0.13421</v>
      </c>
    </row>
    <row r="934" spans="1:4" x14ac:dyDescent="0.25">
      <c r="A934">
        <v>369.21699999999998</v>
      </c>
      <c r="B934">
        <v>85.250631999999996</v>
      </c>
      <c r="C934">
        <v>85.118358999999998</v>
      </c>
      <c r="D934">
        <v>0.130805</v>
      </c>
    </row>
    <row r="935" spans="1:4" x14ac:dyDescent="0.25">
      <c r="A935">
        <v>369.64940000000001</v>
      </c>
      <c r="B935">
        <v>85.238737999999998</v>
      </c>
      <c r="C935">
        <v>85.112651</v>
      </c>
      <c r="D935">
        <v>0.12756300000000001</v>
      </c>
    </row>
    <row r="936" spans="1:4" x14ac:dyDescent="0.25">
      <c r="A936">
        <v>370.08190000000002</v>
      </c>
      <c r="B936">
        <v>85.227317999999997</v>
      </c>
      <c r="C936">
        <v>85.100744000000006</v>
      </c>
      <c r="D936">
        <v>0.124143</v>
      </c>
    </row>
    <row r="937" spans="1:4" x14ac:dyDescent="0.25">
      <c r="A937">
        <v>370.51440000000002</v>
      </c>
      <c r="B937">
        <v>85.215897999999996</v>
      </c>
      <c r="C937">
        <v>85.095035999999993</v>
      </c>
      <c r="D937">
        <v>0.120545</v>
      </c>
    </row>
    <row r="938" spans="1:4" x14ac:dyDescent="0.25">
      <c r="A938">
        <v>370.94709999999998</v>
      </c>
      <c r="B938">
        <v>85.204479000000006</v>
      </c>
      <c r="C938">
        <v>85.089326999999997</v>
      </c>
      <c r="D938">
        <v>0.11712500000000001</v>
      </c>
    </row>
    <row r="939" spans="1:4" x14ac:dyDescent="0.25">
      <c r="A939">
        <v>371.37990000000002</v>
      </c>
      <c r="B939">
        <v>85.193060000000003</v>
      </c>
      <c r="C939">
        <v>85.077910000000003</v>
      </c>
      <c r="D939">
        <v>0.11372</v>
      </c>
    </row>
    <row r="940" spans="1:4" x14ac:dyDescent="0.25">
      <c r="A940">
        <v>371.81270000000001</v>
      </c>
      <c r="B940">
        <v>85.181640999999999</v>
      </c>
      <c r="C940">
        <v>85.072201000000007</v>
      </c>
      <c r="D940">
        <v>0.110315</v>
      </c>
    </row>
    <row r="941" spans="1:4" x14ac:dyDescent="0.25">
      <c r="A941">
        <v>372.2457</v>
      </c>
      <c r="B941">
        <v>85.169741000000002</v>
      </c>
      <c r="C941">
        <v>85.066492999999994</v>
      </c>
      <c r="D941">
        <v>0.10691000000000001</v>
      </c>
    </row>
    <row r="942" spans="1:4" x14ac:dyDescent="0.25">
      <c r="A942">
        <v>372.67869999999999</v>
      </c>
      <c r="B942">
        <v>85.158321999999998</v>
      </c>
      <c r="C942">
        <v>85.055076</v>
      </c>
      <c r="D942">
        <v>0.103327</v>
      </c>
    </row>
    <row r="943" spans="1:4" x14ac:dyDescent="0.25">
      <c r="A943">
        <v>373.11189999999999</v>
      </c>
      <c r="B943">
        <v>85.146904000000006</v>
      </c>
      <c r="C943">
        <v>85.049368000000001</v>
      </c>
      <c r="D943">
        <v>9.9743999999999999E-2</v>
      </c>
    </row>
    <row r="944" spans="1:4" x14ac:dyDescent="0.25">
      <c r="A944">
        <v>373.54520000000002</v>
      </c>
      <c r="B944">
        <v>85.135486</v>
      </c>
      <c r="C944">
        <v>85.043660000000003</v>
      </c>
      <c r="D944">
        <v>9.6144999999999994E-2</v>
      </c>
    </row>
    <row r="945" spans="1:4" x14ac:dyDescent="0.25">
      <c r="A945">
        <v>373.9785</v>
      </c>
      <c r="B945">
        <v>85.124067999999994</v>
      </c>
      <c r="C945">
        <v>85.031747999999993</v>
      </c>
      <c r="D945">
        <v>9.2532000000000003E-2</v>
      </c>
    </row>
    <row r="946" spans="1:4" x14ac:dyDescent="0.25">
      <c r="A946">
        <v>374.41199999999998</v>
      </c>
      <c r="B946">
        <v>85.112651</v>
      </c>
      <c r="C946">
        <v>85.026039999999995</v>
      </c>
      <c r="D946">
        <v>8.9110999999999996E-2</v>
      </c>
    </row>
    <row r="947" spans="1:4" x14ac:dyDescent="0.25">
      <c r="A947">
        <v>374.84550000000002</v>
      </c>
      <c r="B947">
        <v>85.100744000000006</v>
      </c>
      <c r="C947">
        <v>85.014623999999998</v>
      </c>
      <c r="D947">
        <v>8.5528000000000007E-2</v>
      </c>
    </row>
    <row r="948" spans="1:4" x14ac:dyDescent="0.25">
      <c r="A948">
        <v>375.2792</v>
      </c>
      <c r="B948">
        <v>85.089326999999997</v>
      </c>
      <c r="C948">
        <v>85.008915999999999</v>
      </c>
      <c r="D948">
        <v>8.2123000000000002E-2</v>
      </c>
    </row>
    <row r="949" spans="1:4" x14ac:dyDescent="0.25">
      <c r="A949">
        <v>375.71300000000002</v>
      </c>
      <c r="B949">
        <v>85.077910000000003</v>
      </c>
      <c r="C949">
        <v>85.003208000000001</v>
      </c>
      <c r="D949">
        <v>7.8702999999999995E-2</v>
      </c>
    </row>
    <row r="950" spans="1:4" x14ac:dyDescent="0.25">
      <c r="A950">
        <v>376.14679999999998</v>
      </c>
      <c r="B950">
        <v>85.066492999999994</v>
      </c>
      <c r="C950">
        <v>84.991793000000001</v>
      </c>
      <c r="D950">
        <v>7.4747999999999995E-2</v>
      </c>
    </row>
    <row r="951" spans="1:4" x14ac:dyDescent="0.25">
      <c r="A951">
        <v>376.58080000000001</v>
      </c>
      <c r="B951">
        <v>85.055076</v>
      </c>
      <c r="C951">
        <v>84.986085000000003</v>
      </c>
      <c r="D951">
        <v>7.0971000000000006E-2</v>
      </c>
    </row>
    <row r="952" spans="1:4" x14ac:dyDescent="0.25">
      <c r="A952">
        <v>377.01479999999998</v>
      </c>
      <c r="B952">
        <v>85.043660000000003</v>
      </c>
      <c r="C952">
        <v>84.980378000000002</v>
      </c>
      <c r="D952">
        <v>6.7209000000000005E-2</v>
      </c>
    </row>
    <row r="953" spans="1:4" x14ac:dyDescent="0.25">
      <c r="A953">
        <v>377.44900000000001</v>
      </c>
      <c r="B953">
        <v>85.031747999999993</v>
      </c>
      <c r="C953">
        <v>84.968461000000005</v>
      </c>
      <c r="D953">
        <v>6.3432000000000002E-2</v>
      </c>
    </row>
    <row r="954" spans="1:4" x14ac:dyDescent="0.25">
      <c r="A954">
        <v>377.88330000000002</v>
      </c>
      <c r="B954">
        <v>85.020331999999996</v>
      </c>
      <c r="C954">
        <v>84.962753000000006</v>
      </c>
      <c r="D954">
        <v>5.9671000000000002E-2</v>
      </c>
    </row>
    <row r="955" spans="1:4" x14ac:dyDescent="0.25">
      <c r="A955">
        <v>378.31760000000003</v>
      </c>
      <c r="B955">
        <v>85.008915999999999</v>
      </c>
      <c r="C955">
        <v>84.951338000000007</v>
      </c>
      <c r="D955">
        <v>5.6072999999999998E-2</v>
      </c>
    </row>
    <row r="956" spans="1:4" x14ac:dyDescent="0.25">
      <c r="A956">
        <v>378.75209999999998</v>
      </c>
      <c r="B956">
        <v>84.997500000000002</v>
      </c>
      <c r="C956">
        <v>84.945629999999994</v>
      </c>
      <c r="D956">
        <v>5.2296000000000002E-2</v>
      </c>
    </row>
    <row r="957" spans="1:4" x14ac:dyDescent="0.25">
      <c r="A957">
        <v>379.18669999999997</v>
      </c>
      <c r="B957">
        <v>84.986085000000003</v>
      </c>
      <c r="C957">
        <v>84.939922999999993</v>
      </c>
      <c r="D957">
        <v>4.8519E-2</v>
      </c>
    </row>
    <row r="958" spans="1:4" x14ac:dyDescent="0.25">
      <c r="A958">
        <v>379.62130000000002</v>
      </c>
      <c r="B958">
        <v>84.974670000000003</v>
      </c>
      <c r="C958">
        <v>84.928509000000005</v>
      </c>
      <c r="D958">
        <v>4.4757999999999999E-2</v>
      </c>
    </row>
    <row r="959" spans="1:4" x14ac:dyDescent="0.25">
      <c r="A959">
        <v>380.05610000000001</v>
      </c>
      <c r="B959">
        <v>84.962753000000006</v>
      </c>
      <c r="C959">
        <v>84.922802000000004</v>
      </c>
      <c r="D959">
        <v>4.0818E-2</v>
      </c>
    </row>
    <row r="960" spans="1:4" x14ac:dyDescent="0.25">
      <c r="A960">
        <v>380.49099999999999</v>
      </c>
      <c r="B960">
        <v>84.951338000000007</v>
      </c>
      <c r="C960">
        <v>84.917095000000003</v>
      </c>
      <c r="D960">
        <v>3.7040999999999998E-2</v>
      </c>
    </row>
    <row r="961" spans="1:4" x14ac:dyDescent="0.25">
      <c r="A961">
        <v>380.92590000000001</v>
      </c>
      <c r="B961">
        <v>84.939922999999993</v>
      </c>
      <c r="C961">
        <v>84.905681000000001</v>
      </c>
      <c r="D961">
        <v>3.3263000000000001E-2</v>
      </c>
    </row>
    <row r="962" spans="1:4" x14ac:dyDescent="0.25">
      <c r="A962">
        <v>381.36099999999999</v>
      </c>
      <c r="B962">
        <v>84.928509000000005</v>
      </c>
      <c r="C962">
        <v>84.899465000000006</v>
      </c>
      <c r="D962">
        <v>2.9486999999999999E-2</v>
      </c>
    </row>
    <row r="963" spans="1:4" x14ac:dyDescent="0.25">
      <c r="A963">
        <v>381.7962</v>
      </c>
      <c r="B963">
        <v>84.917095000000003</v>
      </c>
      <c r="C963">
        <v>84.888051000000004</v>
      </c>
      <c r="D963">
        <v>2.571E-2</v>
      </c>
    </row>
    <row r="964" spans="1:4" x14ac:dyDescent="0.25">
      <c r="A964">
        <v>382.23149999999998</v>
      </c>
      <c r="B964">
        <v>84.905173000000005</v>
      </c>
      <c r="C964">
        <v>84.882344000000003</v>
      </c>
      <c r="D964">
        <v>2.1593000000000001E-2</v>
      </c>
    </row>
    <row r="965" spans="1:4" x14ac:dyDescent="0.25">
      <c r="A965">
        <v>382.66680000000002</v>
      </c>
      <c r="B965">
        <v>84.888051000000004</v>
      </c>
      <c r="C965">
        <v>84.876638</v>
      </c>
      <c r="D965">
        <v>1.7637E-2</v>
      </c>
    </row>
    <row r="966" spans="1:4" x14ac:dyDescent="0.25">
      <c r="A966">
        <v>383.10230000000001</v>
      </c>
      <c r="B966">
        <v>84.876638</v>
      </c>
      <c r="C966">
        <v>84.865223999999998</v>
      </c>
      <c r="D966">
        <v>1.3682E-2</v>
      </c>
    </row>
    <row r="967" spans="1:4" x14ac:dyDescent="0.25">
      <c r="A967">
        <v>383.53789999999998</v>
      </c>
      <c r="B967">
        <v>84.865223999999998</v>
      </c>
      <c r="C967">
        <v>84.859517999999994</v>
      </c>
      <c r="D967">
        <v>9.7260000000000003E-3</v>
      </c>
    </row>
    <row r="968" spans="1:4" x14ac:dyDescent="0.25">
      <c r="A968">
        <v>383.97359999999998</v>
      </c>
      <c r="B968">
        <v>84.853812000000005</v>
      </c>
      <c r="C968">
        <v>84.848105000000004</v>
      </c>
      <c r="D968">
        <v>5.5929999999999999E-3</v>
      </c>
    </row>
    <row r="969" spans="1:4" x14ac:dyDescent="0.25">
      <c r="A969">
        <v>384.40940000000001</v>
      </c>
      <c r="B969">
        <v>84.842399</v>
      </c>
      <c r="C969">
        <v>84.841883999999993</v>
      </c>
      <c r="D969">
        <v>1.621E-3</v>
      </c>
    </row>
    <row r="970" spans="1:4" x14ac:dyDescent="0.25">
      <c r="A970">
        <v>384.84530000000001</v>
      </c>
      <c r="B970">
        <v>84.830471000000003</v>
      </c>
      <c r="C970">
        <v>84.830471000000003</v>
      </c>
      <c r="D970">
        <v>-2.513E-3</v>
      </c>
    </row>
    <row r="971" spans="1:4" x14ac:dyDescent="0.25">
      <c r="A971">
        <v>385.28129999999999</v>
      </c>
      <c r="B971">
        <v>84.819057999999998</v>
      </c>
      <c r="C971">
        <v>84.824764999999999</v>
      </c>
      <c r="D971">
        <v>-6.4679999999999998E-3</v>
      </c>
    </row>
    <row r="972" spans="1:4" x14ac:dyDescent="0.25">
      <c r="A972">
        <v>385.7174</v>
      </c>
      <c r="B972">
        <v>84.807646000000005</v>
      </c>
      <c r="C972">
        <v>84.819057999999998</v>
      </c>
      <c r="D972">
        <v>-1.078E-2</v>
      </c>
    </row>
    <row r="973" spans="1:4" x14ac:dyDescent="0.25">
      <c r="A973">
        <v>386.15359999999998</v>
      </c>
      <c r="B973">
        <v>84.790527999999995</v>
      </c>
      <c r="C973">
        <v>84.807646000000005</v>
      </c>
      <c r="D973">
        <v>-1.5092E-2</v>
      </c>
    </row>
    <row r="974" spans="1:4" x14ac:dyDescent="0.25">
      <c r="A974">
        <v>386.5899</v>
      </c>
      <c r="B974">
        <v>84.779116999999999</v>
      </c>
      <c r="C974">
        <v>84.801940000000002</v>
      </c>
      <c r="D974">
        <v>-1.9241999999999999E-2</v>
      </c>
    </row>
    <row r="975" spans="1:4" x14ac:dyDescent="0.25">
      <c r="A975">
        <v>387.02629999999999</v>
      </c>
      <c r="B975">
        <v>84.767184</v>
      </c>
      <c r="C975">
        <v>84.790527999999995</v>
      </c>
      <c r="D975">
        <v>-2.3570000000000001E-2</v>
      </c>
    </row>
    <row r="976" spans="1:4" x14ac:dyDescent="0.25">
      <c r="A976">
        <v>387.46280000000002</v>
      </c>
      <c r="B976">
        <v>84.755771999999993</v>
      </c>
      <c r="C976">
        <v>84.784823000000003</v>
      </c>
      <c r="D976">
        <v>-2.7882000000000001E-2</v>
      </c>
    </row>
    <row r="977" spans="1:4" x14ac:dyDescent="0.25">
      <c r="A977">
        <v>387.89940000000001</v>
      </c>
      <c r="B977">
        <v>84.744360999999998</v>
      </c>
      <c r="C977">
        <v>84.772890000000004</v>
      </c>
      <c r="D977">
        <v>-3.2177999999999998E-2</v>
      </c>
    </row>
    <row r="978" spans="1:4" x14ac:dyDescent="0.25">
      <c r="A978">
        <v>388.33609999999999</v>
      </c>
      <c r="B978">
        <v>84.732950000000002</v>
      </c>
      <c r="C978">
        <v>84.767184</v>
      </c>
      <c r="D978">
        <v>-3.6472999999999998E-2</v>
      </c>
    </row>
    <row r="979" spans="1:4" x14ac:dyDescent="0.25">
      <c r="A979">
        <v>388.77289999999999</v>
      </c>
      <c r="B979">
        <v>84.715834999999998</v>
      </c>
      <c r="C979">
        <v>84.761477999999997</v>
      </c>
      <c r="D979">
        <v>-4.0980000000000003E-2</v>
      </c>
    </row>
    <row r="980" spans="1:4" x14ac:dyDescent="0.25">
      <c r="A980">
        <v>389.20979999999997</v>
      </c>
      <c r="B980">
        <v>84.703896</v>
      </c>
      <c r="C980">
        <v>84.750067000000001</v>
      </c>
      <c r="D980">
        <v>-4.5485999999999999E-2</v>
      </c>
    </row>
    <row r="981" spans="1:4" x14ac:dyDescent="0.25">
      <c r="A981">
        <v>389.64690000000002</v>
      </c>
      <c r="B981">
        <v>84.692486000000002</v>
      </c>
      <c r="C981">
        <v>84.744360999999998</v>
      </c>
      <c r="D981">
        <v>-4.9977000000000001E-2</v>
      </c>
    </row>
    <row r="982" spans="1:4" x14ac:dyDescent="0.25">
      <c r="A982">
        <v>390.084</v>
      </c>
      <c r="B982">
        <v>84.681076000000004</v>
      </c>
      <c r="C982">
        <v>84.732950000000002</v>
      </c>
      <c r="D982">
        <v>-5.4109999999999998E-2</v>
      </c>
    </row>
    <row r="983" spans="1:4" x14ac:dyDescent="0.25">
      <c r="A983">
        <v>390.52120000000002</v>
      </c>
      <c r="B983">
        <v>84.663961999999998</v>
      </c>
      <c r="C983">
        <v>84.727244999999996</v>
      </c>
      <c r="D983">
        <v>-5.8618000000000003E-2</v>
      </c>
    </row>
    <row r="984" spans="1:4" x14ac:dyDescent="0.25">
      <c r="A984">
        <v>390.95850000000002</v>
      </c>
      <c r="B984">
        <v>84.652018999999996</v>
      </c>
      <c r="C984">
        <v>84.715834999999998</v>
      </c>
      <c r="D984">
        <v>-6.3107999999999997E-2</v>
      </c>
    </row>
    <row r="985" spans="1:4" x14ac:dyDescent="0.25">
      <c r="A985">
        <v>391.39600000000002</v>
      </c>
      <c r="B985">
        <v>84.640609999999995</v>
      </c>
      <c r="C985">
        <v>84.709602000000004</v>
      </c>
      <c r="D985">
        <v>-6.7776000000000003E-2</v>
      </c>
    </row>
    <row r="986" spans="1:4" x14ac:dyDescent="0.25">
      <c r="A986">
        <v>391.83350000000002</v>
      </c>
      <c r="B986">
        <v>84.629199999999997</v>
      </c>
      <c r="C986">
        <v>84.698190999999994</v>
      </c>
      <c r="D986">
        <v>-7.2459999999999997E-2</v>
      </c>
    </row>
    <row r="987" spans="1:4" x14ac:dyDescent="0.25">
      <c r="A987">
        <v>392.27120000000002</v>
      </c>
      <c r="B987">
        <v>84.612087000000002</v>
      </c>
      <c r="C987">
        <v>84.692486000000002</v>
      </c>
      <c r="D987">
        <v>-8.3780999999999994E-2</v>
      </c>
    </row>
    <row r="988" spans="1:4" x14ac:dyDescent="0.25">
      <c r="A988">
        <v>392.70890000000003</v>
      </c>
      <c r="B988">
        <v>84.600679</v>
      </c>
      <c r="C988">
        <v>84.686780999999996</v>
      </c>
      <c r="D988">
        <v>-8.8135000000000005E-2</v>
      </c>
    </row>
    <row r="989" spans="1:4" x14ac:dyDescent="0.25">
      <c r="A989">
        <v>393.14679999999998</v>
      </c>
      <c r="B989">
        <v>84.588730999999996</v>
      </c>
      <c r="C989">
        <v>84.675370999999998</v>
      </c>
      <c r="D989">
        <v>-9.2581999999999998E-2</v>
      </c>
    </row>
    <row r="990" spans="1:4" x14ac:dyDescent="0.25">
      <c r="A990">
        <v>393.5847</v>
      </c>
      <c r="B990">
        <v>84.577323000000007</v>
      </c>
      <c r="C990">
        <v>84.669667000000004</v>
      </c>
      <c r="D990">
        <v>-9.7031999999999993E-2</v>
      </c>
    </row>
    <row r="991" spans="1:4" x14ac:dyDescent="0.25">
      <c r="A991">
        <v>394.02280000000002</v>
      </c>
      <c r="B991">
        <v>84.560210999999995</v>
      </c>
      <c r="C991">
        <v>84.658257000000006</v>
      </c>
      <c r="D991">
        <v>-0.101616</v>
      </c>
    </row>
    <row r="992" spans="1:4" x14ac:dyDescent="0.25">
      <c r="A992">
        <v>394.46100000000001</v>
      </c>
      <c r="B992">
        <v>84.548804000000004</v>
      </c>
      <c r="C992">
        <v>84.652018999999996</v>
      </c>
      <c r="D992">
        <v>-0.106097</v>
      </c>
    </row>
    <row r="993" spans="1:4" x14ac:dyDescent="0.25">
      <c r="A993">
        <v>394.89929999999998</v>
      </c>
      <c r="B993">
        <v>84.537396999999999</v>
      </c>
      <c r="C993">
        <v>84.640609999999995</v>
      </c>
      <c r="D993">
        <v>-0.110593</v>
      </c>
    </row>
    <row r="994" spans="1:4" x14ac:dyDescent="0.25">
      <c r="A994">
        <v>395.33760000000001</v>
      </c>
      <c r="B994">
        <v>84.519739999999999</v>
      </c>
      <c r="C994">
        <v>84.634905000000003</v>
      </c>
      <c r="D994">
        <v>-0.115234</v>
      </c>
    </row>
    <row r="995" spans="1:4" x14ac:dyDescent="0.25">
      <c r="A995">
        <v>395.77609999999999</v>
      </c>
      <c r="B995">
        <v>84.508334000000005</v>
      </c>
      <c r="C995">
        <v>84.623496000000003</v>
      </c>
      <c r="D995">
        <v>-0.120017</v>
      </c>
    </row>
    <row r="996" spans="1:4" x14ac:dyDescent="0.25">
      <c r="A996">
        <v>396.21469999999999</v>
      </c>
      <c r="B996">
        <v>84.496926999999999</v>
      </c>
      <c r="C996">
        <v>84.617791999999994</v>
      </c>
      <c r="D996">
        <v>-0.12471699999999999</v>
      </c>
    </row>
    <row r="997" spans="1:4" x14ac:dyDescent="0.25">
      <c r="A997">
        <v>396.65339999999998</v>
      </c>
      <c r="B997">
        <v>84.485521000000006</v>
      </c>
      <c r="C997">
        <v>84.606382999999994</v>
      </c>
      <c r="D997">
        <v>-0.129444</v>
      </c>
    </row>
    <row r="998" spans="1:4" x14ac:dyDescent="0.25">
      <c r="A998">
        <v>397.09219999999999</v>
      </c>
      <c r="B998">
        <v>84.467860999999999</v>
      </c>
      <c r="C998">
        <v>84.600679</v>
      </c>
      <c r="D998">
        <v>-0.134354</v>
      </c>
    </row>
    <row r="999" spans="1:4" x14ac:dyDescent="0.25">
      <c r="A999">
        <v>397.53109999999998</v>
      </c>
      <c r="B999">
        <v>84.456453999999994</v>
      </c>
      <c r="C999">
        <v>84.594436000000002</v>
      </c>
      <c r="D999">
        <v>-0.13919500000000001</v>
      </c>
    </row>
    <row r="1000" spans="1:4" x14ac:dyDescent="0.25">
      <c r="A1000">
        <v>397.9701</v>
      </c>
      <c r="B1000">
        <v>84.439346</v>
      </c>
      <c r="C1000">
        <v>84.583027000000001</v>
      </c>
      <c r="D1000">
        <v>-0.14407</v>
      </c>
    </row>
    <row r="1001" spans="1:4" x14ac:dyDescent="0.25">
      <c r="A1001">
        <v>398.4092</v>
      </c>
      <c r="B1001">
        <v>84.427941000000004</v>
      </c>
      <c r="C1001">
        <v>84.577323000000007</v>
      </c>
      <c r="D1001">
        <v>-0.14901200000000001</v>
      </c>
    </row>
    <row r="1002" spans="1:4" x14ac:dyDescent="0.25">
      <c r="A1002">
        <v>398.8485</v>
      </c>
      <c r="B1002">
        <v>84.416537000000005</v>
      </c>
      <c r="C1002">
        <v>84.565915000000004</v>
      </c>
      <c r="D1002">
        <v>-0.15401899999999999</v>
      </c>
    </row>
    <row r="1003" spans="1:4" x14ac:dyDescent="0.25">
      <c r="A1003">
        <v>399.2878</v>
      </c>
      <c r="B1003">
        <v>84.398871999999997</v>
      </c>
      <c r="C1003">
        <v>84.560210999999995</v>
      </c>
      <c r="D1003">
        <v>-0.159136</v>
      </c>
    </row>
    <row r="1004" spans="1:4" x14ac:dyDescent="0.25">
      <c r="A1004">
        <v>399.72719999999998</v>
      </c>
      <c r="B1004">
        <v>84.387467000000001</v>
      </c>
      <c r="C1004">
        <v>84.548804000000004</v>
      </c>
      <c r="D1004">
        <v>-0.164155</v>
      </c>
    </row>
    <row r="1005" spans="1:4" x14ac:dyDescent="0.25">
      <c r="A1005">
        <v>400.16680000000002</v>
      </c>
      <c r="B1005">
        <v>84.376063000000002</v>
      </c>
      <c r="C1005">
        <v>84.543099999999995</v>
      </c>
      <c r="D1005">
        <v>-0.169263</v>
      </c>
    </row>
    <row r="1006" spans="1:4" x14ac:dyDescent="0.25">
      <c r="A1006">
        <v>400.60640000000001</v>
      </c>
      <c r="B1006">
        <v>84.358958000000001</v>
      </c>
      <c r="C1006">
        <v>84.531694000000002</v>
      </c>
      <c r="D1006">
        <v>-0.17454700000000001</v>
      </c>
    </row>
    <row r="1007" spans="1:4" x14ac:dyDescent="0.25">
      <c r="A1007">
        <v>401.0462</v>
      </c>
      <c r="B1007">
        <v>84.346991000000003</v>
      </c>
      <c r="C1007">
        <v>84.525443999999993</v>
      </c>
      <c r="D1007">
        <v>-0.17971000000000001</v>
      </c>
    </row>
    <row r="1008" spans="1:4" x14ac:dyDescent="0.25">
      <c r="A1008">
        <v>401.48599999999999</v>
      </c>
      <c r="B1008">
        <v>84.329885000000004</v>
      </c>
      <c r="C1008">
        <v>84.514037000000002</v>
      </c>
      <c r="D1008">
        <v>-0.18531500000000001</v>
      </c>
    </row>
    <row r="1009" spans="1:1000" x14ac:dyDescent="0.25">
      <c r="A1009">
        <v>401.92599999999999</v>
      </c>
      <c r="B1009">
        <v>84.318482000000003</v>
      </c>
      <c r="C1009">
        <v>84.508334000000005</v>
      </c>
      <c r="D1009">
        <v>-0.19056899999999999</v>
      </c>
    </row>
    <row r="1010" spans="1:1000" x14ac:dyDescent="0.25">
      <c r="A1010">
        <v>402.36610000000002</v>
      </c>
      <c r="B1010">
        <v>84.301378999999997</v>
      </c>
      <c r="C1010">
        <v>84.496926999999999</v>
      </c>
      <c r="D1010">
        <v>-0.19575000000000001</v>
      </c>
    </row>
    <row r="1011" spans="1:1000" x14ac:dyDescent="0.25">
      <c r="A1011">
        <v>402.80630000000002</v>
      </c>
      <c r="B1011">
        <v>84.289406999999997</v>
      </c>
      <c r="C1011">
        <v>84.491224000000003</v>
      </c>
      <c r="D1011">
        <v>-0.20113500000000001</v>
      </c>
    </row>
    <row r="1012" spans="1:1000" x14ac:dyDescent="0.25">
      <c r="A1012">
        <v>403.2466</v>
      </c>
      <c r="B1012">
        <v>84.278003999999996</v>
      </c>
      <c r="C1012">
        <v>84.479817999999995</v>
      </c>
      <c r="D1012">
        <v>-0.20682</v>
      </c>
    </row>
    <row r="1013" spans="1:1000" x14ac:dyDescent="0.25">
      <c r="A1013">
        <v>403.68689999999998</v>
      </c>
      <c r="B1013">
        <v>84.260902000000002</v>
      </c>
      <c r="C1013">
        <v>84.474114999999998</v>
      </c>
      <c r="D1013">
        <v>-0.21249699999999999</v>
      </c>
    </row>
    <row r="1014" spans="1:1000" x14ac:dyDescent="0.25">
      <c r="A1014">
        <v>404.12740000000002</v>
      </c>
      <c r="B1014">
        <v>84.249499999999998</v>
      </c>
      <c r="C1014">
        <v>84.467860999999999</v>
      </c>
      <c r="D1014">
        <v>-0.218163</v>
      </c>
    </row>
    <row r="1015" spans="1:1000" x14ac:dyDescent="0.25">
      <c r="A1015">
        <v>404.56810000000002</v>
      </c>
      <c r="B1015">
        <v>84.231823000000006</v>
      </c>
      <c r="C1015">
        <v>84.456453999999994</v>
      </c>
      <c r="D1015">
        <v>-0.22372800000000001</v>
      </c>
    </row>
    <row r="1016" spans="1:1000" x14ac:dyDescent="0.25">
      <c r="A1016">
        <v>405.00880000000001</v>
      </c>
      <c r="B1016">
        <v>84.220421999999999</v>
      </c>
      <c r="C1016">
        <v>84.450751999999994</v>
      </c>
      <c r="D1016">
        <v>-0.230214</v>
      </c>
    </row>
    <row r="1017" spans="1:1000" x14ac:dyDescent="0.25">
      <c r="A1017">
        <v>405.44959999999998</v>
      </c>
      <c r="B1017">
        <v>84.203321000000003</v>
      </c>
      <c r="C1017">
        <v>84.439346</v>
      </c>
      <c r="D1017">
        <v>-0.23602600000000001</v>
      </c>
    </row>
    <row r="1018" spans="1:1000" x14ac:dyDescent="0.25">
      <c r="A1018">
        <v>405.89049999999997</v>
      </c>
      <c r="B1018">
        <v>84.191920999999994</v>
      </c>
      <c r="C1018">
        <v>84.433644000000001</v>
      </c>
      <c r="D1018">
        <v>-0.24172299999999999</v>
      </c>
    </row>
    <row r="1021" spans="1:1000" x14ac:dyDescent="0.25">
      <c r="A1021" s="16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  <c r="AP1021" s="16"/>
      <c r="AQ1021" s="16"/>
      <c r="AR1021" s="16"/>
      <c r="AS1021" s="16"/>
      <c r="AT1021" s="16"/>
      <c r="AU1021" s="16"/>
      <c r="AV1021" s="16"/>
      <c r="AW1021" s="16"/>
      <c r="AX1021" s="16"/>
      <c r="AY1021" s="16"/>
      <c r="AZ1021" s="16"/>
      <c r="BA1021" s="16"/>
      <c r="BB1021" s="16"/>
      <c r="BC1021" s="16"/>
      <c r="BD1021" s="16"/>
      <c r="BE1021" s="16"/>
      <c r="BF1021" s="16"/>
      <c r="BG1021" s="16"/>
      <c r="BH1021" s="16"/>
      <c r="BI1021" s="16"/>
      <c r="BJ1021" s="16"/>
      <c r="BK1021" s="16"/>
      <c r="BL1021" s="16"/>
      <c r="BM1021" s="16"/>
      <c r="BN1021" s="16"/>
      <c r="BO1021" s="16"/>
      <c r="BP1021" s="16"/>
      <c r="BQ1021" s="16"/>
      <c r="BR1021" s="16"/>
      <c r="BS1021" s="16"/>
      <c r="BT1021" s="16"/>
      <c r="BU1021" s="16"/>
      <c r="BV1021" s="16"/>
      <c r="BW1021" s="16"/>
      <c r="BX1021" s="16"/>
      <c r="BY1021" s="16"/>
      <c r="BZ1021" s="16"/>
      <c r="CA1021" s="16"/>
      <c r="CB1021" s="16"/>
      <c r="CC1021" s="16"/>
      <c r="CD1021" s="16"/>
      <c r="CE1021" s="16"/>
      <c r="CF1021" s="16"/>
      <c r="CG1021" s="16"/>
      <c r="CH1021" s="16"/>
      <c r="CI1021" s="16"/>
      <c r="CJ1021" s="16"/>
      <c r="CK1021" s="16"/>
      <c r="CL1021" s="16"/>
      <c r="CM1021" s="16"/>
      <c r="CN1021" s="16"/>
      <c r="CO1021" s="16"/>
      <c r="CP1021" s="16"/>
      <c r="CQ1021" s="16"/>
      <c r="CR1021" s="16"/>
      <c r="CS1021" s="16"/>
      <c r="CT1021" s="16"/>
      <c r="CU1021" s="16"/>
      <c r="CV1021" s="16"/>
      <c r="CW1021" s="16"/>
      <c r="CX1021" s="16"/>
      <c r="CY1021" s="16"/>
      <c r="CZ1021" s="16"/>
      <c r="DA1021" s="16"/>
      <c r="DB1021" s="16"/>
      <c r="DC1021" s="16"/>
      <c r="DD1021" s="16"/>
      <c r="DE1021" s="16"/>
      <c r="DF1021" s="16"/>
      <c r="DG1021" s="16"/>
      <c r="DH1021" s="16"/>
      <c r="DI1021" s="16"/>
      <c r="DJ1021" s="16"/>
      <c r="DK1021" s="16"/>
      <c r="DL1021" s="16"/>
      <c r="DM1021" s="16"/>
      <c r="DN1021" s="16"/>
      <c r="DO1021" s="16"/>
      <c r="DP1021" s="16"/>
      <c r="DQ1021" s="16"/>
      <c r="DR1021" s="16"/>
      <c r="DS1021" s="16"/>
      <c r="DT1021" s="16"/>
      <c r="DU1021" s="16"/>
      <c r="DV1021" s="16"/>
      <c r="DW1021" s="16"/>
      <c r="DX1021" s="16"/>
      <c r="DY1021" s="16"/>
      <c r="DZ1021" s="16"/>
      <c r="EA1021" s="16"/>
      <c r="EB1021" s="16"/>
      <c r="EC1021" s="16"/>
      <c r="ED1021" s="16"/>
      <c r="EE1021" s="16"/>
      <c r="EF1021" s="16"/>
      <c r="EG1021" s="16"/>
      <c r="EH1021" s="16"/>
      <c r="EI1021" s="16"/>
      <c r="EJ1021" s="16"/>
      <c r="EK1021" s="16"/>
      <c r="EL1021" s="16"/>
      <c r="EM1021" s="16"/>
      <c r="EN1021" s="16"/>
      <c r="EO1021" s="16"/>
      <c r="EP1021" s="16"/>
      <c r="EQ1021" s="16"/>
      <c r="ER1021" s="16"/>
      <c r="ES1021" s="16"/>
      <c r="ET1021" s="16"/>
      <c r="EU1021" s="16"/>
      <c r="EV1021" s="16"/>
      <c r="EW1021" s="16"/>
      <c r="EX1021" s="16"/>
      <c r="EY1021" s="16"/>
      <c r="EZ1021" s="16"/>
      <c r="FA1021" s="16"/>
      <c r="FB1021" s="16"/>
      <c r="FC1021" s="16"/>
      <c r="FD1021" s="16"/>
      <c r="FE1021" s="16"/>
      <c r="FF1021" s="16"/>
      <c r="FG1021" s="16"/>
      <c r="FH1021" s="16"/>
      <c r="FI1021" s="16"/>
      <c r="FJ1021" s="16"/>
      <c r="FK1021" s="16"/>
      <c r="FL1021" s="16"/>
      <c r="FM1021" s="16"/>
      <c r="FN1021" s="16"/>
      <c r="FO1021" s="16"/>
      <c r="FP1021" s="16"/>
      <c r="FQ1021" s="16"/>
      <c r="FR1021" s="16"/>
      <c r="FS1021" s="16"/>
      <c r="FT1021" s="16"/>
      <c r="FU1021" s="16"/>
      <c r="FV1021" s="16"/>
      <c r="FW1021" s="16"/>
      <c r="FX1021" s="16"/>
      <c r="FY1021" s="16"/>
      <c r="FZ1021" s="16"/>
      <c r="GA1021" s="16"/>
      <c r="GB1021" s="16"/>
      <c r="GC1021" s="16"/>
      <c r="GD1021" s="16"/>
      <c r="GE1021" s="16"/>
      <c r="GF1021" s="16"/>
      <c r="GG1021" s="16"/>
      <c r="GH1021" s="16"/>
      <c r="GI1021" s="16"/>
      <c r="GJ1021" s="16"/>
      <c r="GK1021" s="16"/>
      <c r="GL1021" s="16"/>
      <c r="GM1021" s="16"/>
      <c r="GN1021" s="16"/>
      <c r="GO1021" s="16"/>
      <c r="GP1021" s="16"/>
      <c r="GQ1021" s="16"/>
      <c r="GR1021" s="16"/>
      <c r="GS1021" s="16"/>
      <c r="GT1021" s="16"/>
      <c r="GU1021" s="16"/>
      <c r="GV1021" s="16"/>
      <c r="GW1021" s="16"/>
      <c r="GX1021" s="16"/>
      <c r="GY1021" s="16"/>
      <c r="GZ1021" s="16"/>
      <c r="HA1021" s="16"/>
      <c r="HB1021" s="16"/>
      <c r="HC1021" s="16"/>
      <c r="HD1021" s="16"/>
      <c r="HE1021" s="16"/>
      <c r="HF1021" s="16"/>
      <c r="HG1021" s="16"/>
      <c r="HH1021" s="16"/>
      <c r="HI1021" s="16"/>
      <c r="HJ1021" s="16"/>
      <c r="HK1021" s="16"/>
      <c r="HL1021" s="16"/>
      <c r="HM1021" s="16"/>
      <c r="HN1021" s="16"/>
      <c r="HO1021" s="16"/>
      <c r="HP1021" s="16"/>
      <c r="HQ1021" s="16"/>
      <c r="HR1021" s="16"/>
      <c r="HS1021" s="16"/>
      <c r="HT1021" s="16"/>
      <c r="HU1021" s="16"/>
      <c r="HV1021" s="16"/>
      <c r="HW1021" s="16"/>
      <c r="HX1021" s="16"/>
      <c r="HY1021" s="16"/>
      <c r="HZ1021" s="16"/>
      <c r="IA1021" s="16"/>
      <c r="IB1021" s="16"/>
      <c r="IC1021" s="16"/>
      <c r="ID1021" s="16"/>
      <c r="IE1021" s="16"/>
      <c r="IF1021" s="16"/>
      <c r="IG1021" s="16"/>
      <c r="IH1021" s="16"/>
      <c r="II1021" s="16"/>
      <c r="IJ1021" s="16"/>
      <c r="IK1021" s="16"/>
      <c r="IL1021" s="16"/>
      <c r="IM1021" s="16"/>
      <c r="IN1021" s="16"/>
      <c r="IO1021" s="16"/>
      <c r="IP1021" s="16"/>
      <c r="IQ1021" s="16"/>
      <c r="IR1021" s="16"/>
      <c r="IS1021" s="16"/>
      <c r="IT1021" s="16"/>
      <c r="IU1021" s="16"/>
      <c r="IV1021" s="16"/>
      <c r="IW1021" s="16"/>
      <c r="IX1021" s="16"/>
      <c r="IY1021" s="16"/>
      <c r="IZ1021" s="16"/>
      <c r="JA1021" s="16"/>
      <c r="JB1021" s="16"/>
      <c r="JC1021" s="16"/>
      <c r="JD1021" s="16"/>
      <c r="JE1021" s="16"/>
      <c r="JF1021" s="16"/>
      <c r="JG1021" s="16"/>
      <c r="JH1021" s="16"/>
      <c r="JI1021" s="16"/>
      <c r="JJ1021" s="16"/>
      <c r="JK1021" s="16"/>
      <c r="JL1021" s="16"/>
      <c r="JM1021" s="16"/>
      <c r="JN1021" s="16"/>
      <c r="JO1021" s="16"/>
      <c r="JP1021" s="16"/>
      <c r="JQ1021" s="16"/>
      <c r="JR1021" s="16"/>
      <c r="JS1021" s="16"/>
      <c r="JT1021" s="16"/>
      <c r="JU1021" s="16"/>
      <c r="JV1021" s="16"/>
      <c r="JW1021" s="16"/>
      <c r="JX1021" s="16"/>
      <c r="JY1021" s="16"/>
      <c r="JZ1021" s="16"/>
      <c r="KA1021" s="16"/>
      <c r="KB1021" s="16"/>
      <c r="KC1021" s="16"/>
      <c r="KD1021" s="16"/>
      <c r="KE1021" s="16"/>
      <c r="KF1021" s="16"/>
      <c r="KG1021" s="16"/>
      <c r="KH1021" s="16"/>
      <c r="KI1021" s="16"/>
      <c r="KJ1021" s="16"/>
      <c r="KK1021" s="16"/>
      <c r="KL1021" s="16"/>
      <c r="KM1021" s="16"/>
      <c r="KN1021" s="16"/>
      <c r="KO1021" s="16"/>
      <c r="KP1021" s="16"/>
      <c r="KQ1021" s="16"/>
      <c r="KR1021" s="16"/>
      <c r="KS1021" s="16"/>
      <c r="KT1021" s="16"/>
      <c r="KU1021" s="16"/>
      <c r="KV1021" s="16"/>
      <c r="KW1021" s="16"/>
      <c r="KX1021" s="16"/>
      <c r="KY1021" s="16"/>
      <c r="KZ1021" s="16"/>
      <c r="LA1021" s="16"/>
      <c r="LB1021" s="16"/>
      <c r="LC1021" s="16"/>
      <c r="LD1021" s="16"/>
      <c r="LE1021" s="16"/>
      <c r="LF1021" s="16"/>
      <c r="LG1021" s="16"/>
      <c r="LH1021" s="16"/>
      <c r="LI1021" s="16"/>
      <c r="LJ1021" s="16"/>
      <c r="LK1021" s="16"/>
      <c r="LL1021" s="16"/>
      <c r="LM1021" s="16"/>
      <c r="LN1021" s="16"/>
      <c r="LO1021" s="16"/>
      <c r="LP1021" s="16"/>
      <c r="LQ1021" s="16"/>
      <c r="LR1021" s="16"/>
      <c r="LS1021" s="16"/>
      <c r="LT1021" s="16"/>
      <c r="LU1021" s="16"/>
      <c r="LV1021" s="16"/>
      <c r="LW1021" s="16"/>
      <c r="LX1021" s="16"/>
      <c r="LY1021" s="16"/>
      <c r="LZ1021" s="16"/>
      <c r="MA1021" s="16"/>
      <c r="MB1021" s="16"/>
      <c r="MC1021" s="16"/>
      <c r="MD1021" s="16"/>
      <c r="ME1021" s="16"/>
      <c r="MF1021" s="16"/>
      <c r="MG1021" s="16"/>
      <c r="MH1021" s="16"/>
      <c r="MI1021" s="16"/>
      <c r="MJ1021" s="16"/>
      <c r="MK1021" s="16"/>
      <c r="ML1021" s="16"/>
      <c r="MM1021" s="16"/>
      <c r="MN1021" s="16"/>
      <c r="MO1021" s="16"/>
      <c r="MP1021" s="16"/>
      <c r="MQ1021" s="16"/>
      <c r="MR1021" s="16"/>
      <c r="MS1021" s="16"/>
      <c r="MT1021" s="16"/>
      <c r="MU1021" s="16"/>
      <c r="MV1021" s="16"/>
      <c r="MW1021" s="16"/>
      <c r="MX1021" s="16"/>
      <c r="MY1021" s="16"/>
      <c r="MZ1021" s="16"/>
      <c r="NA1021" s="16"/>
      <c r="NB1021" s="16"/>
      <c r="NC1021" s="16"/>
      <c r="ND1021" s="16"/>
      <c r="NE1021" s="16"/>
      <c r="NF1021" s="16"/>
      <c r="NG1021" s="16"/>
      <c r="NH1021" s="16"/>
      <c r="NI1021" s="16"/>
      <c r="NJ1021" s="16"/>
      <c r="NK1021" s="16"/>
      <c r="NL1021" s="16"/>
      <c r="NM1021" s="16"/>
      <c r="NN1021" s="16"/>
      <c r="NO1021" s="16"/>
      <c r="NP1021" s="16"/>
      <c r="NQ1021" s="16"/>
      <c r="NR1021" s="16"/>
      <c r="NS1021" s="16"/>
      <c r="NT1021" s="16"/>
      <c r="NU1021" s="16"/>
      <c r="NV1021" s="16"/>
      <c r="NW1021" s="16"/>
      <c r="NX1021" s="16"/>
      <c r="NY1021" s="16"/>
      <c r="NZ1021" s="16"/>
      <c r="OA1021" s="16"/>
      <c r="OB1021" s="16"/>
      <c r="OC1021" s="16"/>
      <c r="OD1021" s="16"/>
      <c r="OE1021" s="16"/>
      <c r="OF1021" s="16"/>
      <c r="OG1021" s="16"/>
      <c r="OH1021" s="16"/>
      <c r="OI1021" s="16"/>
      <c r="OJ1021" s="16"/>
      <c r="OK1021" s="16"/>
      <c r="OL1021" s="16"/>
      <c r="OM1021" s="16"/>
      <c r="ON1021" s="16"/>
      <c r="OO1021" s="16"/>
      <c r="OP1021" s="16"/>
      <c r="OQ1021" s="16"/>
      <c r="OR1021" s="16"/>
      <c r="OS1021" s="16"/>
      <c r="OT1021" s="16"/>
      <c r="OU1021" s="16"/>
      <c r="OV1021" s="16"/>
      <c r="OW1021" s="16"/>
      <c r="OX1021" s="16"/>
      <c r="OY1021" s="16"/>
      <c r="OZ1021" s="16"/>
      <c r="PA1021" s="16"/>
      <c r="PB1021" s="16"/>
      <c r="PC1021" s="16"/>
      <c r="PD1021" s="16"/>
      <c r="PE1021" s="16"/>
      <c r="PF1021" s="16"/>
      <c r="PG1021" s="16"/>
      <c r="PH1021" s="16"/>
      <c r="PI1021" s="16"/>
      <c r="PJ1021" s="16"/>
      <c r="PK1021" s="16"/>
      <c r="PL1021" s="16"/>
      <c r="PM1021" s="16"/>
      <c r="PN1021" s="16"/>
      <c r="PO1021" s="16"/>
      <c r="PP1021" s="16"/>
      <c r="PQ1021" s="16"/>
      <c r="PR1021" s="16"/>
      <c r="PS1021" s="16"/>
      <c r="PT1021" s="16"/>
      <c r="PU1021" s="16"/>
      <c r="PV1021" s="16"/>
      <c r="PW1021" s="16"/>
      <c r="PX1021" s="16"/>
      <c r="PY1021" s="16"/>
      <c r="PZ1021" s="16"/>
      <c r="QA1021" s="16"/>
      <c r="QB1021" s="16"/>
      <c r="QC1021" s="16"/>
      <c r="QD1021" s="16"/>
      <c r="QE1021" s="16"/>
      <c r="QF1021" s="16"/>
      <c r="QG1021" s="16"/>
      <c r="QH1021" s="16"/>
      <c r="QI1021" s="16"/>
      <c r="QJ1021" s="16"/>
      <c r="QK1021" s="16"/>
      <c r="QL1021" s="16"/>
      <c r="QM1021" s="16"/>
      <c r="QN1021" s="16"/>
      <c r="QO1021" s="16"/>
      <c r="QP1021" s="16"/>
      <c r="QQ1021" s="16"/>
      <c r="QR1021" s="16"/>
      <c r="QS1021" s="16"/>
      <c r="QT1021" s="16"/>
      <c r="QU1021" s="16"/>
      <c r="QV1021" s="16"/>
      <c r="QW1021" s="16"/>
      <c r="QX1021" s="16"/>
      <c r="QY1021" s="16"/>
      <c r="QZ1021" s="16"/>
      <c r="RA1021" s="16"/>
      <c r="RB1021" s="16"/>
      <c r="RC1021" s="16"/>
      <c r="RD1021" s="16"/>
      <c r="RE1021" s="16"/>
      <c r="RF1021" s="16"/>
      <c r="RG1021" s="16"/>
      <c r="RH1021" s="16"/>
      <c r="RI1021" s="16"/>
      <c r="RJ1021" s="16"/>
      <c r="RK1021" s="16"/>
      <c r="RL1021" s="16"/>
      <c r="RM1021" s="16"/>
      <c r="RN1021" s="16"/>
      <c r="RO1021" s="16"/>
      <c r="RP1021" s="16"/>
      <c r="RQ1021" s="16"/>
      <c r="RR1021" s="16"/>
      <c r="RS1021" s="16"/>
      <c r="RT1021" s="16"/>
      <c r="RU1021" s="16"/>
      <c r="RV1021" s="16"/>
      <c r="RW1021" s="16"/>
      <c r="RX1021" s="16"/>
      <c r="RY1021" s="16"/>
      <c r="RZ1021" s="16"/>
      <c r="SA1021" s="16"/>
      <c r="SB1021" s="16"/>
      <c r="SC1021" s="16"/>
      <c r="SD1021" s="16"/>
      <c r="SE1021" s="16"/>
      <c r="SF1021" s="16"/>
      <c r="SG1021" s="16"/>
      <c r="SH1021" s="16"/>
      <c r="SI1021" s="16"/>
      <c r="SJ1021" s="16"/>
      <c r="SK1021" s="16"/>
      <c r="SL1021" s="16"/>
      <c r="SM1021" s="16"/>
      <c r="SN1021" s="16"/>
      <c r="SO1021" s="16"/>
      <c r="SP1021" s="16"/>
      <c r="SQ1021" s="16"/>
      <c r="SR1021" s="16"/>
      <c r="SS1021" s="16"/>
      <c r="ST1021" s="16"/>
      <c r="SU1021" s="16"/>
      <c r="SV1021" s="16"/>
      <c r="SW1021" s="16"/>
      <c r="SX1021" s="16"/>
      <c r="SY1021" s="16"/>
      <c r="SZ1021" s="16"/>
      <c r="TA1021" s="16"/>
      <c r="TB1021" s="16"/>
      <c r="TC1021" s="16"/>
      <c r="TD1021" s="16"/>
      <c r="TE1021" s="16"/>
      <c r="TF1021" s="16"/>
      <c r="TG1021" s="16"/>
      <c r="TH1021" s="16"/>
      <c r="TI1021" s="16"/>
      <c r="TJ1021" s="16"/>
      <c r="TK1021" s="16"/>
      <c r="TL1021" s="16"/>
      <c r="TM1021" s="16"/>
      <c r="TN1021" s="16"/>
      <c r="TO1021" s="16"/>
      <c r="TP1021" s="16"/>
      <c r="TQ1021" s="16"/>
      <c r="TR1021" s="16"/>
      <c r="TS1021" s="16"/>
      <c r="TT1021" s="16"/>
      <c r="TU1021" s="16"/>
      <c r="TV1021" s="16"/>
      <c r="TW1021" s="16"/>
      <c r="TX1021" s="16"/>
      <c r="TY1021" s="16"/>
      <c r="TZ1021" s="16"/>
      <c r="UA1021" s="16"/>
      <c r="UB1021" s="16"/>
      <c r="UC1021" s="16"/>
      <c r="UD1021" s="16"/>
      <c r="UE1021" s="16"/>
      <c r="UF1021" s="16"/>
      <c r="UG1021" s="16"/>
      <c r="UH1021" s="16"/>
      <c r="UI1021" s="16"/>
      <c r="UJ1021" s="16"/>
      <c r="UK1021" s="16"/>
      <c r="UL1021" s="16"/>
      <c r="UM1021" s="16"/>
      <c r="UN1021" s="16"/>
      <c r="UO1021" s="16"/>
      <c r="UP1021" s="16"/>
      <c r="UQ1021" s="16"/>
      <c r="UR1021" s="16"/>
      <c r="US1021" s="16"/>
      <c r="UT1021" s="16"/>
      <c r="UU1021" s="16"/>
      <c r="UV1021" s="16"/>
      <c r="UW1021" s="16"/>
      <c r="UX1021" s="16"/>
      <c r="UY1021" s="16"/>
      <c r="UZ1021" s="16"/>
      <c r="VA1021" s="16"/>
      <c r="VB1021" s="16"/>
      <c r="VC1021" s="16"/>
      <c r="VD1021" s="16"/>
      <c r="VE1021" s="16"/>
      <c r="VF1021" s="16"/>
      <c r="VG1021" s="16"/>
      <c r="VH1021" s="16"/>
      <c r="VI1021" s="16"/>
      <c r="VJ1021" s="16"/>
      <c r="VK1021" s="16"/>
      <c r="VL1021" s="16"/>
      <c r="VM1021" s="16"/>
      <c r="VN1021" s="16"/>
      <c r="VO1021" s="16"/>
      <c r="VP1021" s="16"/>
      <c r="VQ1021" s="16"/>
      <c r="VR1021" s="16"/>
      <c r="VS1021" s="16"/>
      <c r="VT1021" s="16"/>
      <c r="VU1021" s="16"/>
      <c r="VV1021" s="16"/>
      <c r="VW1021" s="16"/>
      <c r="VX1021" s="16"/>
      <c r="VY1021" s="16"/>
      <c r="VZ1021" s="16"/>
      <c r="WA1021" s="16"/>
      <c r="WB1021" s="16"/>
      <c r="WC1021" s="16"/>
      <c r="WD1021" s="16"/>
      <c r="WE1021" s="16"/>
      <c r="WF1021" s="16"/>
      <c r="WG1021" s="16"/>
      <c r="WH1021" s="16"/>
      <c r="WI1021" s="16"/>
      <c r="WJ1021" s="16"/>
      <c r="WK1021" s="16"/>
      <c r="WL1021" s="16"/>
      <c r="WM1021" s="16"/>
      <c r="WN1021" s="16"/>
      <c r="WO1021" s="16"/>
      <c r="WP1021" s="16"/>
      <c r="WQ1021" s="16"/>
      <c r="WR1021" s="16"/>
      <c r="WS1021" s="16"/>
      <c r="WT1021" s="16"/>
      <c r="WU1021" s="16"/>
      <c r="WV1021" s="16"/>
      <c r="WW1021" s="16"/>
      <c r="WX1021" s="16"/>
      <c r="WY1021" s="16"/>
      <c r="WZ1021" s="16"/>
      <c r="XA1021" s="16"/>
      <c r="XB1021" s="16"/>
      <c r="XC1021" s="16"/>
      <c r="XD1021" s="16"/>
      <c r="XE1021" s="16"/>
      <c r="XF1021" s="16"/>
      <c r="XG1021" s="16"/>
      <c r="XH1021" s="16"/>
      <c r="XI1021" s="16"/>
      <c r="XJ1021" s="16"/>
      <c r="XK1021" s="16"/>
      <c r="XL1021" s="16"/>
      <c r="XM1021" s="16"/>
      <c r="XN1021" s="16"/>
      <c r="XO1021" s="16"/>
      <c r="XP1021" s="16"/>
      <c r="XQ1021" s="16"/>
      <c r="XR1021" s="16"/>
      <c r="XS1021" s="16"/>
      <c r="XT1021" s="16"/>
      <c r="XU1021" s="16"/>
      <c r="XV1021" s="16"/>
      <c r="XW1021" s="16"/>
      <c r="XX1021" s="16"/>
      <c r="XY1021" s="16"/>
      <c r="XZ1021" s="16"/>
      <c r="YA1021" s="16"/>
      <c r="YB1021" s="16"/>
      <c r="YC1021" s="16"/>
      <c r="YD1021" s="16"/>
      <c r="YE1021" s="16"/>
      <c r="YF1021" s="16"/>
      <c r="YG1021" s="16"/>
      <c r="YH1021" s="16"/>
      <c r="YI1021" s="16"/>
      <c r="YJ1021" s="16"/>
      <c r="YK1021" s="16"/>
      <c r="YL1021" s="16"/>
      <c r="YM1021" s="16"/>
      <c r="YN1021" s="16"/>
      <c r="YO1021" s="16"/>
      <c r="YP1021" s="16"/>
      <c r="YQ1021" s="16"/>
      <c r="YR1021" s="16"/>
      <c r="YS1021" s="16"/>
      <c r="YT1021" s="16"/>
      <c r="YU1021" s="16"/>
      <c r="YV1021" s="16"/>
      <c r="YW1021" s="16"/>
      <c r="YX1021" s="16"/>
      <c r="YY1021" s="16"/>
      <c r="YZ1021" s="16"/>
      <c r="ZA1021" s="16"/>
      <c r="ZB1021" s="16"/>
      <c r="ZC1021" s="16"/>
      <c r="ZD1021" s="16"/>
      <c r="ZE1021" s="16"/>
      <c r="ZF1021" s="16"/>
      <c r="ZG1021" s="16"/>
      <c r="ZH1021" s="16"/>
      <c r="ZI1021" s="16"/>
      <c r="ZJ1021" s="16"/>
      <c r="ZK1021" s="16"/>
      <c r="ZL1021" s="16"/>
      <c r="ZM1021" s="16"/>
      <c r="ZN1021" s="16"/>
      <c r="ZO1021" s="16"/>
      <c r="ZP1021" s="16"/>
      <c r="ZQ1021" s="16"/>
      <c r="ZR1021" s="16"/>
      <c r="ZS1021" s="16"/>
      <c r="ZT1021" s="16"/>
      <c r="ZU1021" s="16"/>
      <c r="ZV1021" s="16"/>
      <c r="ZW1021" s="16"/>
      <c r="ZX1021" s="16"/>
      <c r="ZY1021" s="16"/>
      <c r="ZZ1021" s="16"/>
      <c r="AAA1021" s="16"/>
      <c r="AAB1021" s="16"/>
      <c r="AAC1021" s="16"/>
      <c r="AAD1021" s="16"/>
      <c r="AAE1021" s="16"/>
      <c r="AAF1021" s="16"/>
      <c r="AAG1021" s="16"/>
      <c r="AAH1021" s="16"/>
      <c r="AAI1021" s="16"/>
      <c r="AAJ1021" s="16"/>
      <c r="AAK1021" s="16"/>
      <c r="AAL1021" s="16"/>
      <c r="AAM1021" s="16"/>
      <c r="AAN1021" s="16"/>
      <c r="AAO1021" s="16"/>
      <c r="AAP1021" s="16"/>
      <c r="AAQ1021" s="16"/>
      <c r="AAR1021" s="16"/>
      <c r="AAS1021" s="16"/>
      <c r="AAT1021" s="16"/>
      <c r="AAU1021" s="16"/>
      <c r="AAV1021" s="16"/>
      <c r="AAW1021" s="16"/>
      <c r="AAX1021" s="16"/>
      <c r="AAY1021" s="16"/>
      <c r="AAZ1021" s="16"/>
      <c r="ABA1021" s="16"/>
      <c r="ABB1021" s="16"/>
      <c r="ABC1021" s="16"/>
      <c r="ABD1021" s="16"/>
      <c r="ABE1021" s="16"/>
      <c r="ABF1021" s="16"/>
      <c r="ABG1021" s="16"/>
      <c r="ABH1021" s="16"/>
      <c r="ABI1021" s="16"/>
      <c r="ABJ1021" s="16"/>
      <c r="ABK1021" s="16"/>
      <c r="ABL1021" s="16"/>
      <c r="ABM1021" s="16"/>
      <c r="ABN1021" s="16"/>
      <c r="ABO1021" s="16"/>
      <c r="ABP1021" s="16"/>
      <c r="ABQ1021" s="16"/>
      <c r="ABR1021" s="16"/>
      <c r="ABS1021" s="16"/>
      <c r="ABT1021" s="16"/>
      <c r="ABU1021" s="16"/>
      <c r="ABV1021" s="16"/>
      <c r="ABW1021" s="16"/>
      <c r="ABX1021" s="16"/>
      <c r="ABY1021" s="16"/>
      <c r="ABZ1021" s="16"/>
      <c r="ACA1021" s="16"/>
      <c r="ACB1021" s="16"/>
      <c r="ACC1021" s="16"/>
      <c r="ACD1021" s="16"/>
      <c r="ACE1021" s="16"/>
      <c r="ACF1021" s="16"/>
      <c r="ACG1021" s="16"/>
      <c r="ACH1021" s="16"/>
      <c r="ACI1021" s="16"/>
      <c r="ACJ1021" s="16"/>
      <c r="ACK1021" s="16"/>
      <c r="ACL1021" s="16"/>
      <c r="ACM1021" s="16"/>
      <c r="ACN1021" s="16"/>
      <c r="ACO1021" s="16"/>
      <c r="ACP1021" s="16"/>
      <c r="ACQ1021" s="16"/>
      <c r="ACR1021" s="16"/>
      <c r="ACS1021" s="16"/>
      <c r="ACT1021" s="16"/>
      <c r="ACU1021" s="16"/>
      <c r="ACV1021" s="16"/>
      <c r="ACW1021" s="16"/>
      <c r="ACX1021" s="16"/>
      <c r="ACY1021" s="16"/>
      <c r="ACZ1021" s="16"/>
      <c r="ADA1021" s="16"/>
      <c r="ADB1021" s="16"/>
      <c r="ADC1021" s="16"/>
      <c r="ADD1021" s="16"/>
      <c r="ADE1021" s="16"/>
      <c r="ADF1021" s="16"/>
      <c r="ADG1021" s="16"/>
      <c r="ADH1021" s="16"/>
      <c r="ADI1021" s="16"/>
      <c r="ADJ1021" s="16"/>
      <c r="ADK1021" s="16"/>
      <c r="ADL1021" s="16"/>
      <c r="ADM1021" s="16"/>
      <c r="ADN1021" s="16"/>
      <c r="ADO1021" s="16"/>
      <c r="ADP1021" s="16"/>
      <c r="ADQ1021" s="16"/>
      <c r="ADR1021" s="16"/>
      <c r="ADS1021" s="16"/>
      <c r="ADT1021" s="16"/>
      <c r="ADU1021" s="16"/>
      <c r="ADV1021" s="16"/>
      <c r="ADW1021" s="16"/>
      <c r="ADX1021" s="16"/>
      <c r="ADY1021" s="16"/>
      <c r="ADZ1021" s="16"/>
      <c r="AEA1021" s="16"/>
      <c r="AEB1021" s="16"/>
      <c r="AEC1021" s="16"/>
      <c r="AED1021" s="16"/>
      <c r="AEE1021" s="16"/>
      <c r="AEF1021" s="16"/>
      <c r="AEG1021" s="16"/>
      <c r="AEH1021" s="16"/>
      <c r="AEI1021" s="16"/>
      <c r="AEJ1021" s="16"/>
      <c r="AEK1021" s="16"/>
      <c r="AEL1021" s="16"/>
      <c r="AEM1021" s="16"/>
      <c r="AEN1021" s="16"/>
      <c r="AEO1021" s="16"/>
      <c r="AEP1021" s="16"/>
      <c r="AEQ1021" s="16"/>
      <c r="AER1021" s="16"/>
      <c r="AES1021" s="16"/>
      <c r="AET1021" s="16"/>
      <c r="AEU1021" s="16"/>
      <c r="AEV1021" s="16"/>
      <c r="AEW1021" s="16"/>
      <c r="AEX1021" s="16"/>
      <c r="AEY1021" s="16"/>
      <c r="AEZ1021" s="16"/>
      <c r="AFA1021" s="16"/>
      <c r="AFB1021" s="16"/>
      <c r="AFC1021" s="16"/>
      <c r="AFD1021" s="16"/>
      <c r="AFE1021" s="16"/>
      <c r="AFF1021" s="16"/>
      <c r="AFG1021" s="16"/>
      <c r="AFH1021" s="16"/>
      <c r="AFI1021" s="16"/>
      <c r="AFJ1021" s="16"/>
      <c r="AFK1021" s="16"/>
      <c r="AFL1021" s="16"/>
      <c r="AFM1021" s="16"/>
      <c r="AFN1021" s="16"/>
      <c r="AFO1021" s="16"/>
      <c r="AFP1021" s="16"/>
      <c r="AFQ1021" s="16"/>
      <c r="AFR1021" s="16"/>
      <c r="AFS1021" s="16"/>
      <c r="AFT1021" s="16"/>
      <c r="AFU1021" s="16"/>
      <c r="AFV1021" s="16"/>
      <c r="AFW1021" s="16"/>
      <c r="AFX1021" s="16"/>
      <c r="AFY1021" s="16"/>
      <c r="AFZ1021" s="16"/>
      <c r="AGA1021" s="16"/>
      <c r="AGB1021" s="16"/>
      <c r="AGC1021" s="16"/>
      <c r="AGD1021" s="16"/>
      <c r="AGE1021" s="16"/>
      <c r="AGF1021" s="16"/>
      <c r="AGG1021" s="16"/>
      <c r="AGH1021" s="16"/>
      <c r="AGI1021" s="16"/>
      <c r="AGJ1021" s="16"/>
      <c r="AGK1021" s="16"/>
      <c r="AGL1021" s="16"/>
      <c r="AGM1021" s="16"/>
      <c r="AGN1021" s="16"/>
      <c r="AGO1021" s="16"/>
      <c r="AGP1021" s="16"/>
      <c r="AGQ1021" s="16"/>
      <c r="AGR1021" s="16"/>
      <c r="AGS1021" s="16"/>
      <c r="AGT1021" s="16"/>
      <c r="AGU1021" s="16"/>
      <c r="AGV1021" s="16"/>
      <c r="AGW1021" s="16"/>
      <c r="AGX1021" s="16"/>
      <c r="AGY1021" s="16"/>
      <c r="AGZ1021" s="16"/>
      <c r="AHA1021" s="16"/>
      <c r="AHB1021" s="16"/>
      <c r="AHC1021" s="16"/>
      <c r="AHD1021" s="16"/>
      <c r="AHE1021" s="16"/>
      <c r="AHF1021" s="16"/>
      <c r="AHG1021" s="16"/>
      <c r="AHH1021" s="16"/>
      <c r="AHI1021" s="16"/>
      <c r="AHJ1021" s="16"/>
      <c r="AHK1021" s="16"/>
      <c r="AHL1021" s="16"/>
      <c r="AHM1021" s="16"/>
      <c r="AHN1021" s="16"/>
      <c r="AHO1021" s="16"/>
      <c r="AHP1021" s="16"/>
      <c r="AHQ1021" s="16"/>
      <c r="AHR1021" s="16"/>
      <c r="AHS1021" s="16"/>
      <c r="AHT1021" s="16"/>
      <c r="AHU1021" s="16"/>
      <c r="AHV1021" s="16"/>
      <c r="AHW1021" s="16"/>
      <c r="AHX1021" s="16"/>
      <c r="AHY1021" s="16"/>
      <c r="AHZ1021" s="16"/>
      <c r="AIA1021" s="16"/>
      <c r="AIB1021" s="16"/>
      <c r="AIC1021" s="16"/>
      <c r="AID1021" s="16"/>
      <c r="AIE1021" s="16"/>
      <c r="AIF1021" s="16"/>
      <c r="AIG1021" s="16"/>
      <c r="AIH1021" s="16"/>
      <c r="AII1021" s="16"/>
      <c r="AIJ1021" s="16"/>
      <c r="AIK1021" s="16"/>
      <c r="AIL1021" s="16"/>
      <c r="AIM1021" s="16"/>
      <c r="AIN1021" s="16"/>
      <c r="AIO1021" s="16"/>
      <c r="AIP1021" s="16"/>
      <c r="AIQ1021" s="16"/>
      <c r="AIR1021" s="16"/>
      <c r="AIS1021" s="16"/>
      <c r="AIT1021" s="16"/>
      <c r="AIU1021" s="16"/>
      <c r="AIV1021" s="16"/>
      <c r="AIW1021" s="16"/>
      <c r="AIX1021" s="16"/>
      <c r="AIY1021" s="16"/>
      <c r="AIZ1021" s="16"/>
      <c r="AJA1021" s="16"/>
      <c r="AJB1021" s="16"/>
      <c r="AJC1021" s="16"/>
      <c r="AJD1021" s="16"/>
      <c r="AJE1021" s="16"/>
      <c r="AJF1021" s="16"/>
      <c r="AJG1021" s="16"/>
      <c r="AJH1021" s="16"/>
      <c r="AJI1021" s="16"/>
      <c r="AJJ1021" s="16"/>
      <c r="AJK1021" s="16"/>
      <c r="AJL1021" s="16"/>
      <c r="AJM1021" s="16"/>
      <c r="AJN1021" s="16"/>
      <c r="AJO1021" s="16"/>
      <c r="AJP1021" s="16"/>
      <c r="AJQ1021" s="16"/>
      <c r="AJR1021" s="16"/>
      <c r="AJS1021" s="16"/>
      <c r="AJT1021" s="16"/>
      <c r="AJU1021" s="16"/>
      <c r="AJV1021" s="16"/>
      <c r="AJW1021" s="16"/>
      <c r="AJX1021" s="16"/>
      <c r="AJY1021" s="16"/>
      <c r="AJZ1021" s="16"/>
      <c r="AKA1021" s="16"/>
      <c r="AKB1021" s="16"/>
      <c r="AKC1021" s="16"/>
      <c r="AKD1021" s="16"/>
      <c r="AKE1021" s="16"/>
      <c r="AKF1021" s="16"/>
      <c r="AKG1021" s="16"/>
      <c r="AKH1021" s="16"/>
      <c r="AKI1021" s="16"/>
      <c r="AKJ1021" s="16"/>
      <c r="AKK1021" s="16"/>
      <c r="AKL1021" s="16"/>
      <c r="AKM1021" s="16"/>
      <c r="AKN1021" s="16"/>
      <c r="AKO1021" s="16"/>
      <c r="AKP1021" s="16"/>
      <c r="AKQ1021" s="16"/>
      <c r="AKR1021" s="16"/>
      <c r="AKS1021" s="16"/>
      <c r="AKT1021" s="16"/>
      <c r="AKU1021" s="16"/>
      <c r="AKV1021" s="16"/>
      <c r="AKW1021" s="16"/>
      <c r="AKX1021" s="16"/>
      <c r="AKY1021" s="16"/>
      <c r="AKZ1021" s="16"/>
      <c r="ALA1021" s="16"/>
      <c r="ALB1021" s="16"/>
      <c r="ALC1021" s="16"/>
      <c r="ALD1021" s="16"/>
      <c r="ALE1021" s="16"/>
      <c r="ALF1021" s="16"/>
      <c r="ALG1021" s="16"/>
      <c r="ALH1021" s="16"/>
      <c r="ALI1021" s="16"/>
      <c r="ALJ1021" s="16"/>
      <c r="ALK1021" s="16"/>
      <c r="ALL1021" s="16"/>
    </row>
    <row r="1022" spans="1:1000" x14ac:dyDescent="0.25">
      <c r="A1022" s="16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16"/>
      <c r="AM1022" s="16"/>
      <c r="AN1022" s="16"/>
      <c r="AO1022" s="16"/>
      <c r="AP1022" s="16"/>
      <c r="AQ1022" s="16"/>
      <c r="AR1022" s="16"/>
      <c r="AS1022" s="16"/>
      <c r="AT1022" s="16"/>
      <c r="AU1022" s="16"/>
      <c r="AV1022" s="16"/>
      <c r="AW1022" s="16"/>
      <c r="AX1022" s="16"/>
      <c r="AY1022" s="16"/>
      <c r="AZ1022" s="16"/>
      <c r="BA1022" s="16"/>
      <c r="BB1022" s="16"/>
      <c r="BC1022" s="16"/>
      <c r="BD1022" s="16"/>
      <c r="BE1022" s="16"/>
      <c r="BF1022" s="16"/>
      <c r="BG1022" s="16"/>
      <c r="BH1022" s="16"/>
      <c r="BI1022" s="16"/>
      <c r="BJ1022" s="16"/>
      <c r="BK1022" s="16"/>
      <c r="BL1022" s="16"/>
      <c r="BM1022" s="16"/>
      <c r="BN1022" s="16"/>
      <c r="BO1022" s="16"/>
      <c r="BP1022" s="16"/>
      <c r="BQ1022" s="16"/>
      <c r="BR1022" s="16"/>
      <c r="BS1022" s="16"/>
      <c r="BT1022" s="16"/>
      <c r="BU1022" s="16"/>
      <c r="BV1022" s="16"/>
      <c r="BW1022" s="16"/>
      <c r="BX1022" s="16"/>
      <c r="BY1022" s="16"/>
      <c r="BZ1022" s="16"/>
      <c r="CA1022" s="16"/>
      <c r="CB1022" s="16"/>
      <c r="CC1022" s="16"/>
      <c r="CD1022" s="16"/>
      <c r="CE1022" s="16"/>
      <c r="CF1022" s="16"/>
      <c r="CG1022" s="16"/>
      <c r="CH1022" s="16"/>
      <c r="CI1022" s="16"/>
      <c r="CJ1022" s="16"/>
      <c r="CK1022" s="16"/>
      <c r="CL1022" s="16"/>
      <c r="CM1022" s="16"/>
      <c r="CN1022" s="16"/>
      <c r="CO1022" s="16"/>
      <c r="CP1022" s="16"/>
      <c r="CQ1022" s="16"/>
      <c r="CR1022" s="16"/>
      <c r="CS1022" s="16"/>
      <c r="CT1022" s="16"/>
      <c r="CU1022" s="16"/>
      <c r="CV1022" s="16"/>
      <c r="CW1022" s="16"/>
      <c r="CX1022" s="16"/>
      <c r="CY1022" s="16"/>
      <c r="CZ1022" s="16"/>
      <c r="DA1022" s="16"/>
      <c r="DB1022" s="16"/>
      <c r="DC1022" s="16"/>
      <c r="DD1022" s="16"/>
      <c r="DE1022" s="16"/>
      <c r="DF1022" s="16"/>
      <c r="DG1022" s="16"/>
      <c r="DH1022" s="16"/>
      <c r="DI1022" s="16"/>
      <c r="DJ1022" s="16"/>
      <c r="DK1022" s="16"/>
      <c r="DL1022" s="16"/>
      <c r="DM1022" s="16"/>
      <c r="DN1022" s="16"/>
      <c r="DO1022" s="16"/>
      <c r="DP1022" s="16"/>
      <c r="DQ1022" s="16"/>
      <c r="DR1022" s="16"/>
      <c r="DS1022" s="16"/>
      <c r="DT1022" s="16"/>
      <c r="DU1022" s="16"/>
      <c r="DV1022" s="16"/>
      <c r="DW1022" s="16"/>
      <c r="DX1022" s="16"/>
      <c r="DY1022" s="16"/>
      <c r="DZ1022" s="16"/>
      <c r="EA1022" s="16"/>
      <c r="EB1022" s="16"/>
      <c r="EC1022" s="16"/>
      <c r="ED1022" s="16"/>
      <c r="EE1022" s="16"/>
      <c r="EF1022" s="16"/>
      <c r="EG1022" s="16"/>
      <c r="EH1022" s="16"/>
      <c r="EI1022" s="16"/>
      <c r="EJ1022" s="16"/>
      <c r="EK1022" s="16"/>
      <c r="EL1022" s="16"/>
      <c r="EM1022" s="16"/>
      <c r="EN1022" s="16"/>
      <c r="EO1022" s="16"/>
      <c r="EP1022" s="16"/>
      <c r="EQ1022" s="16"/>
      <c r="ER1022" s="16"/>
      <c r="ES1022" s="16"/>
      <c r="ET1022" s="16"/>
      <c r="EU1022" s="16"/>
      <c r="EV1022" s="16"/>
      <c r="EW1022" s="16"/>
      <c r="EX1022" s="16"/>
      <c r="EY1022" s="16"/>
      <c r="EZ1022" s="16"/>
      <c r="FA1022" s="16"/>
      <c r="FB1022" s="16"/>
      <c r="FC1022" s="16"/>
      <c r="FD1022" s="16"/>
      <c r="FE1022" s="16"/>
      <c r="FF1022" s="16"/>
      <c r="FG1022" s="16"/>
      <c r="FH1022" s="16"/>
      <c r="FI1022" s="16"/>
      <c r="FJ1022" s="16"/>
      <c r="FK1022" s="16"/>
      <c r="FL1022" s="16"/>
      <c r="FM1022" s="16"/>
      <c r="FN1022" s="16"/>
      <c r="FO1022" s="16"/>
      <c r="FP1022" s="16"/>
      <c r="FQ1022" s="16"/>
      <c r="FR1022" s="16"/>
      <c r="FS1022" s="16"/>
      <c r="FT1022" s="16"/>
      <c r="FU1022" s="16"/>
      <c r="FV1022" s="16"/>
      <c r="FW1022" s="16"/>
      <c r="FX1022" s="16"/>
      <c r="FY1022" s="16"/>
      <c r="FZ1022" s="16"/>
      <c r="GA1022" s="16"/>
      <c r="GB1022" s="16"/>
      <c r="GC1022" s="16"/>
      <c r="GD1022" s="16"/>
      <c r="GE1022" s="16"/>
      <c r="GF1022" s="16"/>
      <c r="GG1022" s="16"/>
      <c r="GH1022" s="16"/>
      <c r="GI1022" s="16"/>
      <c r="GJ1022" s="16"/>
      <c r="GK1022" s="16"/>
      <c r="GL1022" s="16"/>
      <c r="GM1022" s="16"/>
      <c r="GN1022" s="16"/>
      <c r="GO1022" s="16"/>
      <c r="GP1022" s="16"/>
      <c r="GQ1022" s="16"/>
      <c r="GR1022" s="16"/>
      <c r="GS1022" s="16"/>
      <c r="GT1022" s="16"/>
      <c r="GU1022" s="16"/>
      <c r="GV1022" s="16"/>
      <c r="GW1022" s="16"/>
      <c r="GX1022" s="16"/>
      <c r="GY1022" s="16"/>
      <c r="GZ1022" s="16"/>
      <c r="HA1022" s="16"/>
      <c r="HB1022" s="16"/>
      <c r="HC1022" s="16"/>
      <c r="HD1022" s="16"/>
      <c r="HE1022" s="16"/>
      <c r="HF1022" s="16"/>
      <c r="HG1022" s="16"/>
      <c r="HH1022" s="16"/>
      <c r="HI1022" s="16"/>
      <c r="HJ1022" s="16"/>
      <c r="HK1022" s="16"/>
      <c r="HL1022" s="16"/>
      <c r="HM1022" s="16"/>
      <c r="HN1022" s="16"/>
      <c r="HO1022" s="16"/>
      <c r="HP1022" s="16"/>
      <c r="HQ1022" s="16"/>
      <c r="HR1022" s="16"/>
      <c r="HS1022" s="16"/>
      <c r="HT1022" s="16"/>
      <c r="HU1022" s="16"/>
      <c r="HV1022" s="16"/>
      <c r="HW1022" s="16"/>
      <c r="HX1022" s="16"/>
      <c r="HY1022" s="16"/>
      <c r="HZ1022" s="16"/>
      <c r="IA1022" s="16"/>
      <c r="IB1022" s="16"/>
      <c r="IC1022" s="16"/>
      <c r="ID1022" s="16"/>
      <c r="IE1022" s="16"/>
      <c r="IF1022" s="16"/>
      <c r="IG1022" s="16"/>
      <c r="IH1022" s="16"/>
      <c r="II1022" s="16"/>
      <c r="IJ1022" s="16"/>
      <c r="IK1022" s="16"/>
      <c r="IL1022" s="16"/>
      <c r="IM1022" s="16"/>
      <c r="IN1022" s="16"/>
      <c r="IO1022" s="16"/>
      <c r="IP1022" s="16"/>
      <c r="IQ1022" s="16"/>
      <c r="IR1022" s="16"/>
      <c r="IS1022" s="16"/>
      <c r="IT1022" s="16"/>
      <c r="IU1022" s="16"/>
      <c r="IV1022" s="16"/>
      <c r="IW1022" s="16"/>
      <c r="IX1022" s="16"/>
      <c r="IY1022" s="16"/>
      <c r="IZ1022" s="16"/>
      <c r="JA1022" s="16"/>
      <c r="JB1022" s="16"/>
      <c r="JC1022" s="16"/>
      <c r="JD1022" s="16"/>
      <c r="JE1022" s="16"/>
      <c r="JF1022" s="16"/>
      <c r="JG1022" s="16"/>
      <c r="JH1022" s="16"/>
      <c r="JI1022" s="16"/>
      <c r="JJ1022" s="16"/>
      <c r="JK1022" s="16"/>
      <c r="JL1022" s="16"/>
      <c r="JM1022" s="16"/>
      <c r="JN1022" s="16"/>
      <c r="JO1022" s="16"/>
      <c r="JP1022" s="16"/>
      <c r="JQ1022" s="16"/>
      <c r="JR1022" s="16"/>
      <c r="JS1022" s="16"/>
      <c r="JT1022" s="16"/>
      <c r="JU1022" s="16"/>
      <c r="JV1022" s="16"/>
      <c r="JW1022" s="16"/>
      <c r="JX1022" s="16"/>
      <c r="JY1022" s="16"/>
      <c r="JZ1022" s="16"/>
      <c r="KA1022" s="16"/>
      <c r="KB1022" s="16"/>
      <c r="KC1022" s="16"/>
      <c r="KD1022" s="16"/>
      <c r="KE1022" s="16"/>
      <c r="KF1022" s="16"/>
      <c r="KG1022" s="16"/>
      <c r="KH1022" s="16"/>
      <c r="KI1022" s="16"/>
      <c r="KJ1022" s="16"/>
      <c r="KK1022" s="16"/>
      <c r="KL1022" s="16"/>
      <c r="KM1022" s="16"/>
      <c r="KN1022" s="16"/>
      <c r="KO1022" s="16"/>
      <c r="KP1022" s="16"/>
      <c r="KQ1022" s="16"/>
      <c r="KR1022" s="16"/>
      <c r="KS1022" s="16"/>
      <c r="KT1022" s="16"/>
      <c r="KU1022" s="16"/>
      <c r="KV1022" s="16"/>
      <c r="KW1022" s="16"/>
      <c r="KX1022" s="16"/>
      <c r="KY1022" s="16"/>
      <c r="KZ1022" s="16"/>
      <c r="LA1022" s="16"/>
      <c r="LB1022" s="16"/>
      <c r="LC1022" s="16"/>
      <c r="LD1022" s="16"/>
      <c r="LE1022" s="16"/>
      <c r="LF1022" s="16"/>
      <c r="LG1022" s="16"/>
      <c r="LH1022" s="16"/>
      <c r="LI1022" s="16"/>
      <c r="LJ1022" s="16"/>
      <c r="LK1022" s="16"/>
      <c r="LL1022" s="16"/>
      <c r="LM1022" s="16"/>
      <c r="LN1022" s="16"/>
      <c r="LO1022" s="16"/>
      <c r="LP1022" s="16"/>
      <c r="LQ1022" s="16"/>
      <c r="LR1022" s="16"/>
      <c r="LS1022" s="16"/>
      <c r="LT1022" s="16"/>
      <c r="LU1022" s="16"/>
      <c r="LV1022" s="16"/>
      <c r="LW1022" s="16"/>
      <c r="LX1022" s="16"/>
      <c r="LY1022" s="16"/>
      <c r="LZ1022" s="16"/>
      <c r="MA1022" s="16"/>
      <c r="MB1022" s="16"/>
      <c r="MC1022" s="16"/>
      <c r="MD1022" s="16"/>
      <c r="ME1022" s="16"/>
      <c r="MF1022" s="16"/>
      <c r="MG1022" s="16"/>
      <c r="MH1022" s="16"/>
      <c r="MI1022" s="16"/>
      <c r="MJ1022" s="16"/>
      <c r="MK1022" s="16"/>
      <c r="ML1022" s="16"/>
      <c r="MM1022" s="16"/>
      <c r="MN1022" s="16"/>
      <c r="MO1022" s="16"/>
      <c r="MP1022" s="16"/>
      <c r="MQ1022" s="16"/>
      <c r="MR1022" s="16"/>
      <c r="MS1022" s="16"/>
      <c r="MT1022" s="16"/>
      <c r="MU1022" s="16"/>
      <c r="MV1022" s="16"/>
      <c r="MW1022" s="16"/>
      <c r="MX1022" s="16"/>
      <c r="MY1022" s="16"/>
      <c r="MZ1022" s="16"/>
      <c r="NA1022" s="16"/>
      <c r="NB1022" s="16"/>
      <c r="NC1022" s="16"/>
      <c r="ND1022" s="16"/>
      <c r="NE1022" s="16"/>
      <c r="NF1022" s="16"/>
      <c r="NG1022" s="16"/>
      <c r="NH1022" s="16"/>
      <c r="NI1022" s="16"/>
      <c r="NJ1022" s="16"/>
      <c r="NK1022" s="16"/>
      <c r="NL1022" s="16"/>
      <c r="NM1022" s="16"/>
      <c r="NN1022" s="16"/>
      <c r="NO1022" s="16"/>
      <c r="NP1022" s="16"/>
      <c r="NQ1022" s="16"/>
      <c r="NR1022" s="16"/>
      <c r="NS1022" s="16"/>
      <c r="NT1022" s="16"/>
      <c r="NU1022" s="16"/>
      <c r="NV1022" s="16"/>
      <c r="NW1022" s="16"/>
      <c r="NX1022" s="16"/>
      <c r="NY1022" s="16"/>
      <c r="NZ1022" s="16"/>
      <c r="OA1022" s="16"/>
      <c r="OB1022" s="16"/>
      <c r="OC1022" s="16"/>
      <c r="OD1022" s="16"/>
      <c r="OE1022" s="16"/>
      <c r="OF1022" s="16"/>
      <c r="OG1022" s="16"/>
      <c r="OH1022" s="16"/>
      <c r="OI1022" s="16"/>
      <c r="OJ1022" s="16"/>
      <c r="OK1022" s="16"/>
      <c r="OL1022" s="16"/>
      <c r="OM1022" s="16"/>
      <c r="ON1022" s="16"/>
      <c r="OO1022" s="16"/>
      <c r="OP1022" s="16"/>
      <c r="OQ1022" s="16"/>
      <c r="OR1022" s="16"/>
      <c r="OS1022" s="16"/>
      <c r="OT1022" s="16"/>
      <c r="OU1022" s="16"/>
      <c r="OV1022" s="16"/>
      <c r="OW1022" s="16"/>
      <c r="OX1022" s="16"/>
      <c r="OY1022" s="16"/>
      <c r="OZ1022" s="16"/>
      <c r="PA1022" s="16"/>
      <c r="PB1022" s="16"/>
      <c r="PC1022" s="16"/>
      <c r="PD1022" s="16"/>
      <c r="PE1022" s="16"/>
      <c r="PF1022" s="16"/>
      <c r="PG1022" s="16"/>
      <c r="PH1022" s="16"/>
      <c r="PI1022" s="16"/>
      <c r="PJ1022" s="16"/>
      <c r="PK1022" s="16"/>
      <c r="PL1022" s="16"/>
      <c r="PM1022" s="16"/>
      <c r="PN1022" s="16"/>
      <c r="PO1022" s="16"/>
      <c r="PP1022" s="16"/>
      <c r="PQ1022" s="16"/>
      <c r="PR1022" s="16"/>
      <c r="PS1022" s="16"/>
      <c r="PT1022" s="16"/>
      <c r="PU1022" s="16"/>
      <c r="PV1022" s="16"/>
      <c r="PW1022" s="16"/>
      <c r="PX1022" s="16"/>
      <c r="PY1022" s="16"/>
      <c r="PZ1022" s="16"/>
      <c r="QA1022" s="16"/>
      <c r="QB1022" s="16"/>
      <c r="QC1022" s="16"/>
      <c r="QD1022" s="16"/>
      <c r="QE1022" s="16"/>
      <c r="QF1022" s="16"/>
      <c r="QG1022" s="16"/>
      <c r="QH1022" s="16"/>
      <c r="QI1022" s="16"/>
      <c r="QJ1022" s="16"/>
      <c r="QK1022" s="16"/>
      <c r="QL1022" s="16"/>
      <c r="QM1022" s="16"/>
      <c r="QN1022" s="16"/>
      <c r="QO1022" s="16"/>
      <c r="QP1022" s="16"/>
      <c r="QQ1022" s="16"/>
      <c r="QR1022" s="16"/>
      <c r="QS1022" s="16"/>
      <c r="QT1022" s="16"/>
      <c r="QU1022" s="16"/>
      <c r="QV1022" s="16"/>
      <c r="QW1022" s="16"/>
      <c r="QX1022" s="16"/>
      <c r="QY1022" s="16"/>
      <c r="QZ1022" s="16"/>
      <c r="RA1022" s="16"/>
      <c r="RB1022" s="16"/>
      <c r="RC1022" s="16"/>
      <c r="RD1022" s="16"/>
      <c r="RE1022" s="16"/>
      <c r="RF1022" s="16"/>
      <c r="RG1022" s="16"/>
      <c r="RH1022" s="16"/>
      <c r="RI1022" s="16"/>
      <c r="RJ1022" s="16"/>
      <c r="RK1022" s="16"/>
      <c r="RL1022" s="16"/>
      <c r="RM1022" s="16"/>
      <c r="RN1022" s="16"/>
      <c r="RO1022" s="16"/>
      <c r="RP1022" s="16"/>
      <c r="RQ1022" s="16"/>
      <c r="RR1022" s="16"/>
      <c r="RS1022" s="16"/>
      <c r="RT1022" s="16"/>
      <c r="RU1022" s="16"/>
      <c r="RV1022" s="16"/>
      <c r="RW1022" s="16"/>
      <c r="RX1022" s="16"/>
      <c r="RY1022" s="16"/>
      <c r="RZ1022" s="16"/>
      <c r="SA1022" s="16"/>
      <c r="SB1022" s="16"/>
      <c r="SC1022" s="16"/>
      <c r="SD1022" s="16"/>
      <c r="SE1022" s="16"/>
      <c r="SF1022" s="16"/>
      <c r="SG1022" s="16"/>
      <c r="SH1022" s="16"/>
      <c r="SI1022" s="16"/>
      <c r="SJ1022" s="16"/>
      <c r="SK1022" s="16"/>
      <c r="SL1022" s="16"/>
      <c r="SM1022" s="16"/>
      <c r="SN1022" s="16"/>
      <c r="SO1022" s="16"/>
      <c r="SP1022" s="16"/>
      <c r="SQ1022" s="16"/>
      <c r="SR1022" s="16"/>
      <c r="SS1022" s="16"/>
      <c r="ST1022" s="16"/>
      <c r="SU1022" s="16"/>
      <c r="SV1022" s="16"/>
      <c r="SW1022" s="16"/>
      <c r="SX1022" s="16"/>
      <c r="SY1022" s="16"/>
      <c r="SZ1022" s="16"/>
      <c r="TA1022" s="16"/>
      <c r="TB1022" s="16"/>
      <c r="TC1022" s="16"/>
      <c r="TD1022" s="16"/>
      <c r="TE1022" s="16"/>
      <c r="TF1022" s="16"/>
      <c r="TG1022" s="16"/>
      <c r="TH1022" s="16"/>
      <c r="TI1022" s="16"/>
      <c r="TJ1022" s="16"/>
      <c r="TK1022" s="16"/>
      <c r="TL1022" s="16"/>
      <c r="TM1022" s="16"/>
      <c r="TN1022" s="16"/>
      <c r="TO1022" s="16"/>
      <c r="TP1022" s="16"/>
      <c r="TQ1022" s="16"/>
      <c r="TR1022" s="16"/>
      <c r="TS1022" s="16"/>
      <c r="TT1022" s="16"/>
      <c r="TU1022" s="16"/>
      <c r="TV1022" s="16"/>
      <c r="TW1022" s="16"/>
      <c r="TX1022" s="16"/>
      <c r="TY1022" s="16"/>
      <c r="TZ1022" s="16"/>
      <c r="UA1022" s="16"/>
      <c r="UB1022" s="16"/>
      <c r="UC1022" s="16"/>
      <c r="UD1022" s="16"/>
      <c r="UE1022" s="16"/>
      <c r="UF1022" s="16"/>
      <c r="UG1022" s="16"/>
      <c r="UH1022" s="16"/>
      <c r="UI1022" s="16"/>
      <c r="UJ1022" s="16"/>
      <c r="UK1022" s="16"/>
      <c r="UL1022" s="16"/>
      <c r="UM1022" s="16"/>
      <c r="UN1022" s="16"/>
      <c r="UO1022" s="16"/>
      <c r="UP1022" s="16"/>
      <c r="UQ1022" s="16"/>
      <c r="UR1022" s="16"/>
      <c r="US1022" s="16"/>
      <c r="UT1022" s="16"/>
      <c r="UU1022" s="16"/>
      <c r="UV1022" s="16"/>
      <c r="UW1022" s="16"/>
      <c r="UX1022" s="16"/>
      <c r="UY1022" s="16"/>
      <c r="UZ1022" s="16"/>
      <c r="VA1022" s="16"/>
      <c r="VB1022" s="16"/>
      <c r="VC1022" s="16"/>
      <c r="VD1022" s="16"/>
      <c r="VE1022" s="16"/>
      <c r="VF1022" s="16"/>
      <c r="VG1022" s="16"/>
      <c r="VH1022" s="16"/>
      <c r="VI1022" s="16"/>
      <c r="VJ1022" s="16"/>
      <c r="VK1022" s="16"/>
      <c r="VL1022" s="16"/>
      <c r="VM1022" s="16"/>
      <c r="VN1022" s="16"/>
      <c r="VO1022" s="16"/>
      <c r="VP1022" s="16"/>
      <c r="VQ1022" s="16"/>
      <c r="VR1022" s="16"/>
      <c r="VS1022" s="16"/>
      <c r="VT1022" s="16"/>
      <c r="VU1022" s="16"/>
      <c r="VV1022" s="16"/>
      <c r="VW1022" s="16"/>
      <c r="VX1022" s="16"/>
      <c r="VY1022" s="16"/>
      <c r="VZ1022" s="16"/>
      <c r="WA1022" s="16"/>
      <c r="WB1022" s="16"/>
      <c r="WC1022" s="16"/>
      <c r="WD1022" s="16"/>
      <c r="WE1022" s="16"/>
      <c r="WF1022" s="16"/>
      <c r="WG1022" s="16"/>
      <c r="WH1022" s="16"/>
      <c r="WI1022" s="16"/>
      <c r="WJ1022" s="16"/>
      <c r="WK1022" s="16"/>
      <c r="WL1022" s="16"/>
      <c r="WM1022" s="16"/>
      <c r="WN1022" s="16"/>
      <c r="WO1022" s="16"/>
      <c r="WP1022" s="16"/>
      <c r="WQ1022" s="16"/>
      <c r="WR1022" s="16"/>
      <c r="WS1022" s="16"/>
      <c r="WT1022" s="16"/>
      <c r="WU1022" s="16"/>
      <c r="WV1022" s="16"/>
      <c r="WW1022" s="16"/>
      <c r="WX1022" s="16"/>
      <c r="WY1022" s="16"/>
      <c r="WZ1022" s="16"/>
      <c r="XA1022" s="16"/>
      <c r="XB1022" s="16"/>
      <c r="XC1022" s="16"/>
      <c r="XD1022" s="16"/>
      <c r="XE1022" s="16"/>
      <c r="XF1022" s="16"/>
      <c r="XG1022" s="16"/>
      <c r="XH1022" s="16"/>
      <c r="XI1022" s="16"/>
      <c r="XJ1022" s="16"/>
      <c r="XK1022" s="16"/>
      <c r="XL1022" s="16"/>
      <c r="XM1022" s="16"/>
      <c r="XN1022" s="16"/>
      <c r="XO1022" s="16"/>
      <c r="XP1022" s="16"/>
      <c r="XQ1022" s="16"/>
      <c r="XR1022" s="16"/>
      <c r="XS1022" s="16"/>
      <c r="XT1022" s="16"/>
      <c r="XU1022" s="16"/>
      <c r="XV1022" s="16"/>
      <c r="XW1022" s="16"/>
      <c r="XX1022" s="16"/>
      <c r="XY1022" s="16"/>
      <c r="XZ1022" s="16"/>
      <c r="YA1022" s="16"/>
      <c r="YB1022" s="16"/>
      <c r="YC1022" s="16"/>
      <c r="YD1022" s="16"/>
      <c r="YE1022" s="16"/>
      <c r="YF1022" s="16"/>
      <c r="YG1022" s="16"/>
      <c r="YH1022" s="16"/>
      <c r="YI1022" s="16"/>
      <c r="YJ1022" s="16"/>
      <c r="YK1022" s="16"/>
      <c r="YL1022" s="16"/>
      <c r="YM1022" s="16"/>
      <c r="YN1022" s="16"/>
      <c r="YO1022" s="16"/>
      <c r="YP1022" s="16"/>
      <c r="YQ1022" s="16"/>
      <c r="YR1022" s="16"/>
      <c r="YS1022" s="16"/>
      <c r="YT1022" s="16"/>
      <c r="YU1022" s="16"/>
      <c r="YV1022" s="16"/>
      <c r="YW1022" s="16"/>
      <c r="YX1022" s="16"/>
      <c r="YY1022" s="16"/>
      <c r="YZ1022" s="16"/>
      <c r="ZA1022" s="16"/>
      <c r="ZB1022" s="16"/>
      <c r="ZC1022" s="16"/>
      <c r="ZD1022" s="16"/>
      <c r="ZE1022" s="16"/>
      <c r="ZF1022" s="16"/>
      <c r="ZG1022" s="16"/>
      <c r="ZH1022" s="16"/>
      <c r="ZI1022" s="16"/>
      <c r="ZJ1022" s="16"/>
      <c r="ZK1022" s="16"/>
      <c r="ZL1022" s="16"/>
      <c r="ZM1022" s="16"/>
      <c r="ZN1022" s="16"/>
      <c r="ZO1022" s="16"/>
      <c r="ZP1022" s="16"/>
      <c r="ZQ1022" s="16"/>
      <c r="ZR1022" s="16"/>
      <c r="ZS1022" s="16"/>
      <c r="ZT1022" s="16"/>
      <c r="ZU1022" s="16"/>
      <c r="ZV1022" s="16"/>
      <c r="ZW1022" s="16"/>
      <c r="ZX1022" s="16"/>
      <c r="ZY1022" s="16"/>
      <c r="ZZ1022" s="16"/>
      <c r="AAA1022" s="16"/>
      <c r="AAB1022" s="16"/>
      <c r="AAC1022" s="16"/>
      <c r="AAD1022" s="16"/>
      <c r="AAE1022" s="16"/>
      <c r="AAF1022" s="16"/>
      <c r="AAG1022" s="16"/>
      <c r="AAH1022" s="16"/>
      <c r="AAI1022" s="16"/>
      <c r="AAJ1022" s="16"/>
      <c r="AAK1022" s="16"/>
      <c r="AAL1022" s="16"/>
      <c r="AAM1022" s="16"/>
      <c r="AAN1022" s="16"/>
      <c r="AAO1022" s="16"/>
      <c r="AAP1022" s="16"/>
      <c r="AAQ1022" s="16"/>
      <c r="AAR1022" s="16"/>
      <c r="AAS1022" s="16"/>
      <c r="AAT1022" s="16"/>
      <c r="AAU1022" s="16"/>
      <c r="AAV1022" s="16"/>
      <c r="AAW1022" s="16"/>
      <c r="AAX1022" s="16"/>
      <c r="AAY1022" s="16"/>
      <c r="AAZ1022" s="16"/>
      <c r="ABA1022" s="16"/>
      <c r="ABB1022" s="16"/>
      <c r="ABC1022" s="16"/>
      <c r="ABD1022" s="16"/>
      <c r="ABE1022" s="16"/>
      <c r="ABF1022" s="16"/>
      <c r="ABG1022" s="16"/>
      <c r="ABH1022" s="16"/>
      <c r="ABI1022" s="16"/>
      <c r="ABJ1022" s="16"/>
      <c r="ABK1022" s="16"/>
      <c r="ABL1022" s="16"/>
      <c r="ABM1022" s="16"/>
      <c r="ABN1022" s="16"/>
      <c r="ABO1022" s="16"/>
      <c r="ABP1022" s="16"/>
      <c r="ABQ1022" s="16"/>
      <c r="ABR1022" s="16"/>
      <c r="ABS1022" s="16"/>
      <c r="ABT1022" s="16"/>
      <c r="ABU1022" s="16"/>
      <c r="ABV1022" s="16"/>
      <c r="ABW1022" s="16"/>
      <c r="ABX1022" s="16"/>
      <c r="ABY1022" s="16"/>
      <c r="ABZ1022" s="16"/>
      <c r="ACA1022" s="16"/>
      <c r="ACB1022" s="16"/>
      <c r="ACC1022" s="16"/>
      <c r="ACD1022" s="16"/>
      <c r="ACE1022" s="16"/>
      <c r="ACF1022" s="16"/>
      <c r="ACG1022" s="16"/>
      <c r="ACH1022" s="16"/>
      <c r="ACI1022" s="16"/>
      <c r="ACJ1022" s="16"/>
      <c r="ACK1022" s="16"/>
      <c r="ACL1022" s="16"/>
      <c r="ACM1022" s="16"/>
      <c r="ACN1022" s="16"/>
      <c r="ACO1022" s="16"/>
      <c r="ACP1022" s="16"/>
      <c r="ACQ1022" s="16"/>
      <c r="ACR1022" s="16"/>
      <c r="ACS1022" s="16"/>
      <c r="ACT1022" s="16"/>
      <c r="ACU1022" s="16"/>
      <c r="ACV1022" s="16"/>
      <c r="ACW1022" s="16"/>
      <c r="ACX1022" s="16"/>
      <c r="ACY1022" s="16"/>
      <c r="ACZ1022" s="16"/>
      <c r="ADA1022" s="16"/>
      <c r="ADB1022" s="16"/>
      <c r="ADC1022" s="16"/>
      <c r="ADD1022" s="16"/>
      <c r="ADE1022" s="16"/>
      <c r="ADF1022" s="16"/>
      <c r="ADG1022" s="16"/>
      <c r="ADH1022" s="16"/>
      <c r="ADI1022" s="16"/>
      <c r="ADJ1022" s="16"/>
      <c r="ADK1022" s="16"/>
      <c r="ADL1022" s="16"/>
      <c r="ADM1022" s="16"/>
      <c r="ADN1022" s="16"/>
      <c r="ADO1022" s="16"/>
      <c r="ADP1022" s="16"/>
      <c r="ADQ1022" s="16"/>
      <c r="ADR1022" s="16"/>
      <c r="ADS1022" s="16"/>
      <c r="ADT1022" s="16"/>
      <c r="ADU1022" s="16"/>
      <c r="ADV1022" s="16"/>
      <c r="ADW1022" s="16"/>
      <c r="ADX1022" s="16"/>
      <c r="ADY1022" s="16"/>
      <c r="ADZ1022" s="16"/>
      <c r="AEA1022" s="16"/>
      <c r="AEB1022" s="16"/>
      <c r="AEC1022" s="16"/>
      <c r="AED1022" s="16"/>
      <c r="AEE1022" s="16"/>
      <c r="AEF1022" s="16"/>
      <c r="AEG1022" s="16"/>
      <c r="AEH1022" s="16"/>
      <c r="AEI1022" s="16"/>
      <c r="AEJ1022" s="16"/>
      <c r="AEK1022" s="16"/>
      <c r="AEL1022" s="16"/>
      <c r="AEM1022" s="16"/>
      <c r="AEN1022" s="16"/>
      <c r="AEO1022" s="16"/>
      <c r="AEP1022" s="16"/>
      <c r="AEQ1022" s="16"/>
      <c r="AER1022" s="16"/>
      <c r="AES1022" s="16"/>
      <c r="AET1022" s="16"/>
      <c r="AEU1022" s="16"/>
      <c r="AEV1022" s="16"/>
      <c r="AEW1022" s="16"/>
      <c r="AEX1022" s="16"/>
      <c r="AEY1022" s="16"/>
      <c r="AEZ1022" s="16"/>
      <c r="AFA1022" s="16"/>
      <c r="AFB1022" s="16"/>
      <c r="AFC1022" s="16"/>
      <c r="AFD1022" s="16"/>
      <c r="AFE1022" s="16"/>
      <c r="AFF1022" s="16"/>
      <c r="AFG1022" s="16"/>
      <c r="AFH1022" s="16"/>
      <c r="AFI1022" s="16"/>
      <c r="AFJ1022" s="16"/>
      <c r="AFK1022" s="16"/>
      <c r="AFL1022" s="16"/>
      <c r="AFM1022" s="16"/>
      <c r="AFN1022" s="16"/>
      <c r="AFO1022" s="16"/>
      <c r="AFP1022" s="16"/>
      <c r="AFQ1022" s="16"/>
      <c r="AFR1022" s="16"/>
      <c r="AFS1022" s="16"/>
      <c r="AFT1022" s="16"/>
      <c r="AFU1022" s="16"/>
      <c r="AFV1022" s="16"/>
      <c r="AFW1022" s="16"/>
      <c r="AFX1022" s="16"/>
      <c r="AFY1022" s="16"/>
      <c r="AFZ1022" s="16"/>
      <c r="AGA1022" s="16"/>
      <c r="AGB1022" s="16"/>
      <c r="AGC1022" s="16"/>
      <c r="AGD1022" s="16"/>
      <c r="AGE1022" s="16"/>
      <c r="AGF1022" s="16"/>
      <c r="AGG1022" s="16"/>
      <c r="AGH1022" s="16"/>
      <c r="AGI1022" s="16"/>
      <c r="AGJ1022" s="16"/>
      <c r="AGK1022" s="16"/>
      <c r="AGL1022" s="16"/>
      <c r="AGM1022" s="16"/>
      <c r="AGN1022" s="16"/>
      <c r="AGO1022" s="16"/>
      <c r="AGP1022" s="16"/>
      <c r="AGQ1022" s="16"/>
      <c r="AGR1022" s="16"/>
      <c r="AGS1022" s="16"/>
      <c r="AGT1022" s="16"/>
      <c r="AGU1022" s="16"/>
      <c r="AGV1022" s="16"/>
      <c r="AGW1022" s="16"/>
      <c r="AGX1022" s="16"/>
      <c r="AGY1022" s="16"/>
      <c r="AGZ1022" s="16"/>
      <c r="AHA1022" s="16"/>
      <c r="AHB1022" s="16"/>
      <c r="AHC1022" s="16"/>
      <c r="AHD1022" s="16"/>
      <c r="AHE1022" s="16"/>
      <c r="AHF1022" s="16"/>
      <c r="AHG1022" s="16"/>
      <c r="AHH1022" s="16"/>
      <c r="AHI1022" s="16"/>
      <c r="AHJ1022" s="16"/>
      <c r="AHK1022" s="16"/>
      <c r="AHL1022" s="16"/>
      <c r="AHM1022" s="16"/>
      <c r="AHN1022" s="16"/>
      <c r="AHO1022" s="16"/>
      <c r="AHP1022" s="16"/>
      <c r="AHQ1022" s="16"/>
      <c r="AHR1022" s="16"/>
      <c r="AHS1022" s="16"/>
      <c r="AHT1022" s="16"/>
      <c r="AHU1022" s="16"/>
      <c r="AHV1022" s="16"/>
      <c r="AHW1022" s="16"/>
      <c r="AHX1022" s="16"/>
      <c r="AHY1022" s="16"/>
      <c r="AHZ1022" s="16"/>
      <c r="AIA1022" s="16"/>
      <c r="AIB1022" s="16"/>
      <c r="AIC1022" s="16"/>
      <c r="AID1022" s="16"/>
      <c r="AIE1022" s="16"/>
      <c r="AIF1022" s="16"/>
      <c r="AIG1022" s="16"/>
      <c r="AIH1022" s="16"/>
      <c r="AII1022" s="16"/>
      <c r="AIJ1022" s="16"/>
      <c r="AIK1022" s="16"/>
      <c r="AIL1022" s="16"/>
      <c r="AIM1022" s="16"/>
      <c r="AIN1022" s="16"/>
      <c r="AIO1022" s="16"/>
      <c r="AIP1022" s="16"/>
      <c r="AIQ1022" s="16"/>
      <c r="AIR1022" s="16"/>
      <c r="AIS1022" s="16"/>
      <c r="AIT1022" s="16"/>
      <c r="AIU1022" s="16"/>
      <c r="AIV1022" s="16"/>
      <c r="AIW1022" s="16"/>
      <c r="AIX1022" s="16"/>
      <c r="AIY1022" s="16"/>
      <c r="AIZ1022" s="16"/>
      <c r="AJA1022" s="16"/>
      <c r="AJB1022" s="16"/>
      <c r="AJC1022" s="16"/>
      <c r="AJD1022" s="16"/>
      <c r="AJE1022" s="16"/>
      <c r="AJF1022" s="16"/>
      <c r="AJG1022" s="16"/>
      <c r="AJH1022" s="16"/>
      <c r="AJI1022" s="16"/>
      <c r="AJJ1022" s="16"/>
      <c r="AJK1022" s="16"/>
      <c r="AJL1022" s="16"/>
      <c r="AJM1022" s="16"/>
      <c r="AJN1022" s="16"/>
      <c r="AJO1022" s="16"/>
      <c r="AJP1022" s="16"/>
      <c r="AJQ1022" s="16"/>
      <c r="AJR1022" s="16"/>
      <c r="AJS1022" s="16"/>
      <c r="AJT1022" s="16"/>
      <c r="AJU1022" s="16"/>
      <c r="AJV1022" s="16"/>
      <c r="AJW1022" s="16"/>
      <c r="AJX1022" s="16"/>
      <c r="AJY1022" s="16"/>
      <c r="AJZ1022" s="16"/>
      <c r="AKA1022" s="16"/>
      <c r="AKB1022" s="16"/>
      <c r="AKC1022" s="16"/>
      <c r="AKD1022" s="16"/>
      <c r="AKE1022" s="16"/>
      <c r="AKF1022" s="16"/>
      <c r="AKG1022" s="16"/>
      <c r="AKH1022" s="16"/>
      <c r="AKI1022" s="16"/>
      <c r="AKJ1022" s="16"/>
      <c r="AKK1022" s="16"/>
      <c r="AKL1022" s="16"/>
      <c r="AKM1022" s="16"/>
      <c r="AKN1022" s="16"/>
      <c r="AKO1022" s="16"/>
      <c r="AKP1022" s="16"/>
      <c r="AKQ1022" s="16"/>
      <c r="AKR1022" s="16"/>
      <c r="AKS1022" s="16"/>
      <c r="AKT1022" s="16"/>
      <c r="AKU1022" s="16"/>
      <c r="AKV1022" s="16"/>
      <c r="AKW1022" s="16"/>
      <c r="AKX1022" s="16"/>
      <c r="AKY1022" s="16"/>
      <c r="AKZ1022" s="16"/>
      <c r="ALA1022" s="16"/>
      <c r="ALB1022" s="16"/>
      <c r="ALC1022" s="16"/>
      <c r="ALD1022" s="16"/>
      <c r="ALE1022" s="16"/>
      <c r="ALF1022" s="16"/>
      <c r="ALG1022" s="16"/>
      <c r="ALH1022" s="16"/>
      <c r="ALI1022" s="16"/>
      <c r="ALJ1022" s="16"/>
      <c r="ALK1022" s="16"/>
      <c r="ALL1022" s="16"/>
    </row>
    <row r="1023" spans="1:1000" s="16" customFormat="1" x14ac:dyDescent="0.25"/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2" sqref="D12"/>
    </sheetView>
  </sheetViews>
  <sheetFormatPr defaultRowHeight="15" x14ac:dyDescent="0.25"/>
  <cols>
    <col min="1" max="1" width="12.42578125" bestFit="1" customWidth="1"/>
    <col min="3" max="3" width="11.42578125" customWidth="1"/>
    <col min="4" max="4" width="49.42578125" customWidth="1"/>
  </cols>
  <sheetData>
    <row r="1" spans="1:4" s="19" customFormat="1" x14ac:dyDescent="0.25">
      <c r="A1" s="19" t="s">
        <v>155</v>
      </c>
      <c r="B1" s="19" t="s">
        <v>143</v>
      </c>
      <c r="C1" s="19" t="s">
        <v>142</v>
      </c>
      <c r="D1" s="19" t="s">
        <v>144</v>
      </c>
    </row>
    <row r="2" spans="1:4" x14ac:dyDescent="0.25">
      <c r="A2" s="162" t="s">
        <v>156</v>
      </c>
      <c r="B2">
        <v>0</v>
      </c>
      <c r="C2">
        <v>10</v>
      </c>
      <c r="D2" s="22" t="s">
        <v>145</v>
      </c>
    </row>
    <row r="3" spans="1:4" x14ac:dyDescent="0.25">
      <c r="A3" s="162"/>
      <c r="B3">
        <v>-14.3</v>
      </c>
      <c r="C3" s="13">
        <v>10.38</v>
      </c>
      <c r="D3" s="163" t="s">
        <v>140</v>
      </c>
    </row>
    <row r="4" spans="1:4" x14ac:dyDescent="0.25">
      <c r="A4" s="162"/>
      <c r="B4">
        <v>-67.2</v>
      </c>
      <c r="C4" s="13">
        <v>10.241</v>
      </c>
      <c r="D4" s="163"/>
    </row>
    <row r="5" spans="1:4" x14ac:dyDescent="0.25">
      <c r="A5" s="162"/>
      <c r="B5">
        <v>-86.5</v>
      </c>
      <c r="C5" s="13">
        <v>10.11</v>
      </c>
      <c r="D5" s="163"/>
    </row>
    <row r="6" spans="1:4" x14ac:dyDescent="0.25">
      <c r="A6" s="162"/>
      <c r="B6">
        <v>-186.4</v>
      </c>
      <c r="C6" s="13">
        <v>9.375</v>
      </c>
      <c r="D6" s="163"/>
    </row>
    <row r="7" spans="1:4" x14ac:dyDescent="0.25">
      <c r="A7" s="162"/>
      <c r="B7">
        <v>-292.8</v>
      </c>
      <c r="C7" s="13">
        <v>8.9109999999999996</v>
      </c>
      <c r="D7" s="163"/>
    </row>
    <row r="8" spans="1:4" ht="23.25" customHeight="1" x14ac:dyDescent="0.25">
      <c r="A8" s="162" t="s">
        <v>157</v>
      </c>
      <c r="B8">
        <v>0</v>
      </c>
      <c r="C8" s="13">
        <v>14.423999999999999</v>
      </c>
      <c r="D8" s="164" t="s">
        <v>158</v>
      </c>
    </row>
    <row r="9" spans="1:4" ht="23.25" customHeight="1" x14ac:dyDescent="0.25">
      <c r="A9" s="162"/>
      <c r="B9">
        <v>-16.95</v>
      </c>
      <c r="C9" s="13">
        <v>14.423999999999999</v>
      </c>
      <c r="D9" s="164"/>
    </row>
  </sheetData>
  <mergeCells count="4">
    <mergeCell ref="A2:A7"/>
    <mergeCell ref="A8:A9"/>
    <mergeCell ref="D3:D7"/>
    <mergeCell ref="D8:D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5" workbookViewId="0">
      <pane ySplit="870" topLeftCell="A24" activePane="bottomLeft"/>
      <selection activeCell="D26" sqref="D26"/>
      <selection pane="bottomLeft" activeCell="K34" sqref="K34"/>
    </sheetView>
  </sheetViews>
  <sheetFormatPr defaultColWidth="9.140625" defaultRowHeight="15" x14ac:dyDescent="0.25"/>
  <cols>
    <col min="1" max="1" width="1.7109375" style="10" customWidth="1"/>
    <col min="2" max="2" width="23.140625" style="10" customWidth="1"/>
    <col min="3" max="3" width="49.28515625" style="10" customWidth="1"/>
    <col min="4" max="4" width="27.42578125" style="10" customWidth="1"/>
    <col min="5" max="5" width="38" style="10" customWidth="1"/>
    <col min="6" max="6" width="18.7109375" style="10" bestFit="1" customWidth="1"/>
    <col min="7" max="7" width="20.7109375" style="10" customWidth="1"/>
    <col min="8" max="8" width="6.42578125" style="10" customWidth="1"/>
    <col min="9" max="9" width="10.7109375" style="10" bestFit="1" customWidth="1"/>
    <col min="10" max="10" width="8.42578125" style="10" customWidth="1"/>
    <col min="11" max="11" width="49.5703125" style="10" customWidth="1"/>
    <col min="12" max="16384" width="9.140625" style="10"/>
  </cols>
  <sheetData>
    <row r="1" spans="1:12" s="8" customFormat="1" ht="20.25" thickBot="1" x14ac:dyDescent="0.3">
      <c r="A1" s="8" t="s">
        <v>0</v>
      </c>
    </row>
    <row r="2" spans="1:12" s="9" customFormat="1" ht="15.75" thickTop="1" x14ac:dyDescent="0.25">
      <c r="A2" s="9" t="s">
        <v>18</v>
      </c>
    </row>
    <row r="3" spans="1:12" x14ac:dyDescent="0.25">
      <c r="A3" s="9" t="s">
        <v>66</v>
      </c>
    </row>
    <row r="4" spans="1:12" x14ac:dyDescent="0.25">
      <c r="A4" s="9" t="s">
        <v>67</v>
      </c>
    </row>
    <row r="5" spans="1:12" ht="15.75" thickBot="1" x14ac:dyDescent="0.3">
      <c r="B5" s="166"/>
      <c r="C5" s="166"/>
      <c r="D5" s="166"/>
      <c r="E5" s="166"/>
      <c r="F5" s="166"/>
      <c r="G5" s="166"/>
      <c r="I5" s="165" t="s">
        <v>23</v>
      </c>
      <c r="J5" s="165"/>
      <c r="K5" s="165"/>
    </row>
    <row r="6" spans="1:12" s="11" customFormat="1" x14ac:dyDescent="0.25">
      <c r="B6" s="11" t="s">
        <v>2</v>
      </c>
      <c r="C6" s="11" t="s">
        <v>29</v>
      </c>
      <c r="D6" s="11" t="s">
        <v>19</v>
      </c>
      <c r="E6" s="11" t="s">
        <v>20</v>
      </c>
      <c r="F6" s="11" t="s">
        <v>21</v>
      </c>
      <c r="G6" s="11" t="s">
        <v>25</v>
      </c>
      <c r="I6" s="11" t="s">
        <v>13</v>
      </c>
      <c r="J6" s="11" t="s">
        <v>24</v>
      </c>
      <c r="K6" s="11" t="s">
        <v>22</v>
      </c>
      <c r="L6" s="9" t="s">
        <v>91</v>
      </c>
    </row>
    <row r="7" spans="1:12" s="12" customFormat="1" ht="45" x14ac:dyDescent="0.25">
      <c r="B7" s="12" t="s">
        <v>27</v>
      </c>
      <c r="C7" s="12" t="s">
        <v>132</v>
      </c>
      <c r="D7" s="12" t="s">
        <v>26</v>
      </c>
      <c r="E7" s="12" t="s">
        <v>31</v>
      </c>
      <c r="F7" s="12" t="s">
        <v>26</v>
      </c>
      <c r="G7" s="12" t="s">
        <v>30</v>
      </c>
      <c r="I7" s="17">
        <v>41915</v>
      </c>
      <c r="J7" s="14" t="s">
        <v>17</v>
      </c>
      <c r="K7" s="14" t="s">
        <v>139</v>
      </c>
    </row>
    <row r="8" spans="1:12" s="12" customFormat="1" ht="60" x14ac:dyDescent="0.25">
      <c r="B8" s="12" t="s">
        <v>28</v>
      </c>
      <c r="C8" s="12" t="s">
        <v>132</v>
      </c>
      <c r="D8" s="12" t="s">
        <v>26</v>
      </c>
      <c r="E8" s="12" t="s">
        <v>32</v>
      </c>
      <c r="F8" s="12" t="s">
        <v>26</v>
      </c>
      <c r="G8" s="12" t="s">
        <v>30</v>
      </c>
      <c r="I8" s="17">
        <v>42114</v>
      </c>
      <c r="J8" s="14" t="s">
        <v>17</v>
      </c>
      <c r="K8" s="14" t="s">
        <v>264</v>
      </c>
    </row>
    <row r="9" spans="1:12" s="12" customFormat="1" ht="45" x14ac:dyDescent="0.25">
      <c r="B9" s="12" t="s">
        <v>34</v>
      </c>
      <c r="C9" s="12" t="s">
        <v>37</v>
      </c>
      <c r="D9" s="12" t="s">
        <v>26</v>
      </c>
      <c r="E9" s="12" t="s">
        <v>35</v>
      </c>
      <c r="F9" s="12" t="s">
        <v>36</v>
      </c>
      <c r="G9" s="12" t="s">
        <v>62</v>
      </c>
      <c r="I9" s="17">
        <v>42114</v>
      </c>
      <c r="J9" s="14" t="s">
        <v>17</v>
      </c>
      <c r="K9" s="14" t="s">
        <v>265</v>
      </c>
    </row>
    <row r="10" spans="1:12" s="12" customFormat="1" ht="45" x14ac:dyDescent="0.25">
      <c r="B10" s="12" t="s">
        <v>33</v>
      </c>
      <c r="C10" s="12" t="s">
        <v>38</v>
      </c>
      <c r="D10" s="12" t="s">
        <v>40</v>
      </c>
      <c r="E10" s="12" t="s">
        <v>55</v>
      </c>
      <c r="F10" s="12" t="s">
        <v>39</v>
      </c>
      <c r="G10" s="12" t="s">
        <v>62</v>
      </c>
      <c r="I10" s="17">
        <v>41915</v>
      </c>
      <c r="J10" s="14" t="s">
        <v>17</v>
      </c>
      <c r="K10" s="18" t="s">
        <v>269</v>
      </c>
    </row>
    <row r="11" spans="1:12" s="12" customFormat="1" ht="45" x14ac:dyDescent="0.25">
      <c r="B11" s="12" t="s">
        <v>113</v>
      </c>
      <c r="C11" s="12" t="s">
        <v>119</v>
      </c>
      <c r="D11" s="12" t="s">
        <v>120</v>
      </c>
      <c r="E11" s="12" t="s">
        <v>114</v>
      </c>
      <c r="F11" s="12" t="s">
        <v>26</v>
      </c>
      <c r="G11" s="12" t="s">
        <v>30</v>
      </c>
      <c r="I11" s="17">
        <v>41914</v>
      </c>
      <c r="J11" s="14" t="s">
        <v>17</v>
      </c>
      <c r="K11" s="14" t="s">
        <v>258</v>
      </c>
    </row>
    <row r="12" spans="1:12" s="12" customFormat="1" ht="60" x14ac:dyDescent="0.25">
      <c r="B12" s="12" t="s">
        <v>115</v>
      </c>
      <c r="C12" s="12" t="s">
        <v>116</v>
      </c>
      <c r="D12" s="12" t="s">
        <v>117</v>
      </c>
      <c r="E12" s="12" t="s">
        <v>118</v>
      </c>
      <c r="F12" s="12" t="s">
        <v>39</v>
      </c>
      <c r="G12" s="12" t="s">
        <v>62</v>
      </c>
      <c r="I12" s="17">
        <v>41914</v>
      </c>
      <c r="J12" s="14" t="s">
        <v>17</v>
      </c>
      <c r="K12" s="14" t="s">
        <v>137</v>
      </c>
    </row>
    <row r="13" spans="1:12" s="12" customFormat="1" ht="45" x14ac:dyDescent="0.25">
      <c r="B13" s="12" t="s">
        <v>42</v>
      </c>
      <c r="C13" s="12" t="s">
        <v>43</v>
      </c>
      <c r="D13" s="12" t="s">
        <v>44</v>
      </c>
      <c r="E13" s="12" t="s">
        <v>48</v>
      </c>
      <c r="F13" s="12" t="s">
        <v>45</v>
      </c>
      <c r="G13" s="12" t="s">
        <v>30</v>
      </c>
      <c r="I13" s="17">
        <v>41918</v>
      </c>
      <c r="J13" s="14" t="s">
        <v>17</v>
      </c>
      <c r="K13" s="14" t="s">
        <v>146</v>
      </c>
    </row>
    <row r="14" spans="1:12" s="12" customFormat="1" ht="30" x14ac:dyDescent="0.25">
      <c r="B14" s="12" t="s">
        <v>46</v>
      </c>
      <c r="C14" s="12" t="s">
        <v>141</v>
      </c>
      <c r="D14" s="12" t="s">
        <v>47</v>
      </c>
      <c r="E14" s="12" t="s">
        <v>49</v>
      </c>
      <c r="F14" s="12" t="s">
        <v>41</v>
      </c>
      <c r="G14" s="12" t="s">
        <v>50</v>
      </c>
      <c r="I14" s="17">
        <v>42114</v>
      </c>
      <c r="J14" s="14" t="s">
        <v>17</v>
      </c>
      <c r="K14" s="14" t="s">
        <v>266</v>
      </c>
    </row>
    <row r="15" spans="1:12" s="12" customFormat="1" ht="45" x14ac:dyDescent="0.25">
      <c r="B15" s="12" t="s">
        <v>51</v>
      </c>
      <c r="C15" s="12" t="s">
        <v>52</v>
      </c>
      <c r="D15" s="12" t="s">
        <v>53</v>
      </c>
      <c r="E15" s="12" t="s">
        <v>54</v>
      </c>
      <c r="F15" s="12" t="s">
        <v>39</v>
      </c>
      <c r="G15" s="12" t="s">
        <v>62</v>
      </c>
      <c r="I15" s="17">
        <v>41918</v>
      </c>
      <c r="J15" s="14" t="s">
        <v>17</v>
      </c>
      <c r="K15" s="18" t="s">
        <v>147</v>
      </c>
    </row>
    <row r="16" spans="1:12" s="12" customFormat="1" ht="75" x14ac:dyDescent="0.25">
      <c r="B16" s="12" t="s">
        <v>57</v>
      </c>
      <c r="C16" s="12" t="s">
        <v>58</v>
      </c>
      <c r="D16" s="12" t="s">
        <v>26</v>
      </c>
      <c r="E16" s="12" t="s">
        <v>59</v>
      </c>
      <c r="F16" s="12" t="s">
        <v>39</v>
      </c>
      <c r="G16" s="12" t="s">
        <v>62</v>
      </c>
      <c r="I16" s="17">
        <v>41918</v>
      </c>
      <c r="J16" s="14" t="s">
        <v>17</v>
      </c>
      <c r="K16" s="14" t="s">
        <v>268</v>
      </c>
    </row>
    <row r="17" spans="2:11" s="12" customFormat="1" ht="45" x14ac:dyDescent="0.25">
      <c r="B17" s="12" t="s">
        <v>56</v>
      </c>
      <c r="C17" s="12" t="s">
        <v>63</v>
      </c>
      <c r="D17" s="12" t="s">
        <v>26</v>
      </c>
      <c r="E17" s="12" t="s">
        <v>61</v>
      </c>
      <c r="F17" s="12" t="s">
        <v>60</v>
      </c>
      <c r="G17" s="12" t="s">
        <v>62</v>
      </c>
      <c r="I17" s="17">
        <v>42114</v>
      </c>
      <c r="J17" s="14" t="s">
        <v>17</v>
      </c>
      <c r="K17" s="14" t="s">
        <v>270</v>
      </c>
    </row>
    <row r="18" spans="2:11" s="12" customFormat="1" ht="30" x14ac:dyDescent="0.25">
      <c r="B18" s="12" t="s">
        <v>92</v>
      </c>
      <c r="C18" s="12" t="s">
        <v>64</v>
      </c>
      <c r="D18" s="12" t="s">
        <v>26</v>
      </c>
      <c r="E18" s="12" t="s">
        <v>26</v>
      </c>
      <c r="F18" s="12" t="s">
        <v>36</v>
      </c>
      <c r="G18" s="12" t="s">
        <v>65</v>
      </c>
      <c r="I18" s="17">
        <v>42114</v>
      </c>
      <c r="J18" s="14" t="s">
        <v>17</v>
      </c>
      <c r="K18" s="20" t="s">
        <v>271</v>
      </c>
    </row>
    <row r="19" spans="2:11" s="12" customFormat="1" ht="45" x14ac:dyDescent="0.25">
      <c r="B19" s="12" t="s">
        <v>80</v>
      </c>
      <c r="C19" s="12" t="s">
        <v>149</v>
      </c>
      <c r="D19" s="12" t="s">
        <v>150</v>
      </c>
      <c r="E19" s="12" t="s">
        <v>82</v>
      </c>
      <c r="F19" s="12" t="s">
        <v>41</v>
      </c>
      <c r="G19" s="12" t="s">
        <v>83</v>
      </c>
      <c r="I19" s="17">
        <v>41981</v>
      </c>
      <c r="J19" s="14" t="s">
        <v>17</v>
      </c>
      <c r="K19" s="18" t="s">
        <v>148</v>
      </c>
    </row>
    <row r="20" spans="2:11" s="12" customFormat="1" ht="30" x14ac:dyDescent="0.25">
      <c r="B20" s="12" t="s">
        <v>81</v>
      </c>
      <c r="C20" s="12" t="s">
        <v>86</v>
      </c>
      <c r="D20" s="12" t="s">
        <v>84</v>
      </c>
      <c r="E20" s="12" t="s">
        <v>85</v>
      </c>
      <c r="F20" s="12" t="s">
        <v>41</v>
      </c>
      <c r="G20" s="12" t="s">
        <v>83</v>
      </c>
      <c r="I20" s="17">
        <v>41981</v>
      </c>
      <c r="J20" s="14" t="s">
        <v>17</v>
      </c>
      <c r="K20" s="18" t="s">
        <v>148</v>
      </c>
    </row>
    <row r="21" spans="2:11" s="12" customFormat="1" ht="45" x14ac:dyDescent="0.25">
      <c r="B21" s="12" t="s">
        <v>87</v>
      </c>
      <c r="C21" s="12" t="s">
        <v>90</v>
      </c>
      <c r="D21" s="12" t="s">
        <v>78</v>
      </c>
      <c r="E21" s="12" t="s">
        <v>88</v>
      </c>
      <c r="F21" s="12" t="s">
        <v>41</v>
      </c>
      <c r="G21" s="12" t="s">
        <v>89</v>
      </c>
      <c r="I21" s="17">
        <v>41981</v>
      </c>
      <c r="J21" s="14" t="s">
        <v>17</v>
      </c>
      <c r="K21" s="18" t="s">
        <v>151</v>
      </c>
    </row>
    <row r="22" spans="2:11" s="51" customFormat="1" ht="90" x14ac:dyDescent="0.25">
      <c r="B22" s="51" t="s">
        <v>152</v>
      </c>
      <c r="C22" s="51" t="s">
        <v>153</v>
      </c>
      <c r="D22" s="51" t="s">
        <v>154</v>
      </c>
      <c r="E22" s="51" t="s">
        <v>26</v>
      </c>
      <c r="F22" s="51" t="s">
        <v>41</v>
      </c>
      <c r="G22" s="51" t="s">
        <v>326</v>
      </c>
      <c r="I22" s="50">
        <v>42151</v>
      </c>
      <c r="J22" s="51" t="s">
        <v>17</v>
      </c>
      <c r="K22" s="51" t="s">
        <v>304</v>
      </c>
    </row>
    <row r="23" spans="2:11" s="12" customFormat="1" ht="75" x14ac:dyDescent="0.25">
      <c r="B23" s="12" t="s">
        <v>74</v>
      </c>
      <c r="C23" s="12" t="s">
        <v>72</v>
      </c>
      <c r="D23" s="12" t="s">
        <v>73</v>
      </c>
      <c r="E23" s="12" t="s">
        <v>75</v>
      </c>
      <c r="F23" s="12" t="s">
        <v>71</v>
      </c>
      <c r="G23" s="12" t="s">
        <v>83</v>
      </c>
      <c r="I23" s="17">
        <v>42114</v>
      </c>
      <c r="J23" s="14" t="s">
        <v>17</v>
      </c>
      <c r="K23" s="14" t="s">
        <v>272</v>
      </c>
    </row>
    <row r="24" spans="2:11" s="49" customFormat="1" ht="60" x14ac:dyDescent="0.25">
      <c r="B24" s="49" t="s">
        <v>76</v>
      </c>
      <c r="C24" s="49" t="s">
        <v>97</v>
      </c>
      <c r="D24" s="49" t="s">
        <v>136</v>
      </c>
      <c r="E24" s="49" t="s">
        <v>96</v>
      </c>
      <c r="F24" s="49" t="s">
        <v>41</v>
      </c>
      <c r="G24" s="49" t="s">
        <v>77</v>
      </c>
      <c r="I24" s="50">
        <v>42114</v>
      </c>
      <c r="J24" s="51" t="s">
        <v>17</v>
      </c>
      <c r="K24" s="51" t="s">
        <v>275</v>
      </c>
    </row>
    <row r="25" spans="2:11" s="49" customFormat="1" ht="60" x14ac:dyDescent="0.25">
      <c r="B25" s="49" t="s">
        <v>134</v>
      </c>
      <c r="C25" s="49" t="s">
        <v>172</v>
      </c>
      <c r="D25" s="49" t="s">
        <v>135</v>
      </c>
      <c r="E25" s="49" t="s">
        <v>101</v>
      </c>
      <c r="F25" s="49" t="s">
        <v>41</v>
      </c>
      <c r="G25" s="49" t="s">
        <v>79</v>
      </c>
      <c r="I25" s="50">
        <v>42114</v>
      </c>
      <c r="J25" s="51" t="s">
        <v>17</v>
      </c>
      <c r="K25" s="52" t="s">
        <v>274</v>
      </c>
    </row>
    <row r="26" spans="2:11" s="49" customFormat="1" ht="60" x14ac:dyDescent="0.25">
      <c r="B26" s="49" t="s">
        <v>202</v>
      </c>
      <c r="C26" s="49" t="s">
        <v>203</v>
      </c>
      <c r="D26" s="49" t="s">
        <v>204</v>
      </c>
      <c r="E26" s="49" t="s">
        <v>205</v>
      </c>
      <c r="F26" s="49" t="s">
        <v>206</v>
      </c>
      <c r="G26" s="49" t="s">
        <v>207</v>
      </c>
      <c r="I26" s="50">
        <v>42152</v>
      </c>
      <c r="J26" s="51" t="s">
        <v>17</v>
      </c>
      <c r="K26" s="51" t="s">
        <v>320</v>
      </c>
    </row>
    <row r="27" spans="2:11" s="12" customFormat="1" ht="75" x14ac:dyDescent="0.25">
      <c r="B27" s="12" t="s">
        <v>68</v>
      </c>
      <c r="C27" s="12" t="s">
        <v>102</v>
      </c>
      <c r="D27" s="12" t="s">
        <v>69</v>
      </c>
      <c r="E27" s="12" t="s">
        <v>49</v>
      </c>
      <c r="F27" s="12" t="s">
        <v>41</v>
      </c>
      <c r="G27" s="12" t="s">
        <v>93</v>
      </c>
      <c r="I27" s="17">
        <v>42114</v>
      </c>
      <c r="J27" s="14" t="s">
        <v>17</v>
      </c>
      <c r="K27" s="14" t="s">
        <v>267</v>
      </c>
    </row>
    <row r="28" spans="2:11" s="12" customFormat="1" ht="45" x14ac:dyDescent="0.25">
      <c r="B28" s="12" t="s">
        <v>70</v>
      </c>
      <c r="C28" s="12" t="s">
        <v>133</v>
      </c>
      <c r="D28" s="12" t="s">
        <v>73</v>
      </c>
      <c r="E28" s="12" t="s">
        <v>94</v>
      </c>
      <c r="F28" s="12" t="s">
        <v>71</v>
      </c>
      <c r="G28" s="12" t="s">
        <v>83</v>
      </c>
      <c r="I28" s="17">
        <v>42114</v>
      </c>
      <c r="J28" s="14" t="s">
        <v>17</v>
      </c>
      <c r="K28" s="18" t="s">
        <v>273</v>
      </c>
    </row>
    <row r="29" spans="2:11" s="49" customFormat="1" ht="90" x14ac:dyDescent="0.25">
      <c r="B29" s="49" t="s">
        <v>95</v>
      </c>
      <c r="C29" s="49" t="s">
        <v>98</v>
      </c>
      <c r="D29" s="49" t="s">
        <v>99</v>
      </c>
      <c r="E29" s="49" t="s">
        <v>100</v>
      </c>
      <c r="F29" s="49" t="s">
        <v>41</v>
      </c>
      <c r="G29" s="49" t="s">
        <v>77</v>
      </c>
      <c r="I29" s="50">
        <v>42114</v>
      </c>
      <c r="J29" s="51" t="s">
        <v>17</v>
      </c>
      <c r="K29" s="51" t="s">
        <v>276</v>
      </c>
    </row>
    <row r="30" spans="2:11" ht="30" x14ac:dyDescent="0.25">
      <c r="B30" s="10" t="s">
        <v>306</v>
      </c>
      <c r="C30" s="54" t="s">
        <v>307</v>
      </c>
      <c r="D30" s="53" t="s">
        <v>308</v>
      </c>
      <c r="E30" s="54" t="s">
        <v>309</v>
      </c>
      <c r="F30" s="10" t="s">
        <v>45</v>
      </c>
      <c r="G30" s="54" t="s">
        <v>310</v>
      </c>
      <c r="I30" s="56">
        <v>42151</v>
      </c>
      <c r="J30" s="10" t="s">
        <v>17</v>
      </c>
      <c r="K30" s="10" t="s">
        <v>311</v>
      </c>
    </row>
    <row r="31" spans="2:11" ht="45" x14ac:dyDescent="0.25">
      <c r="B31" s="10" t="s">
        <v>368</v>
      </c>
      <c r="C31" s="85" t="s">
        <v>369</v>
      </c>
      <c r="D31" s="85" t="s">
        <v>370</v>
      </c>
      <c r="E31" s="85" t="s">
        <v>371</v>
      </c>
      <c r="F31" s="10" t="s">
        <v>372</v>
      </c>
      <c r="G31" s="85" t="s">
        <v>373</v>
      </c>
      <c r="I31" s="56">
        <v>42272</v>
      </c>
      <c r="J31" s="10" t="s">
        <v>374</v>
      </c>
      <c r="K31" s="84" t="s">
        <v>375</v>
      </c>
    </row>
  </sheetData>
  <mergeCells count="2">
    <mergeCell ref="I5:K5"/>
    <mergeCell ref="B5:G5"/>
  </mergeCells>
  <hyperlinks>
    <hyperlink ref="K1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Title_Sheet</vt:lpstr>
      <vt:lpstr>Summary</vt:lpstr>
      <vt:lpstr>PTL-GFA Layout</vt:lpstr>
      <vt:lpstr>PositionerAndFiducialLocations</vt:lpstr>
      <vt:lpstr>GFALocation</vt:lpstr>
      <vt:lpstr>S,Z,N fits</vt:lpstr>
      <vt:lpstr>OpticsDefn</vt:lpstr>
      <vt:lpstr>PositionerTolEnvelope</vt:lpstr>
      <vt:lpstr>Checklist</vt:lpstr>
      <vt:lpstr>polyS0</vt:lpstr>
      <vt:lpstr>polyS1</vt:lpstr>
      <vt:lpstr>polyS2</vt:lpstr>
      <vt:lpstr>polyS3</vt:lpstr>
      <vt:lpstr>polyS4</vt:lpstr>
      <vt:lpstr>polyS5</vt:lpstr>
      <vt:lpstr>polyS6</vt:lpstr>
      <vt:lpstr>polyS7</vt:lpstr>
      <vt:lpstr>polyS8</vt:lpstr>
      <vt:lpstr>polyS9</vt:lpstr>
      <vt:lpstr>s0</vt:lpstr>
    </vt:vector>
  </TitlesOfParts>
  <Company>LBNL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Silber</dc:creator>
  <cp:lastModifiedBy>joe</cp:lastModifiedBy>
  <dcterms:created xsi:type="dcterms:W3CDTF">2014-01-17T18:34:56Z</dcterms:created>
  <dcterms:modified xsi:type="dcterms:W3CDTF">2020-11-12T22:04:04Z</dcterms:modified>
</cp:coreProperties>
</file>