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3041\Desktop\Victor Data\PNM scripts\Flow through\Mass transfer\input\"/>
    </mc:Choice>
  </mc:AlternateContent>
  <xr:revisionPtr revIDLastSave="0" documentId="13_ncr:1_{F9E6DA78-A4C9-4689-9465-417184592E8B}" xr6:coauthVersionLast="47" xr6:coauthVersionMax="47" xr10:uidLastSave="{00000000-0000-0000-0000-000000000000}"/>
  <bookViews>
    <workbookView xWindow="28680" yWindow="-120" windowWidth="29040" windowHeight="15840" xr2:uid="{2476E83A-C857-4CC6-9FEF-06990E40EA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  <c r="P6" i="2"/>
  <c r="X7" i="2"/>
  <c r="X8" i="2"/>
  <c r="X6" i="2"/>
  <c r="W6" i="2"/>
  <c r="W8" i="2"/>
  <c r="W7" i="2"/>
  <c r="S8" i="2"/>
  <c r="S7" i="2"/>
  <c r="S6" i="2"/>
  <c r="O7" i="2"/>
  <c r="O8" i="2"/>
  <c r="O6" i="2"/>
  <c r="T7" i="2"/>
  <c r="T8" i="2"/>
  <c r="Z62" i="2" l="1"/>
  <c r="AA62" i="2"/>
  <c r="AC59" i="2"/>
  <c r="AC58" i="2"/>
  <c r="AC57" i="2"/>
  <c r="AC56" i="2"/>
  <c r="AC55" i="2"/>
  <c r="S62" i="2"/>
  <c r="R62" i="2"/>
  <c r="U59" i="2"/>
  <c r="U58" i="2"/>
  <c r="U57" i="2"/>
  <c r="U56" i="2"/>
  <c r="U55" i="2"/>
  <c r="L62" i="2"/>
  <c r="K62" i="2"/>
  <c r="N59" i="2"/>
  <c r="N58" i="2"/>
  <c r="N57" i="2"/>
  <c r="N56" i="2"/>
  <c r="N55" i="2"/>
  <c r="D62" i="2"/>
  <c r="C62" i="2"/>
  <c r="F59" i="2"/>
  <c r="F58" i="2"/>
  <c r="F57" i="2"/>
  <c r="F56" i="2"/>
  <c r="F55" i="2"/>
  <c r="L9" i="2"/>
  <c r="L8" i="2"/>
  <c r="L7" i="2"/>
  <c r="L6" i="2"/>
  <c r="L5" i="2"/>
  <c r="F6" i="2"/>
  <c r="F7" i="2"/>
  <c r="F8" i="2"/>
  <c r="F9" i="2"/>
  <c r="F5" i="2"/>
  <c r="P8" i="2" l="1"/>
  <c r="T6" i="2"/>
</calcChain>
</file>

<file path=xl/sharedStrings.xml><?xml version="1.0" encoding="utf-8"?>
<sst xmlns="http://schemas.openxmlformats.org/spreadsheetml/2006/main" count="93" uniqueCount="44">
  <si>
    <t>velocity</t>
  </si>
  <si>
    <t>km_exp</t>
  </si>
  <si>
    <t xml:space="preserve">Numnet </t>
  </si>
  <si>
    <t>[[Variables]]</t>
  </si>
  <si>
    <t xml:space="preserve">    alpha_factor:  3.5476e-05 +/- 5.7169e-07 (1.61%) (init = 4.091631e-05)</t>
  </si>
  <si>
    <t xml:space="preserve">    beta_factor:   0.87116676 +/- 0.02181163 (2.50%) (init = 0.90635)</t>
  </si>
  <si>
    <t>[[Correlations]] (unreported correlations are &lt; 0.100)</t>
  </si>
  <si>
    <t xml:space="preserve">    C(alpha_factor, beta_factor) = 0.737</t>
  </si>
  <si>
    <t>Network simulations finished in 2 minutes and 28.0 seconds.</t>
  </si>
  <si>
    <t>Velocities</t>
  </si>
  <si>
    <t>All</t>
  </si>
  <si>
    <t>.10-0.025</t>
  </si>
  <si>
    <t>.05-0.01</t>
  </si>
  <si>
    <t>Velocity</t>
  </si>
  <si>
    <t>km_model</t>
  </si>
  <si>
    <t>Fraction</t>
  </si>
  <si>
    <t>Original response num_net = 17</t>
  </si>
  <si>
    <t>Original response num_net = 1</t>
  </si>
  <si>
    <t>Alpha</t>
  </si>
  <si>
    <t>Beta</t>
  </si>
  <si>
    <t>Factor coeff.</t>
  </si>
  <si>
    <t xml:space="preserve">    alpha_factor:  4.9608e-05 +/- 1.1309e-06 (2.28%) (init = 4.091631e-05)</t>
  </si>
  <si>
    <t xml:space="preserve">    beta_factor:   0.80000000 +/- 0.03446202 (4.31%) (init = 0.90635)</t>
  </si>
  <si>
    <t xml:space="preserve">    C(alpha_factor, beta_factor) = 0.755</t>
  </si>
  <si>
    <t>Network simulations finished in 4 minutes and 3.1 seconds.</t>
  </si>
  <si>
    <t>Alpha interstitial</t>
  </si>
  <si>
    <t>Beta interstitial</t>
  </si>
  <si>
    <t xml:space="preserve">    alpha_factor:  4.9643e-05 +/- 1.9809e-06 (3.99%) (init = 0.000142789)</t>
  </si>
  <si>
    <t xml:space="preserve">    beta_factor:   0.80000000 +/- 6.4149e-04 (0.08%) (init = 0.90635)</t>
  </si>
  <si>
    <t xml:space="preserve">    C(alpha_factor, beta_factor) = -0.782</t>
  </si>
  <si>
    <t>Network simulations finished in 2 minutes and 46.2 seconds.</t>
  </si>
  <si>
    <t xml:space="preserve">    alpha_factor:  5.7065e-05 +/- 1.3478e-06 (2.36%) (init = 0.000142789)</t>
  </si>
  <si>
    <t xml:space="preserve">    beta_factor:   0.89535958 +/- 0.01984809 (2.22%) (init = 0.90635)</t>
  </si>
  <si>
    <t xml:space="preserve">    C(alpha_factor, beta_factor) = 0.950</t>
  </si>
  <si>
    <t>Network simulations finished in 1 minutes and 27.7 seconds.</t>
  </si>
  <si>
    <t xml:space="preserve"> </t>
  </si>
  <si>
    <t>Tenny</t>
  </si>
  <si>
    <t>8% a km [1/s]</t>
  </si>
  <si>
    <t>8% km [m/s]</t>
  </si>
  <si>
    <t>0% a km [1/s]</t>
  </si>
  <si>
    <t>0% km [m/s]</t>
  </si>
  <si>
    <t>12% a km [1/s]</t>
  </si>
  <si>
    <t>12% km [m/s]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</si>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</sst>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1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BC7A-AFC2-41AF-8BD8-514DF67CA73B}">
  <dimension ref="A1:C6"/>
  <sheetViews>
    <sheetView tabSelected="1" workbookViewId="0">
      <selection activeCell="J7" sqref="J7"/>
    </sheetView>
  </sheetViews>
  <sheetFormatPr defaultRowHeight="14.4" x14ac:dyDescent="0.3"/>
  <cols>
    <col min="2" max="2" width="13.5546875" bestFit="1" customWidth="1"/>
    <col min="3" max="3" width="9.21875" bestFit="1" customWidth="1"/>
    <col min="4" max="4" width="12.66406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0.1</v>
      </c>
      <c r="B2">
        <v>2.5962284707211901E-5</v>
      </c>
      <c r="C2" s="5"/>
    </row>
    <row r="3" spans="1:3" x14ac:dyDescent="0.3">
      <c r="A3">
        <v>0.05</v>
      </c>
      <c r="B3">
        <v>1.4256185134776266E-5</v>
      </c>
      <c r="C3" s="5"/>
    </row>
    <row r="4" spans="1:3" x14ac:dyDescent="0.3">
      <c r="A4">
        <v>2.5000000000000001E-2</v>
      </c>
      <c r="B4">
        <v>7.3952274253005432E-6</v>
      </c>
      <c r="C4" s="5"/>
    </row>
    <row r="5" spans="1:3" x14ac:dyDescent="0.3">
      <c r="A5">
        <v>0.01</v>
      </c>
      <c r="B5">
        <v>3.1969358264095849E-6</v>
      </c>
      <c r="C5" s="5"/>
    </row>
    <row r="6" spans="1:3" x14ac:dyDescent="0.3">
      <c r="A6">
        <v>5.0000000000000001E-3</v>
      </c>
      <c r="B6">
        <v>1.6985215234987137E-6</v>
      </c>
      <c r="C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15D1-5A7F-4EDF-AC4B-2D55D0837BB8}">
  <dimension ref="B1:AC62"/>
  <sheetViews>
    <sheetView topLeftCell="C1" zoomScale="85" zoomScaleNormal="85" workbookViewId="0">
      <selection activeCell="I19" sqref="I19"/>
    </sheetView>
  </sheetViews>
  <sheetFormatPr defaultRowHeight="14.4" x14ac:dyDescent="0.3"/>
  <cols>
    <col min="2" max="2" width="15.33203125" customWidth="1"/>
    <col min="3" max="3" width="11.6640625" customWidth="1"/>
    <col min="9" max="9" width="9.5546875" bestFit="1" customWidth="1"/>
    <col min="10" max="10" width="11.88671875" customWidth="1"/>
    <col min="11" max="11" width="10.44140625" customWidth="1"/>
    <col min="14" max="14" width="14.88671875" customWidth="1"/>
    <col min="15" max="15" width="11.44140625" bestFit="1" customWidth="1"/>
    <col min="17" max="17" width="16.21875" customWidth="1"/>
    <col min="18" max="18" width="12.5546875" bestFit="1" customWidth="1"/>
    <col min="19" max="19" width="12.44140625" bestFit="1" customWidth="1"/>
    <col min="23" max="23" width="12.5546875" bestFit="1" customWidth="1"/>
  </cols>
  <sheetData>
    <row r="1" spans="2:24" x14ac:dyDescent="0.3">
      <c r="B1" t="s">
        <v>25</v>
      </c>
      <c r="C1">
        <v>1.4278899999999999E-4</v>
      </c>
    </row>
    <row r="2" spans="2:24" x14ac:dyDescent="0.3">
      <c r="B2" t="s">
        <v>26</v>
      </c>
      <c r="C2">
        <v>0.9063504</v>
      </c>
    </row>
    <row r="3" spans="2:24" x14ac:dyDescent="0.3">
      <c r="B3" t="s">
        <v>16</v>
      </c>
      <c r="H3" t="s">
        <v>17</v>
      </c>
      <c r="O3" s="3"/>
      <c r="P3" s="3"/>
      <c r="Q3" s="3"/>
      <c r="R3" s="3"/>
      <c r="S3" s="3"/>
    </row>
    <row r="4" spans="2:24" x14ac:dyDescent="0.3">
      <c r="B4" t="s">
        <v>13</v>
      </c>
      <c r="C4" t="s">
        <v>14</v>
      </c>
      <c r="D4" t="s">
        <v>1</v>
      </c>
      <c r="F4" t="s">
        <v>15</v>
      </c>
      <c r="H4" t="s">
        <v>13</v>
      </c>
      <c r="I4" t="s">
        <v>14</v>
      </c>
      <c r="J4" t="s">
        <v>1</v>
      </c>
      <c r="L4" t="s">
        <v>15</v>
      </c>
      <c r="N4" t="s">
        <v>36</v>
      </c>
      <c r="O4" s="3"/>
      <c r="R4" t="s">
        <v>36</v>
      </c>
      <c r="V4" t="s">
        <v>36</v>
      </c>
      <c r="W4" s="3"/>
    </row>
    <row r="5" spans="2:24" x14ac:dyDescent="0.3">
      <c r="B5">
        <v>0.1</v>
      </c>
      <c r="C5" s="3">
        <v>4.0568300000000003E-5</v>
      </c>
      <c r="D5" s="1">
        <v>2.4788552372011731E-5</v>
      </c>
      <c r="F5" s="1">
        <f>C5/D5</f>
        <v>1.6365739875074301</v>
      </c>
      <c r="G5" s="3"/>
      <c r="H5">
        <v>0.1</v>
      </c>
      <c r="I5" s="3"/>
      <c r="J5" s="1"/>
      <c r="L5" s="1" t="e">
        <f>I5/J5</f>
        <v>#DIV/0!</v>
      </c>
      <c r="N5" s="4" t="s">
        <v>37</v>
      </c>
      <c r="O5" t="s">
        <v>38</v>
      </c>
      <c r="P5" s="4" t="s">
        <v>15</v>
      </c>
      <c r="R5" s="4" t="s">
        <v>39</v>
      </c>
      <c r="S5" t="s">
        <v>40</v>
      </c>
      <c r="T5" s="4" t="s">
        <v>15</v>
      </c>
      <c r="V5" s="4" t="s">
        <v>41</v>
      </c>
      <c r="W5" t="s">
        <v>42</v>
      </c>
      <c r="X5" s="4" t="s">
        <v>15</v>
      </c>
    </row>
    <row r="6" spans="2:24" x14ac:dyDescent="0.3">
      <c r="B6">
        <v>0.05</v>
      </c>
      <c r="C6" s="3">
        <v>2.0644000000000001E-5</v>
      </c>
      <c r="D6" s="1">
        <v>1.4058182563459929E-5</v>
      </c>
      <c r="F6" s="1">
        <f t="shared" ref="F6:F9" si="0">C6/D6</f>
        <v>1.4684686236511075</v>
      </c>
      <c r="H6">
        <v>0.05</v>
      </c>
      <c r="I6" s="3">
        <v>4.5428700000000001E-5</v>
      </c>
      <c r="J6" s="1">
        <v>1.4058182563459929E-5</v>
      </c>
      <c r="L6" s="1">
        <f t="shared" ref="L6:L9" si="1">I6/J6</f>
        <v>3.2314774541396565</v>
      </c>
      <c r="N6">
        <v>4.7419399999999996</v>
      </c>
      <c r="O6" s="3">
        <f>N6/$S$9</f>
        <v>6.5860277777777772E-5</v>
      </c>
      <c r="P6" s="3">
        <f>I6/O6</f>
        <v>0.68977389001126133</v>
      </c>
      <c r="R6">
        <v>1.74739</v>
      </c>
      <c r="S6" s="3">
        <f>R6/$S$9</f>
        <v>2.4269305555555556E-5</v>
      </c>
      <c r="T6" s="1">
        <f>I6/S6</f>
        <v>1.8718582571721254</v>
      </c>
      <c r="V6">
        <v>3.15578</v>
      </c>
      <c r="W6" s="3">
        <f>V6/$S$9</f>
        <v>4.3830277777777775E-5</v>
      </c>
      <c r="X6" s="3">
        <f>I6/W6</f>
        <v>1.0364684483709259</v>
      </c>
    </row>
    <row r="7" spans="2:24" x14ac:dyDescent="0.3">
      <c r="B7">
        <v>2.5000000000000001E-2</v>
      </c>
      <c r="C7" s="3">
        <v>1.04901E-5</v>
      </c>
      <c r="D7" s="1">
        <v>7.2925159332824806E-6</v>
      </c>
      <c r="F7" s="1">
        <f t="shared" si="0"/>
        <v>1.43847474533775</v>
      </c>
      <c r="H7">
        <v>2.5000000000000001E-2</v>
      </c>
      <c r="I7" s="3">
        <v>2.34204E-5</v>
      </c>
      <c r="J7" s="1">
        <v>7.2925159332824806E-6</v>
      </c>
      <c r="L7" s="1">
        <f t="shared" si="1"/>
        <v>3.2115665175458994</v>
      </c>
      <c r="N7">
        <v>2.40957</v>
      </c>
      <c r="O7" s="3">
        <f t="shared" ref="O7:O8" si="2">N7/$S$9</f>
        <v>3.3466249999999998E-5</v>
      </c>
      <c r="P7" s="3">
        <f>I7/O7</f>
        <v>0.69982146192059169</v>
      </c>
      <c r="R7">
        <v>1.1236299999999999</v>
      </c>
      <c r="S7" s="3">
        <f t="shared" ref="S7:S8" si="3">R7/$S$9</f>
        <v>1.560597222222222E-5</v>
      </c>
      <c r="T7" s="1">
        <f t="shared" ref="T7:T8" si="4">I7/S7</f>
        <v>1.5007331594920037</v>
      </c>
      <c r="V7">
        <v>1.4716</v>
      </c>
      <c r="W7" s="3">
        <f t="shared" ref="W7:W8" si="5">V7/$S$9</f>
        <v>2.043888888888889E-5</v>
      </c>
      <c r="X7" s="3">
        <f t="shared" ref="X7:X8" si="6">I7/W7</f>
        <v>1.1458744223973907</v>
      </c>
    </row>
    <row r="8" spans="2:24" x14ac:dyDescent="0.3">
      <c r="B8">
        <v>0.01</v>
      </c>
      <c r="C8" s="3">
        <v>4.2749299999999999E-6</v>
      </c>
      <c r="D8" s="1">
        <v>3.1525339399316743E-6</v>
      </c>
      <c r="F8" s="1">
        <f t="shared" si="0"/>
        <v>1.3560298101319257</v>
      </c>
      <c r="H8">
        <v>0.01</v>
      </c>
      <c r="I8" s="3">
        <v>9.7505700000000007E-6</v>
      </c>
      <c r="J8" s="1">
        <v>3.1525339399316743E-6</v>
      </c>
      <c r="L8" s="1">
        <f t="shared" si="1"/>
        <v>3.0929310154266973</v>
      </c>
      <c r="N8">
        <v>1.19024</v>
      </c>
      <c r="O8" s="3">
        <f t="shared" si="2"/>
        <v>1.6531111111111111E-5</v>
      </c>
      <c r="P8" s="1">
        <f t="shared" ref="P8" si="7">I8/O8</f>
        <v>0.58983149616884001</v>
      </c>
      <c r="R8">
        <v>0.61529</v>
      </c>
      <c r="S8" s="3">
        <f t="shared" si="3"/>
        <v>8.5456944444444441E-6</v>
      </c>
      <c r="T8" s="1">
        <f t="shared" si="4"/>
        <v>1.1409921175380717</v>
      </c>
      <c r="V8">
        <v>0.51765000000000005</v>
      </c>
      <c r="W8" s="3">
        <f t="shared" si="5"/>
        <v>7.1895833333333339E-6</v>
      </c>
      <c r="X8" s="3">
        <f t="shared" si="6"/>
        <v>1.3562079397276152</v>
      </c>
    </row>
    <row r="9" spans="2:24" x14ac:dyDescent="0.3">
      <c r="B9">
        <v>5.0000000000000001E-3</v>
      </c>
      <c r="C9" s="3">
        <v>2.1635199999999998E-6</v>
      </c>
      <c r="D9" s="1">
        <v>1.6749309467834539E-6</v>
      </c>
      <c r="F9" s="1">
        <f t="shared" si="0"/>
        <v>1.2917069829982155</v>
      </c>
      <c r="H9">
        <v>5.0000000000000001E-3</v>
      </c>
      <c r="I9" s="3"/>
      <c r="J9" s="1"/>
      <c r="L9" s="1" t="e">
        <f t="shared" si="1"/>
        <v>#DIV/0!</v>
      </c>
      <c r="N9" s="3"/>
      <c r="O9" s="3"/>
      <c r="S9" s="3">
        <v>72000</v>
      </c>
    </row>
    <row r="10" spans="2:24" x14ac:dyDescent="0.3">
      <c r="N10" s="3"/>
    </row>
    <row r="11" spans="2:24" x14ac:dyDescent="0.3">
      <c r="I11" t="s">
        <v>43</v>
      </c>
    </row>
    <row r="12" spans="2:24" x14ac:dyDescent="0.3">
      <c r="H12" t="s">
        <v>18</v>
      </c>
      <c r="I12">
        <v>1.42789011E-4</v>
      </c>
      <c r="J12">
        <v>1.52789010999999E-4</v>
      </c>
      <c r="K12" s="3">
        <v>1.42789011E-4</v>
      </c>
      <c r="L12" s="3"/>
      <c r="M12" s="3"/>
      <c r="N12" s="3"/>
    </row>
    <row r="13" spans="2:24" x14ac:dyDescent="0.3">
      <c r="H13" s="3" t="s">
        <v>19</v>
      </c>
      <c r="I13">
        <v>0.90634999999999999</v>
      </c>
      <c r="J13">
        <v>0.90634999999999999</v>
      </c>
      <c r="K13">
        <v>0.95635000000000003</v>
      </c>
    </row>
    <row r="15" spans="2:24" x14ac:dyDescent="0.3">
      <c r="H15">
        <v>5</v>
      </c>
      <c r="I15" s="3">
        <v>4.7599399999999997E-5</v>
      </c>
      <c r="J15" s="3">
        <v>5.0666900000000001E-5</v>
      </c>
      <c r="K15" s="3">
        <v>4.5428700000000001E-5</v>
      </c>
    </row>
    <row r="16" spans="2:24" x14ac:dyDescent="0.3">
      <c r="H16">
        <v>2.5</v>
      </c>
      <c r="I16" s="3">
        <v>2.5333E-5</v>
      </c>
      <c r="J16" s="3">
        <v>2.6956100000000001E-5</v>
      </c>
      <c r="K16" s="3">
        <v>2.34204E-5</v>
      </c>
    </row>
    <row r="17" spans="8:29" x14ac:dyDescent="0.3">
      <c r="H17">
        <v>1</v>
      </c>
      <c r="I17" s="3">
        <v>1.09949E-5</v>
      </c>
      <c r="J17" s="3">
        <v>1.1693400000000001E-5</v>
      </c>
      <c r="K17" s="3">
        <v>9.7505700000000007E-6</v>
      </c>
      <c r="L17" s="3"/>
    </row>
    <row r="18" spans="8:29" x14ac:dyDescent="0.3">
      <c r="J18" s="3"/>
      <c r="N18" s="3"/>
      <c r="O18" s="3"/>
      <c r="P18" s="3"/>
    </row>
    <row r="19" spans="8:29" x14ac:dyDescent="0.3">
      <c r="J19" s="3"/>
      <c r="K19" s="3"/>
      <c r="L19" s="3"/>
      <c r="M19" s="3"/>
      <c r="N19" s="3"/>
    </row>
    <row r="20" spans="8:29" x14ac:dyDescent="0.3">
      <c r="J20" s="3"/>
      <c r="K20" s="3"/>
      <c r="N20" s="3"/>
    </row>
    <row r="21" spans="8:29" x14ac:dyDescent="0.3">
      <c r="K21" s="3"/>
      <c r="N21" s="3"/>
    </row>
    <row r="22" spans="8:29" x14ac:dyDescent="0.3">
      <c r="K22" s="3"/>
    </row>
    <row r="31" spans="8:29" x14ac:dyDescent="0.3">
      <c r="Q31" s="3"/>
      <c r="R31" s="3"/>
      <c r="S31" s="3"/>
      <c r="T31" s="3"/>
      <c r="U31" s="3"/>
    </row>
    <row r="32" spans="8:29" x14ac:dyDescent="0.3">
      <c r="K32" s="3"/>
      <c r="L32" s="3"/>
      <c r="M32" s="3"/>
      <c r="N32" s="3"/>
      <c r="O32" s="3"/>
      <c r="Q32" s="3"/>
      <c r="Y32" s="3"/>
      <c r="Z32" s="3"/>
      <c r="AA32" s="3"/>
      <c r="AB32" s="3"/>
      <c r="AC32" s="3"/>
    </row>
    <row r="33" spans="2:27" x14ac:dyDescent="0.3">
      <c r="F33" s="3"/>
      <c r="G33" s="3"/>
      <c r="H33" s="3"/>
      <c r="I33" s="3"/>
      <c r="J33" s="3"/>
      <c r="K33" s="3"/>
      <c r="Q33" s="3"/>
      <c r="W33" s="3"/>
      <c r="X33" s="3"/>
      <c r="Y33" s="3"/>
      <c r="Z33" s="3"/>
      <c r="AA33" s="3"/>
    </row>
    <row r="34" spans="2:27" x14ac:dyDescent="0.3">
      <c r="F34" s="3"/>
      <c r="K34" s="3"/>
      <c r="Q34" s="3"/>
      <c r="W34" s="3"/>
      <c r="Y34" s="3"/>
    </row>
    <row r="35" spans="2:27" x14ac:dyDescent="0.3">
      <c r="F35" s="3"/>
      <c r="K35" s="3"/>
      <c r="Q35" s="3"/>
      <c r="W35" s="3"/>
      <c r="Y35" s="3"/>
    </row>
    <row r="36" spans="2:27" x14ac:dyDescent="0.3">
      <c r="F36" s="3"/>
      <c r="K36" s="3"/>
      <c r="Q36" s="3"/>
      <c r="W36" s="3"/>
      <c r="Y36" s="3"/>
    </row>
    <row r="37" spans="2:27" x14ac:dyDescent="0.3">
      <c r="F37" s="3"/>
      <c r="K37" s="3"/>
      <c r="W37" s="3"/>
      <c r="Y37" s="3"/>
    </row>
    <row r="38" spans="2:27" x14ac:dyDescent="0.3">
      <c r="F38" s="3"/>
      <c r="W38" s="3"/>
    </row>
    <row r="45" spans="2:27" x14ac:dyDescent="0.3">
      <c r="B45" t="s">
        <v>2</v>
      </c>
      <c r="C45" s="2">
        <v>1</v>
      </c>
      <c r="J45" t="s">
        <v>35</v>
      </c>
      <c r="K45" s="2">
        <v>17</v>
      </c>
      <c r="Q45" t="s">
        <v>2</v>
      </c>
      <c r="R45" s="2">
        <v>17</v>
      </c>
      <c r="Y45" t="s">
        <v>2</v>
      </c>
      <c r="Z45" s="2">
        <v>17</v>
      </c>
    </row>
    <row r="46" spans="2:27" x14ac:dyDescent="0.3">
      <c r="B46" t="s">
        <v>9</v>
      </c>
      <c r="C46" s="2" t="s">
        <v>10</v>
      </c>
      <c r="J46" t="s">
        <v>9</v>
      </c>
      <c r="K46" s="2" t="s">
        <v>10</v>
      </c>
      <c r="Q46" t="s">
        <v>9</v>
      </c>
      <c r="R46" s="2" t="s">
        <v>11</v>
      </c>
      <c r="Y46" t="s">
        <v>9</v>
      </c>
      <c r="Z46" s="2" t="s">
        <v>12</v>
      </c>
    </row>
    <row r="47" spans="2:27" x14ac:dyDescent="0.3">
      <c r="B47" t="s">
        <v>3</v>
      </c>
      <c r="J47" t="s">
        <v>3</v>
      </c>
      <c r="Q47" t="s">
        <v>3</v>
      </c>
      <c r="Y47" t="s">
        <v>3</v>
      </c>
    </row>
    <row r="48" spans="2:27" x14ac:dyDescent="0.3">
      <c r="B48" t="s">
        <v>4</v>
      </c>
      <c r="J48" t="s">
        <v>21</v>
      </c>
      <c r="Q48" t="s">
        <v>27</v>
      </c>
      <c r="Y48" t="s">
        <v>31</v>
      </c>
    </row>
    <row r="49" spans="2:29" x14ac:dyDescent="0.3">
      <c r="B49" t="s">
        <v>5</v>
      </c>
      <c r="J49" t="s">
        <v>22</v>
      </c>
      <c r="Q49" t="s">
        <v>28</v>
      </c>
      <c r="Y49" t="s">
        <v>32</v>
      </c>
    </row>
    <row r="50" spans="2:29" x14ac:dyDescent="0.3">
      <c r="B50" t="s">
        <v>6</v>
      </c>
      <c r="J50" t="s">
        <v>6</v>
      </c>
      <c r="Q50" t="s">
        <v>6</v>
      </c>
      <c r="Y50" t="s">
        <v>6</v>
      </c>
    </row>
    <row r="51" spans="2:29" x14ac:dyDescent="0.3">
      <c r="B51" t="s">
        <v>7</v>
      </c>
      <c r="J51" t="s">
        <v>23</v>
      </c>
      <c r="Q51" t="s">
        <v>29</v>
      </c>
      <c r="Y51" t="s">
        <v>33</v>
      </c>
    </row>
    <row r="52" spans="2:29" x14ac:dyDescent="0.3">
      <c r="B52" t="s">
        <v>8</v>
      </c>
      <c r="J52" t="s">
        <v>24</v>
      </c>
      <c r="Q52" t="s">
        <v>30</v>
      </c>
      <c r="Y52" t="s">
        <v>34</v>
      </c>
    </row>
    <row r="54" spans="2:29" x14ac:dyDescent="0.3">
      <c r="B54" t="s">
        <v>13</v>
      </c>
      <c r="C54" t="s">
        <v>14</v>
      </c>
      <c r="D54" t="s">
        <v>1</v>
      </c>
      <c r="F54" t="s">
        <v>15</v>
      </c>
      <c r="J54" t="s">
        <v>13</v>
      </c>
      <c r="K54" t="s">
        <v>14</v>
      </c>
      <c r="L54" t="s">
        <v>1</v>
      </c>
      <c r="N54" t="s">
        <v>15</v>
      </c>
      <c r="Q54" t="s">
        <v>13</v>
      </c>
      <c r="R54" t="s">
        <v>14</v>
      </c>
      <c r="S54" t="s">
        <v>1</v>
      </c>
      <c r="U54" t="s">
        <v>15</v>
      </c>
      <c r="Y54" t="s">
        <v>13</v>
      </c>
      <c r="Z54" t="s">
        <v>14</v>
      </c>
      <c r="AA54" t="s">
        <v>1</v>
      </c>
      <c r="AC54" t="s">
        <v>15</v>
      </c>
    </row>
    <row r="55" spans="2:29" x14ac:dyDescent="0.3">
      <c r="B55">
        <v>0.1</v>
      </c>
      <c r="C55" s="3">
        <v>2.4937199999999999E-5</v>
      </c>
      <c r="D55" s="1">
        <v>2.4788552372011731E-5</v>
      </c>
      <c r="F55" s="1">
        <f>C55/D55</f>
        <v>1.0059966239963292</v>
      </c>
      <c r="J55">
        <v>0.1</v>
      </c>
      <c r="K55" s="3">
        <v>2.4956700000000001E-5</v>
      </c>
      <c r="L55" s="1">
        <v>2.4788552372011731E-5</v>
      </c>
      <c r="N55" s="1">
        <f>K55/L55</f>
        <v>1.006783277436488</v>
      </c>
      <c r="Q55">
        <v>0.1</v>
      </c>
      <c r="R55" s="3">
        <v>2.4968199999999999E-5</v>
      </c>
      <c r="S55" s="1">
        <v>2.4788552372011731E-5</v>
      </c>
      <c r="U55" s="1">
        <f>R55/S55</f>
        <v>1.0072472012601714</v>
      </c>
      <c r="Y55">
        <v>0.1</v>
      </c>
      <c r="Z55" s="3">
        <v>2.6847900000000001E-5</v>
      </c>
      <c r="AA55" s="1">
        <v>2.4788552372011731E-5</v>
      </c>
      <c r="AC55" s="1">
        <f>Z55/AA55</f>
        <v>1.0830765587712754</v>
      </c>
    </row>
    <row r="56" spans="2:29" x14ac:dyDescent="0.3">
      <c r="B56">
        <v>0.05</v>
      </c>
      <c r="C56" s="3">
        <v>1.36261E-5</v>
      </c>
      <c r="D56" s="1">
        <v>1.4058182563459929E-5</v>
      </c>
      <c r="F56" s="1">
        <f t="shared" ref="F56:F59" si="8">C56/D56</f>
        <v>0.9692646925369286</v>
      </c>
      <c r="H56" s="3"/>
      <c r="J56">
        <v>0.05</v>
      </c>
      <c r="K56" s="3">
        <v>1.36392E-5</v>
      </c>
      <c r="L56" s="1">
        <v>1.4058182563459929E-5</v>
      </c>
      <c r="N56" s="1">
        <f t="shared" ref="N56:N59" si="9">K56/L56</f>
        <v>0.97019653418437246</v>
      </c>
      <c r="Q56">
        <v>0.05</v>
      </c>
      <c r="R56" s="3">
        <v>1.3645099999999999E-5</v>
      </c>
      <c r="S56" s="1">
        <v>1.4058182563459929E-5</v>
      </c>
      <c r="U56" s="1">
        <f t="shared" ref="U56:U59" si="10">R56/S56</f>
        <v>0.97061621859047298</v>
      </c>
      <c r="Y56">
        <v>0.05</v>
      </c>
      <c r="Z56" s="3">
        <v>1.40449E-5</v>
      </c>
      <c r="AA56" s="1">
        <v>1.4058182563459929E-5</v>
      </c>
      <c r="AC56" s="1">
        <f t="shared" ref="AC56:AC59" si="11">Z56/AA56</f>
        <v>0.99905517207505512</v>
      </c>
    </row>
    <row r="57" spans="2:29" x14ac:dyDescent="0.3">
      <c r="B57">
        <v>2.5000000000000001E-2</v>
      </c>
      <c r="C57" s="3">
        <v>7.4536000000000001E-6</v>
      </c>
      <c r="D57" s="1">
        <v>7.2925159332824806E-6</v>
      </c>
      <c r="F57" s="1">
        <f t="shared" si="8"/>
        <v>1.0220889564302964</v>
      </c>
      <c r="H57" s="3"/>
      <c r="J57">
        <v>2.5000000000000001E-2</v>
      </c>
      <c r="K57" s="3">
        <v>7.41151E-6</v>
      </c>
      <c r="L57" s="1">
        <v>7.2925159332824806E-6</v>
      </c>
      <c r="N57" s="1">
        <f t="shared" si="9"/>
        <v>1.0163172858045382</v>
      </c>
      <c r="Q57">
        <v>2.5000000000000001E-2</v>
      </c>
      <c r="R57" s="3">
        <v>7.4144499999999998E-6</v>
      </c>
      <c r="S57" s="1">
        <v>7.2925159332824806E-6</v>
      </c>
      <c r="U57" s="1">
        <f t="shared" si="10"/>
        <v>1.0167204388489604</v>
      </c>
      <c r="V57" s="3"/>
      <c r="Y57">
        <v>2.5000000000000001E-2</v>
      </c>
      <c r="Z57" s="3">
        <v>7.33914E-6</v>
      </c>
      <c r="AA57" s="1">
        <v>7.2925159332824806E-6</v>
      </c>
      <c r="AC57" s="1">
        <f t="shared" si="11"/>
        <v>1.0063934130750034</v>
      </c>
    </row>
    <row r="58" spans="2:29" x14ac:dyDescent="0.3">
      <c r="B58">
        <v>0.01</v>
      </c>
      <c r="C58" s="3">
        <v>3.3556000000000001E-6</v>
      </c>
      <c r="D58" s="1">
        <v>3.1525339399316743E-6</v>
      </c>
      <c r="F58" s="1">
        <f t="shared" si="8"/>
        <v>1.0644135999603948</v>
      </c>
      <c r="H58" s="3"/>
      <c r="J58">
        <v>0.01</v>
      </c>
      <c r="K58" s="3">
        <v>3.2734400000000001E-6</v>
      </c>
      <c r="L58" s="1">
        <v>3.1525339399316743E-6</v>
      </c>
      <c r="N58" s="1">
        <f t="shared" si="9"/>
        <v>1.0383520248701736</v>
      </c>
      <c r="Q58">
        <v>0.01</v>
      </c>
      <c r="R58" s="3">
        <v>3.2745799999999998E-6</v>
      </c>
      <c r="S58" s="1">
        <v>3.1525339399316743E-6</v>
      </c>
      <c r="U58" s="1">
        <f t="shared" si="10"/>
        <v>1.0387136387407048</v>
      </c>
      <c r="Y58">
        <v>0.01</v>
      </c>
      <c r="Z58" s="3">
        <v>3.10192E-6</v>
      </c>
      <c r="AA58" s="1">
        <v>3.1525339399316743E-6</v>
      </c>
      <c r="AC58" s="1">
        <f t="shared" si="11"/>
        <v>0.9839449976126915</v>
      </c>
    </row>
    <row r="59" spans="2:29" x14ac:dyDescent="0.3">
      <c r="B59">
        <v>5.0000000000000001E-3</v>
      </c>
      <c r="C59" s="3">
        <v>1.8332399999999999E-6</v>
      </c>
      <c r="D59" s="1">
        <v>1.6749309467834539E-6</v>
      </c>
      <c r="F59" s="1">
        <f t="shared" si="8"/>
        <v>1.0945167641212694</v>
      </c>
      <c r="H59" s="3"/>
      <c r="J59">
        <v>5.0000000000000001E-3</v>
      </c>
      <c r="K59" s="3">
        <v>1.7485399999999999E-6</v>
      </c>
      <c r="L59" s="1">
        <v>1.6749309467834539E-6</v>
      </c>
      <c r="N59" s="1">
        <f t="shared" si="9"/>
        <v>1.0439475151843753</v>
      </c>
      <c r="Q59">
        <v>5.0000000000000001E-3</v>
      </c>
      <c r="R59" s="3">
        <v>1.74908E-6</v>
      </c>
      <c r="S59" s="1">
        <v>1.6749309467834539E-6</v>
      </c>
      <c r="U59" s="1">
        <f t="shared" si="10"/>
        <v>1.0442699165353309</v>
      </c>
      <c r="Y59">
        <v>5.0000000000000001E-3</v>
      </c>
      <c r="Z59" s="3">
        <v>1.6127100000000001E-6</v>
      </c>
      <c r="AA59" s="1">
        <v>1.6749309467834539E-6</v>
      </c>
      <c r="AC59" s="1">
        <f t="shared" si="11"/>
        <v>0.96285163462831513</v>
      </c>
    </row>
    <row r="60" spans="2:29" x14ac:dyDescent="0.3">
      <c r="H60" s="3"/>
    </row>
    <row r="61" spans="2:29" x14ac:dyDescent="0.3">
      <c r="B61" t="s">
        <v>20</v>
      </c>
      <c r="C61" t="s">
        <v>18</v>
      </c>
      <c r="D61" t="s">
        <v>19</v>
      </c>
      <c r="J61" t="s">
        <v>20</v>
      </c>
      <c r="K61" t="s">
        <v>18</v>
      </c>
      <c r="L61" t="s">
        <v>19</v>
      </c>
      <c r="Q61" t="s">
        <v>20</v>
      </c>
      <c r="R61" t="s">
        <v>18</v>
      </c>
      <c r="S61" t="s">
        <v>19</v>
      </c>
      <c r="Y61" t="s">
        <v>20</v>
      </c>
      <c r="Z61" t="s">
        <v>18</v>
      </c>
      <c r="AA61" t="s">
        <v>19</v>
      </c>
    </row>
    <row r="62" spans="2:29" x14ac:dyDescent="0.3">
      <c r="C62" s="1">
        <f>0.000035476/$C$1</f>
        <v>0.2484505108936963</v>
      </c>
      <c r="D62">
        <f>0.87116676/$C$2</f>
        <v>0.96118097371612576</v>
      </c>
      <c r="K62" s="1">
        <f>0.000049608/$C$1</f>
        <v>0.34742172016051659</v>
      </c>
      <c r="L62">
        <f>0.8/$C$2</f>
        <v>0.88266083404387541</v>
      </c>
      <c r="R62" s="1">
        <f>0.000049608/$C$1</f>
        <v>0.34742172016051659</v>
      </c>
      <c r="S62">
        <f>0.8/$C$2</f>
        <v>0.88266083404387541</v>
      </c>
      <c r="Z62" s="1">
        <f>0.000057124/$C$1</f>
        <v>0.40005882806098508</v>
      </c>
      <c r="AA62">
        <f>0.89664747/$C$2</f>
        <v>0.98929450464191337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Haas, V. de</dc:creator>
  <cp:lastModifiedBy>Haas, V. de</cp:lastModifiedBy>
  <dcterms:created xsi:type="dcterms:W3CDTF">2022-11-09T13:35:00Z</dcterms:created>
  <dcterms:modified xsi:type="dcterms:W3CDTF">2023-07-07T13:02:51Z</dcterms:modified>
</cp:coreProperties>
</file>