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T\MaxStaffForDIT\4thYear\FinalYearProject\BehaviouralBiometricsPhoneLock\FYP\Cross-Validation SVM\4 - MoreTests\"/>
    </mc:Choice>
  </mc:AlternateContent>
  <bookViews>
    <workbookView xWindow="0" yWindow="0" windowWidth="20490" windowHeight="7905"/>
  </bookViews>
  <sheets>
    <sheet name="Sheet1" sheetId="1" r:id="rId1"/>
    <sheet name="Nu = 2^18" sheetId="2" r:id="rId2"/>
  </sheets>
  <definedNames>
    <definedName name="Number_of_Obs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0" i="1"/>
  <c r="C9" i="1"/>
  <c r="J20" i="2"/>
  <c r="I20" i="2"/>
  <c r="J19" i="2"/>
  <c r="I19" i="2"/>
  <c r="J18" i="2"/>
  <c r="I18" i="2"/>
  <c r="J17" i="2"/>
  <c r="I17" i="2"/>
  <c r="J16" i="2"/>
  <c r="I16" i="2"/>
  <c r="J15" i="2"/>
  <c r="I15" i="2"/>
  <c r="B15" i="2"/>
  <c r="J14" i="2"/>
  <c r="I14" i="2"/>
  <c r="B14" i="2"/>
  <c r="J13" i="2"/>
  <c r="I13" i="2"/>
  <c r="B13" i="2"/>
  <c r="J12" i="2"/>
  <c r="I12" i="2"/>
  <c r="B12" i="2"/>
  <c r="J11" i="2"/>
  <c r="I11" i="2"/>
  <c r="J10" i="2"/>
  <c r="I10" i="2"/>
  <c r="J9" i="2"/>
  <c r="I9" i="2"/>
  <c r="B9" i="2"/>
  <c r="J8" i="2"/>
  <c r="I8" i="2"/>
  <c r="B8" i="2"/>
  <c r="J7" i="2"/>
  <c r="I7" i="2"/>
  <c r="B7" i="2"/>
  <c r="J6" i="2"/>
  <c r="I6" i="2"/>
  <c r="B6" i="2"/>
  <c r="J5" i="2"/>
  <c r="I5" i="2"/>
  <c r="B5" i="2"/>
  <c r="J4" i="2"/>
  <c r="I4" i="2"/>
  <c r="B4" i="2"/>
  <c r="J3" i="2"/>
  <c r="I3" i="2"/>
  <c r="B3" i="2"/>
  <c r="J2" i="2"/>
  <c r="J21" i="2" s="1"/>
  <c r="I2" i="2"/>
  <c r="B2" i="2"/>
  <c r="C15" i="1"/>
  <c r="C8" i="1"/>
  <c r="C16" i="1"/>
  <c r="C17" i="1"/>
  <c r="C18" i="1"/>
  <c r="C3" i="1"/>
  <c r="C2" i="1"/>
  <c r="C4" i="1"/>
  <c r="C5" i="1"/>
  <c r="C6" i="1"/>
  <c r="C7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3" i="1"/>
  <c r="J2" i="1"/>
  <c r="K21" i="1" l="1"/>
</calcChain>
</file>

<file path=xl/sharedStrings.xml><?xml version="1.0" encoding="utf-8"?>
<sst xmlns="http://schemas.openxmlformats.org/spreadsheetml/2006/main" count="60" uniqueCount="29">
  <si>
    <t>Maria Mihoc</t>
  </si>
  <si>
    <t>Karina</t>
  </si>
  <si>
    <t>Max</t>
  </si>
  <si>
    <t>Paul</t>
  </si>
  <si>
    <t>John Mihoc</t>
  </si>
  <si>
    <t>Marius Medves</t>
  </si>
  <si>
    <t>Bogdan</t>
  </si>
  <si>
    <t>Beatrice</t>
  </si>
  <si>
    <t>Zeros</t>
  </si>
  <si>
    <t>Accuracy</t>
  </si>
  <si>
    <t>Nu - Nu Parameter</t>
  </si>
  <si>
    <t>Average Accuracy</t>
  </si>
  <si>
    <t>Users</t>
  </si>
  <si>
    <t>No. Obs</t>
  </si>
  <si>
    <t>Ones</t>
  </si>
  <si>
    <t>Joe Devaney</t>
  </si>
  <si>
    <t>Avg Accuracy:</t>
  </si>
  <si>
    <t>Adam</t>
  </si>
  <si>
    <t>jameel</t>
  </si>
  <si>
    <t>Ciaran</t>
  </si>
  <si>
    <t>Bianca</t>
  </si>
  <si>
    <t>Tomas</t>
  </si>
  <si>
    <t>Michael Mcguirk</t>
  </si>
  <si>
    <t>Edy</t>
  </si>
  <si>
    <t>Petru Rusu</t>
  </si>
  <si>
    <t>Sanita</t>
  </si>
  <si>
    <t>Darren Buritton</t>
  </si>
  <si>
    <t>RBF Kernel</t>
  </si>
  <si>
    <t>3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</si>
</sst>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0000"/>
    <numFmt numFmtId="165" formatCode="0.00000000000"/>
    <numFmt numFmtId="166" formatCode="0.000"/>
    <numFmt numFmtId="167" formatCode="0.0000"/>
    <numFmt numFmtId="168" formatCode="0.00000"/>
  </numFmts>
  <fonts count="4">
    <font>
      <sz val="11"/>
      <color theme="1"/>
      <name val="Calibri"/>
      <family val="2"/>
      <scheme val="minor"/>
    </font>
    <font>
      <sz val="13"/>
      <color rgb="FF000000"/>
      <name val="MathJax_Math-italic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0" fillId="0" borderId="0" xfId="0" applyNumberFormat="1"/>
    <xf numFmtId="165" fontId="0" fillId="0" borderId="2" xfId="0" applyNumberFormat="1" applyBorder="1"/>
    <xf numFmtId="164" fontId="1" fillId="0" borderId="0" xfId="0" applyNumberFormat="1" applyFon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165" fontId="0" fillId="0" borderId="0" xfId="0" applyNumberFormat="1" applyBorder="1"/>
    <xf numFmtId="166" fontId="0" fillId="0" borderId="0" xfId="0" applyNumberFormat="1"/>
    <xf numFmtId="165" fontId="0" fillId="0" borderId="7" xfId="0" applyNumberFormat="1" applyBorder="1"/>
    <xf numFmtId="165" fontId="0" fillId="0" borderId="8" xfId="0" applyNumberFormat="1" applyBorder="1"/>
    <xf numFmtId="165" fontId="0" fillId="0" borderId="3" xfId="0" applyNumberFormat="1" applyBorder="1"/>
    <xf numFmtId="166" fontId="2" fillId="0" borderId="0" xfId="0" applyNumberFormat="1" applyFont="1" applyBorder="1"/>
    <xf numFmtId="1" fontId="0" fillId="0" borderId="0" xfId="0" applyNumberFormat="1" applyBorder="1"/>
    <xf numFmtId="167" fontId="0" fillId="0" borderId="0" xfId="0" applyNumberFormat="1" applyBorder="1"/>
    <xf numFmtId="167" fontId="0" fillId="0" borderId="0" xfId="0" applyNumberFormat="1"/>
    <xf numFmtId="165" fontId="0" fillId="0" borderId="4" xfId="0" applyNumberFormat="1" applyBorder="1"/>
    <xf numFmtId="1" fontId="0" fillId="0" borderId="6" xfId="0" applyNumberFormat="1" applyBorder="1"/>
    <xf numFmtId="1" fontId="0" fillId="0" borderId="9" xfId="0" applyNumberFormat="1" applyBorder="1"/>
    <xf numFmtId="167" fontId="0" fillId="2" borderId="8" xfId="0" applyNumberFormat="1" applyFill="1" applyBorder="1"/>
    <xf numFmtId="165" fontId="3" fillId="2" borderId="8" xfId="0" applyNumberFormat="1" applyFont="1" applyFill="1" applyBorder="1"/>
    <xf numFmtId="1" fontId="0" fillId="2" borderId="8" xfId="0" applyNumberFormat="1" applyFill="1" applyBorder="1"/>
    <xf numFmtId="168" fontId="1" fillId="0" borderId="8" xfId="0" applyNumberFormat="1" applyFont="1" applyBorder="1"/>
    <xf numFmtId="168" fontId="0" fillId="0" borderId="0" xfId="0" applyNumberFormat="1" applyBorder="1"/>
    <xf numFmtId="168" fontId="0" fillId="0" borderId="11" xfId="0" applyNumberFormat="1" applyBorder="1"/>
    <xf numFmtId="165" fontId="0" fillId="0" borderId="12" xfId="0" applyNumberFormat="1" applyBorder="1"/>
    <xf numFmtId="165" fontId="0" fillId="0" borderId="9" xfId="0" applyNumberFormat="1" applyBorder="1"/>
    <xf numFmtId="168" fontId="0" fillId="0" borderId="5" xfId="0" applyNumberFormat="1" applyBorder="1"/>
    <xf numFmtId="165" fontId="0" fillId="3" borderId="12" xfId="0" applyNumberFormat="1" applyFill="1" applyBorder="1"/>
    <xf numFmtId="168" fontId="0" fillId="3" borderId="11" xfId="0" applyNumberFormat="1" applyFill="1" applyBorder="1"/>
    <xf numFmtId="165" fontId="3" fillId="2" borderId="1" xfId="0" applyNumberFormat="1" applyFont="1" applyFill="1" applyBorder="1"/>
    <xf numFmtId="1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Nu Parameter - RBF Kernel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Sheet1!$C$2:$C$18</c:f>
              <c:numCache>
                <c:formatCode>0.00000000000</c:formatCode>
                <c:ptCount val="17"/>
                <c:pt idx="0">
                  <c:v>0.46651649576840371</c:v>
                </c:pt>
                <c:pt idx="1">
                  <c:v>0.35355339059327379</c:v>
                </c:pt>
                <c:pt idx="2">
                  <c:v>0.25</c:v>
                </c:pt>
                <c:pt idx="3">
                  <c:v>3.90625E-3</c:v>
                </c:pt>
                <c:pt idx="4">
                  <c:v>4.8828125E-4</c:v>
                </c:pt>
                <c:pt idx="5">
                  <c:v>1.220703125E-4</c:v>
                </c:pt>
                <c:pt idx="6">
                  <c:v>7.62939453125E-6</c:v>
                </c:pt>
                <c:pt idx="7">
                  <c:v>5.3947966093944424E-6</c:v>
                </c:pt>
                <c:pt idx="8">
                  <c:v>3.814697265625E-6</c:v>
                </c:pt>
                <c:pt idx="9">
                  <c:v>3.5839948624191751E-6</c:v>
                </c:pt>
                <c:pt idx="10">
                  <c:v>3.55923840155337E-6</c:v>
                </c:pt>
                <c:pt idx="11">
                  <c:v>3.4619108402906833E-6</c:v>
                </c:pt>
                <c:pt idx="12">
                  <c:v>3.3208868533940286E-6</c:v>
                </c:pt>
                <c:pt idx="13">
                  <c:v>2.6973983046972208E-6</c:v>
                </c:pt>
                <c:pt idx="14">
                  <c:v>1.9073486328125E-6</c:v>
                </c:pt>
                <c:pt idx="15">
                  <c:v>2.384185791015625E-7</c:v>
                </c:pt>
                <c:pt idx="16">
                  <c:v>3.7252902984619141E-9</c:v>
                </c:pt>
              </c:numCache>
            </c:numRef>
          </c:cat>
          <c:val>
            <c:numRef>
              <c:f>Sheet1!$D$2:$D$18</c:f>
              <c:numCache>
                <c:formatCode>0.00000</c:formatCode>
                <c:ptCount val="17"/>
                <c:pt idx="0">
                  <c:v>62.192599999999999</c:v>
                </c:pt>
                <c:pt idx="1">
                  <c:v>61.689399999999999</c:v>
                </c:pt>
                <c:pt idx="2">
                  <c:v>67.587400000000002</c:v>
                </c:pt>
                <c:pt idx="3">
                  <c:v>67.863</c:v>
                </c:pt>
                <c:pt idx="4">
                  <c:v>67.863</c:v>
                </c:pt>
                <c:pt idx="5">
                  <c:v>67.863</c:v>
                </c:pt>
                <c:pt idx="6">
                  <c:v>70.053600000000003</c:v>
                </c:pt>
                <c:pt idx="7">
                  <c:v>67.381399999999999</c:v>
                </c:pt>
                <c:pt idx="8">
                  <c:v>70.707300000000004</c:v>
                </c:pt>
                <c:pt idx="9">
                  <c:v>69.971000000000004</c:v>
                </c:pt>
                <c:pt idx="10">
                  <c:v>72.202399999999997</c:v>
                </c:pt>
                <c:pt idx="11">
                  <c:v>71.557500000000005</c:v>
                </c:pt>
                <c:pt idx="12">
                  <c:v>70.584500000000006</c:v>
                </c:pt>
                <c:pt idx="13">
                  <c:v>67.020700000000005</c:v>
                </c:pt>
                <c:pt idx="14">
                  <c:v>59.561</c:v>
                </c:pt>
                <c:pt idx="15">
                  <c:v>58.168799999999997</c:v>
                </c:pt>
                <c:pt idx="16">
                  <c:v>55.169499999999999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marker val="1"/>
        <c:smooth val="0"/>
        <c:axId val="408773096"/>
        <c:axId val="408771528"/>
      </c:lineChart>
      <c:catAx>
        <c:axId val="40877309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Nu</a:t>
                </a:r>
                <a:r>
                  <a:rPr lang="en-IE" baseline="0"/>
                  <a:t> Value</a:t>
                </a:r>
                <a:endParaRPr lang="en-I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715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0877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Average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7309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tri" algn="ctr">
      <a:solidFill>
        <a:schemeClr val="accent1"/>
      </a:solidFill>
      <a:round/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47625</xdr:colOff>
      <xdr:row>0</xdr:row>
      <xdr:rowOff>66675</xdr:rowOff>
    </xdr:from>
    <xdr:ext cx="2828925" cy="3709092"/>
    <xdr:sp macro="" textlink="">
      <xdr:nvSpPr>
        <xdr:cNvPr id="2" name="TextBox 1"/>
        <xdr:cNvSpPr txBox="1"/>
      </xdr:nvSpPr>
      <xdr:spPr>
        <a:xfrm>
          <a:off x="10163175" y="66675"/>
          <a:ext cx="2828925" cy="370909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/>
            <a:t>Notes:</a:t>
          </a:r>
        </a:p>
        <a:p>
          <a:r>
            <a:rPr lang="en-IE" sz="1100"/>
            <a:t>Scroll SMV </a:t>
          </a:r>
        </a:p>
        <a:p>
          <a:endParaRPr lang="en-IE" sz="1100"/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Observation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features (in this order):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Average Linear Acceleration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Average Angular Velocity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Mid Stroke Area Covered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Angle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between Start and End Vectors (rad)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Direct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End to End distance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Mean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Direction of stroke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Stop x coordinate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x coordinate</a:t>
          </a:r>
          <a:endParaRPr lang="en-IE">
            <a:effectLst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Stroke Duration 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y coordinate</a:t>
          </a:r>
          <a:r>
            <a:rPr lang="en-I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Stop y coordinate</a:t>
          </a:r>
          <a:endParaRPr lang="en-IE">
            <a:effectLst/>
          </a:endParaRPr>
        </a:p>
        <a:p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different number of observations for each user.</a:t>
          </a:r>
          <a:endParaRPr lang="en-IE" sz="1100"/>
        </a:p>
        <a:p>
          <a:endParaRPr lang="en-IE" sz="1100"/>
        </a:p>
        <a:p>
          <a:endParaRPr lang="en-IE" sz="1100"/>
        </a:p>
        <a:p>
          <a:endParaRPr lang="en-IE" sz="1100"/>
        </a:p>
      </xdr:txBody>
    </xdr:sp>
    <xdr:clientData/>
  </xdr:oneCellAnchor>
  <xdr:twoCellAnchor>
    <xdr:from>
      <xdr:col>2</xdr:col>
      <xdr:colOff>371474</xdr:colOff>
      <xdr:row>23</xdr:row>
      <xdr:rowOff>14287</xdr:rowOff>
    </xdr:from>
    <xdr:to>
      <xdr:col>11</xdr:col>
      <xdr:colOff>47625</xdr:colOff>
      <xdr:row>44</xdr:row>
      <xdr:rowOff>95251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47625</xdr:colOff>
      <xdr:row>0</xdr:row>
      <xdr:rowOff>66675</xdr:rowOff>
    </xdr:from>
    <xdr:ext cx="2828925" cy="3709092"/>
    <xdr:sp macro="" textlink="">
      <xdr:nvSpPr>
        <xdr:cNvPr id="2" name="TextBox 1"/>
        <xdr:cNvSpPr txBox="1"/>
      </xdr:nvSpPr>
      <xdr:spPr>
        <a:xfrm>
          <a:off x="10448925" y="66675"/>
          <a:ext cx="2828925" cy="370909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/>
            <a:t>Notes:</a:t>
          </a:r>
        </a:p>
        <a:p>
          <a:r>
            <a:rPr lang="en-IE" sz="1100"/>
            <a:t>Scroll SMV </a:t>
          </a:r>
        </a:p>
        <a:p>
          <a:endParaRPr lang="en-IE" sz="1100"/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Observation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features (in this order):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Average Linear Acceleration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Average Angular Velocity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Mid Stroke Area Covered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Angle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between Start and End Vectors (rad)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Direct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End to End distance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Mean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Direction of stroke</a:t>
          </a:r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Stop x coordinate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x coordinate</a:t>
          </a:r>
          <a:endParaRPr lang="en-IE">
            <a:effectLst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Stroke Duration </a:t>
          </a:r>
        </a:p>
        <a:p>
          <a:r>
            <a:rPr lang="en-I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y coordinate</a:t>
          </a:r>
          <a:r>
            <a:rPr lang="en-I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en-I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Stop y coordinate</a:t>
          </a:r>
          <a:endParaRPr lang="en-IE">
            <a:effectLst/>
          </a:endParaRPr>
        </a:p>
        <a:p>
          <a:endParaRPr lang="en-IE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different number of observations for each user.</a:t>
          </a:r>
          <a:endParaRPr lang="en-IE" sz="1100"/>
        </a:p>
        <a:p>
          <a:endParaRPr lang="en-IE" sz="1100"/>
        </a:p>
        <a:p>
          <a:endParaRPr lang="en-IE" sz="1100"/>
        </a:p>
        <a:p>
          <a:endParaRPr lang="en-I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topLeftCell="C16" workbookViewId="0">
      <selection activeCell="J49" sqref="J49"/>
    </sheetView>
  </sheetViews>
  <sheetFormatPr defaultRowHeight="15"/>
  <cols>
    <col min="1" max="1" width="5.85546875" customWidth="1"/>
    <col min="2" max="2" width="22.5703125" style="4" customWidth="1"/>
    <col min="3" max="3" width="19.85546875" style="1" customWidth="1"/>
    <col min="4" max="4" width="20.85546875" style="23" customWidth="1"/>
    <col min="5" max="5" width="16.5703125" style="8" customWidth="1"/>
    <col min="6" max="6" width="7.85546875" style="1" customWidth="1"/>
    <col min="7" max="7" width="15.5703125" style="7" bestFit="1" customWidth="1"/>
    <col min="8" max="10" width="7.85546875" style="1" customWidth="1"/>
    <col min="11" max="11" width="8.7109375" style="15" bestFit="1" customWidth="1"/>
    <col min="12" max="12" width="7.85546875" style="1" customWidth="1"/>
    <col min="14" max="14" width="23.140625" bestFit="1" customWidth="1"/>
    <col min="15" max="15" width="12" bestFit="1" customWidth="1"/>
    <col min="16" max="17" width="12" customWidth="1"/>
    <col min="27" max="27" width="52.42578125" bestFit="1" customWidth="1"/>
  </cols>
  <sheetData>
    <row r="1" spans="1:26" ht="16.5">
      <c r="A1" s="5"/>
      <c r="B1" s="3" t="s">
        <v>27</v>
      </c>
      <c r="C1" s="10" t="s">
        <v>10</v>
      </c>
      <c r="D1" s="22" t="s">
        <v>11</v>
      </c>
      <c r="E1" s="12"/>
      <c r="G1" s="10" t="s">
        <v>12</v>
      </c>
      <c r="H1" s="9" t="s">
        <v>13</v>
      </c>
      <c r="I1" s="9" t="s">
        <v>14</v>
      </c>
      <c r="J1" s="9" t="s">
        <v>8</v>
      </c>
      <c r="K1" s="19" t="s">
        <v>9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>
      <c r="A2" s="5"/>
      <c r="B2" s="3"/>
      <c r="C2" s="25">
        <f>1/(POWER(2,1.1))</f>
        <v>0.46651649576840371</v>
      </c>
      <c r="D2" s="24">
        <v>62.192599999999999</v>
      </c>
      <c r="E2" s="12" t="s">
        <v>28</v>
      </c>
      <c r="F2" s="13">
        <v>1</v>
      </c>
      <c r="G2" s="11" t="s">
        <v>15</v>
      </c>
      <c r="H2" s="13">
        <v>51</v>
      </c>
      <c r="I2" s="13">
        <v>50</v>
      </c>
      <c r="J2" s="13">
        <f>SUM(H2-I2)</f>
        <v>1</v>
      </c>
      <c r="K2" s="19">
        <f>(I2*100)/H2</f>
        <v>98.039215686274517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>
      <c r="A3" s="5"/>
      <c r="B3" s="3"/>
      <c r="C3" s="25">
        <f>1/(POWER(2,1.5))</f>
        <v>0.35355339059327379</v>
      </c>
      <c r="D3" s="24">
        <v>61.689399999999999</v>
      </c>
      <c r="E3" s="12" t="s">
        <v>28</v>
      </c>
      <c r="F3" s="13">
        <v>2</v>
      </c>
      <c r="G3" s="11" t="s">
        <v>0</v>
      </c>
      <c r="H3" s="13">
        <v>43</v>
      </c>
      <c r="I3" s="13">
        <v>36</v>
      </c>
      <c r="J3" s="13">
        <f t="shared" ref="J3:J20" si="0">SUM(H3-I3)</f>
        <v>7</v>
      </c>
      <c r="K3" s="19">
        <f t="shared" ref="K3:K20" si="1">(I3*100)/H3</f>
        <v>83.720930232558146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>
      <c r="A4" s="5"/>
      <c r="B4" s="3"/>
      <c r="C4" s="25">
        <f>1/(POWER(2,2))</f>
        <v>0.25</v>
      </c>
      <c r="D4" s="24">
        <v>67.587400000000002</v>
      </c>
      <c r="E4" s="12"/>
      <c r="F4" s="13">
        <v>3</v>
      </c>
      <c r="G4" s="11" t="s">
        <v>17</v>
      </c>
      <c r="H4" s="13">
        <v>77</v>
      </c>
      <c r="I4" s="13">
        <v>40</v>
      </c>
      <c r="J4" s="13">
        <f t="shared" si="0"/>
        <v>37</v>
      </c>
      <c r="K4" s="19">
        <f t="shared" si="1"/>
        <v>51.948051948051948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>
      <c r="A5" s="5"/>
      <c r="B5" s="3"/>
      <c r="C5" s="25">
        <f>1/(POWER(2,8))</f>
        <v>3.90625E-3</v>
      </c>
      <c r="D5" s="24">
        <v>67.863</v>
      </c>
      <c r="E5" s="12"/>
      <c r="F5" s="13">
        <v>4</v>
      </c>
      <c r="G5" s="11" t="s">
        <v>18</v>
      </c>
      <c r="H5" s="13">
        <v>148</v>
      </c>
      <c r="I5" s="13">
        <v>98</v>
      </c>
      <c r="J5" s="13">
        <f t="shared" si="0"/>
        <v>50</v>
      </c>
      <c r="K5" s="19">
        <f t="shared" si="1"/>
        <v>66.21621621621621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C6" s="25">
        <f>1/(POWER(2,11))</f>
        <v>4.8828125E-4</v>
      </c>
      <c r="D6" s="24">
        <v>67.863</v>
      </c>
      <c r="E6" s="12"/>
      <c r="F6" s="13">
        <v>5</v>
      </c>
      <c r="G6" s="11" t="s">
        <v>1</v>
      </c>
      <c r="H6" s="13">
        <v>38</v>
      </c>
      <c r="I6" s="13">
        <v>23</v>
      </c>
      <c r="J6" s="13">
        <f t="shared" si="0"/>
        <v>15</v>
      </c>
      <c r="K6" s="19">
        <f t="shared" si="1"/>
        <v>60.526315789473685</v>
      </c>
      <c r="L6" s="7"/>
      <c r="N6" s="5"/>
      <c r="O6" s="5"/>
      <c r="P6" s="5"/>
      <c r="Q6" s="5"/>
      <c r="R6" s="5"/>
      <c r="S6" s="5"/>
      <c r="T6" s="6"/>
      <c r="U6" s="6"/>
      <c r="V6" s="6"/>
      <c r="W6" s="6"/>
      <c r="X6" s="6"/>
      <c r="Y6" s="5"/>
      <c r="Z6" s="5"/>
    </row>
    <row r="7" spans="1:26">
      <c r="C7" s="25">
        <f>1/(POWER(2,13))</f>
        <v>1.220703125E-4</v>
      </c>
      <c r="D7" s="24">
        <v>67.863</v>
      </c>
      <c r="E7" s="12"/>
      <c r="F7" s="13">
        <v>6</v>
      </c>
      <c r="G7" s="11" t="s">
        <v>19</v>
      </c>
      <c r="H7" s="13">
        <v>96</v>
      </c>
      <c r="I7" s="13">
        <v>89</v>
      </c>
      <c r="J7" s="13">
        <f t="shared" si="0"/>
        <v>7</v>
      </c>
      <c r="K7" s="19">
        <f t="shared" si="1"/>
        <v>92.708333333333329</v>
      </c>
      <c r="L7" s="7"/>
      <c r="N7" s="5"/>
      <c r="O7" s="5"/>
      <c r="P7" s="5"/>
      <c r="Q7" s="5"/>
      <c r="R7" s="5"/>
      <c r="S7" s="5"/>
      <c r="T7" s="6"/>
      <c r="U7" s="6"/>
      <c r="V7" s="6"/>
      <c r="W7" s="6"/>
      <c r="X7" s="5"/>
      <c r="Y7" s="5"/>
      <c r="Z7" s="5"/>
    </row>
    <row r="8" spans="1:26">
      <c r="C8" s="25">
        <f>1/(POWER(2,17))</f>
        <v>7.62939453125E-6</v>
      </c>
      <c r="D8" s="24">
        <v>70.053600000000003</v>
      </c>
      <c r="E8" s="12"/>
      <c r="F8" s="13">
        <v>7</v>
      </c>
      <c r="G8" s="11" t="s">
        <v>2</v>
      </c>
      <c r="H8" s="13">
        <v>87</v>
      </c>
      <c r="I8" s="13">
        <v>80</v>
      </c>
      <c r="J8" s="13">
        <f t="shared" si="0"/>
        <v>7</v>
      </c>
      <c r="K8" s="19">
        <f t="shared" si="1"/>
        <v>91.954022988505741</v>
      </c>
      <c r="L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C9" s="25">
        <f>1/(POWER(2,17.5))</f>
        <v>5.3947966093944424E-6</v>
      </c>
      <c r="D9" s="24">
        <v>67.381399999999999</v>
      </c>
      <c r="E9" s="12"/>
      <c r="F9" s="13">
        <v>8</v>
      </c>
      <c r="G9" s="11" t="s">
        <v>20</v>
      </c>
      <c r="H9" s="13">
        <v>112</v>
      </c>
      <c r="I9" s="13">
        <v>44</v>
      </c>
      <c r="J9" s="13">
        <f t="shared" si="0"/>
        <v>68</v>
      </c>
      <c r="K9" s="19">
        <f t="shared" si="1"/>
        <v>39.285714285714285</v>
      </c>
      <c r="L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5"/>
    </row>
    <row r="10" spans="1:26">
      <c r="C10" s="25">
        <f>1/(POWER(2,18))</f>
        <v>3.814697265625E-6</v>
      </c>
      <c r="D10" s="24">
        <v>70.707300000000004</v>
      </c>
      <c r="E10" s="12"/>
      <c r="F10" s="13">
        <v>9</v>
      </c>
      <c r="G10" s="11" t="s">
        <v>21</v>
      </c>
      <c r="H10" s="13">
        <v>96</v>
      </c>
      <c r="I10" s="13">
        <v>39</v>
      </c>
      <c r="J10" s="13">
        <f t="shared" si="0"/>
        <v>57</v>
      </c>
      <c r="K10" s="19">
        <f t="shared" si="1"/>
        <v>40.625</v>
      </c>
      <c r="L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C11" s="25">
        <f>1/(POWER(2,18.09))</f>
        <v>3.5839948624191751E-6</v>
      </c>
      <c r="D11" s="24">
        <v>69.971000000000004</v>
      </c>
      <c r="E11" s="12"/>
      <c r="F11" s="13">
        <v>10</v>
      </c>
      <c r="G11" s="11" t="s">
        <v>3</v>
      </c>
      <c r="H11" s="13">
        <v>48</v>
      </c>
      <c r="I11" s="13">
        <v>38</v>
      </c>
      <c r="J11" s="13">
        <f t="shared" si="0"/>
        <v>10</v>
      </c>
      <c r="K11" s="19">
        <f t="shared" si="1"/>
        <v>79.166666666666671</v>
      </c>
      <c r="L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C12" s="25">
        <f>1/(POWER(2,18.1))</f>
        <v>3.55923840155337E-6</v>
      </c>
      <c r="D12" s="24">
        <v>72.202399999999997</v>
      </c>
      <c r="E12" s="12"/>
      <c r="F12" s="13">
        <v>11</v>
      </c>
      <c r="G12" s="11" t="s">
        <v>22</v>
      </c>
      <c r="H12" s="13">
        <v>47</v>
      </c>
      <c r="I12" s="13">
        <v>34</v>
      </c>
      <c r="J12" s="13">
        <f t="shared" si="0"/>
        <v>13</v>
      </c>
      <c r="K12" s="19">
        <f t="shared" si="1"/>
        <v>72.340425531914889</v>
      </c>
      <c r="L12" s="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C13" s="25">
        <f>1/(POWER(2,18.14))</f>
        <v>3.4619108402906833E-6</v>
      </c>
      <c r="D13" s="24">
        <v>71.557500000000005</v>
      </c>
      <c r="E13" s="12"/>
      <c r="F13" s="13">
        <v>12</v>
      </c>
      <c r="G13" s="11" t="s">
        <v>4</v>
      </c>
      <c r="H13" s="13">
        <v>71</v>
      </c>
      <c r="I13" s="13">
        <v>31</v>
      </c>
      <c r="J13" s="13">
        <f t="shared" si="0"/>
        <v>40</v>
      </c>
      <c r="K13" s="19">
        <f t="shared" si="1"/>
        <v>43.661971830985912</v>
      </c>
      <c r="L13" s="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C14" s="25">
        <f>1/(POWER(2,18.2))</f>
        <v>3.3208868533940286E-6</v>
      </c>
      <c r="D14" s="24">
        <v>70.584500000000006</v>
      </c>
      <c r="E14" s="12"/>
      <c r="F14" s="13">
        <v>13</v>
      </c>
      <c r="G14" s="11" t="s">
        <v>5</v>
      </c>
      <c r="H14" s="13">
        <v>100</v>
      </c>
      <c r="I14" s="13">
        <v>78</v>
      </c>
      <c r="J14" s="13">
        <f t="shared" si="0"/>
        <v>22</v>
      </c>
      <c r="K14" s="19">
        <f t="shared" si="1"/>
        <v>78</v>
      </c>
      <c r="L14" s="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C15" s="25">
        <f>1/(POWER(2,18.5))</f>
        <v>2.6973983046972208E-6</v>
      </c>
      <c r="D15" s="24">
        <v>67.020700000000005</v>
      </c>
      <c r="E15" s="12"/>
      <c r="F15" s="13">
        <v>14</v>
      </c>
      <c r="G15" s="11" t="s">
        <v>23</v>
      </c>
      <c r="H15" s="13">
        <v>112</v>
      </c>
      <c r="I15" s="13">
        <v>97</v>
      </c>
      <c r="J15" s="13">
        <f t="shared" si="0"/>
        <v>15</v>
      </c>
      <c r="K15" s="19">
        <f t="shared" si="1"/>
        <v>86.607142857142861</v>
      </c>
      <c r="L15" s="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C16" s="25">
        <f>1/(POWER(2,19))</f>
        <v>1.9073486328125E-6</v>
      </c>
      <c r="D16" s="24">
        <v>59.561</v>
      </c>
      <c r="E16" s="12"/>
      <c r="F16" s="13">
        <v>15</v>
      </c>
      <c r="G16" s="11" t="s">
        <v>6</v>
      </c>
      <c r="H16" s="13">
        <v>129</v>
      </c>
      <c r="I16" s="13">
        <v>97</v>
      </c>
      <c r="J16" s="13">
        <f t="shared" si="0"/>
        <v>32</v>
      </c>
      <c r="K16" s="19">
        <f t="shared" si="1"/>
        <v>75.193798449612402</v>
      </c>
      <c r="L16" s="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3:26">
      <c r="C17" s="25">
        <f>1/(POWER(2,22))</f>
        <v>2.384185791015625E-7</v>
      </c>
      <c r="D17" s="24">
        <v>58.168799999999997</v>
      </c>
      <c r="E17" s="12"/>
      <c r="F17" s="13">
        <v>16</v>
      </c>
      <c r="G17" s="11" t="s">
        <v>24</v>
      </c>
      <c r="H17" s="13">
        <v>184</v>
      </c>
      <c r="I17" s="13">
        <v>142</v>
      </c>
      <c r="J17" s="13">
        <f t="shared" si="0"/>
        <v>42</v>
      </c>
      <c r="K17" s="19">
        <f t="shared" si="1"/>
        <v>77.173913043478265</v>
      </c>
      <c r="L17" s="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3:26">
      <c r="C18" s="26">
        <f>1/(POWER(2,28))</f>
        <v>3.7252902984619141E-9</v>
      </c>
      <c r="D18" s="27">
        <v>55.169499999999999</v>
      </c>
      <c r="E18" s="12"/>
      <c r="F18" s="13">
        <v>17</v>
      </c>
      <c r="G18" s="11" t="s">
        <v>25</v>
      </c>
      <c r="H18" s="13">
        <v>40</v>
      </c>
      <c r="I18" s="13">
        <v>16</v>
      </c>
      <c r="J18" s="13">
        <f t="shared" si="0"/>
        <v>24</v>
      </c>
      <c r="K18" s="19">
        <f t="shared" si="1"/>
        <v>40</v>
      </c>
      <c r="L18" s="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3:26">
      <c r="C19" s="7"/>
      <c r="E19" s="12"/>
      <c r="F19" s="13">
        <v>18</v>
      </c>
      <c r="G19" s="11" t="s">
        <v>7</v>
      </c>
      <c r="H19" s="13">
        <v>115</v>
      </c>
      <c r="I19" s="13">
        <v>79</v>
      </c>
      <c r="J19" s="13">
        <f t="shared" si="0"/>
        <v>36</v>
      </c>
      <c r="K19" s="19">
        <f t="shared" si="1"/>
        <v>68.695652173913047</v>
      </c>
      <c r="L19" s="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3:26">
      <c r="C20" s="7"/>
      <c r="E20" s="12"/>
      <c r="F20" s="13">
        <v>19</v>
      </c>
      <c r="G20" s="11" t="s">
        <v>26</v>
      </c>
      <c r="H20" s="17">
        <v>43</v>
      </c>
      <c r="I20" s="17">
        <v>36</v>
      </c>
      <c r="J20" s="17">
        <f t="shared" si="0"/>
        <v>7</v>
      </c>
      <c r="K20" s="19">
        <f t="shared" si="1"/>
        <v>83.720930232558146</v>
      </c>
      <c r="L20" s="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3:26">
      <c r="C21" s="7"/>
      <c r="E21" s="12"/>
      <c r="F21" s="13"/>
      <c r="G21" s="20" t="s">
        <v>16</v>
      </c>
      <c r="H21" s="31"/>
      <c r="I21" s="21"/>
      <c r="J21" s="21"/>
      <c r="K21" s="19">
        <f>AVERAGE(K2:K20)</f>
        <v>69.978121119284211</v>
      </c>
      <c r="L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3:26">
      <c r="C22" s="7"/>
      <c r="E22" s="12"/>
      <c r="F22" s="13"/>
      <c r="H22" s="13"/>
      <c r="I22" s="13"/>
      <c r="J22" s="13"/>
      <c r="K22" s="14"/>
      <c r="L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3:26">
      <c r="C23" s="7"/>
      <c r="E23" s="12"/>
      <c r="F23" s="13"/>
      <c r="H23" s="13"/>
      <c r="I23" s="13"/>
      <c r="J23" s="13"/>
      <c r="K23" s="14"/>
      <c r="L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3:26">
      <c r="C24" s="7"/>
      <c r="E24" s="12"/>
      <c r="F24" s="13"/>
      <c r="H24" s="13"/>
      <c r="I24" s="13"/>
      <c r="J24" s="13"/>
      <c r="K24" s="14"/>
      <c r="L24" s="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3:26">
      <c r="C25" s="7"/>
      <c r="E25" s="12"/>
      <c r="F25" s="13"/>
      <c r="H25" s="7"/>
      <c r="I25" s="7"/>
      <c r="J25" s="7"/>
      <c r="K25" s="14"/>
      <c r="L25" s="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3:26">
      <c r="C26" s="7"/>
      <c r="E26" s="12"/>
      <c r="F26" s="13"/>
      <c r="H26" s="7"/>
      <c r="I26" s="7"/>
      <c r="J26" s="7"/>
      <c r="K26" s="14"/>
      <c r="L26" s="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3:26">
      <c r="C27" s="7"/>
      <c r="E27" s="12"/>
      <c r="F27" s="13"/>
      <c r="H27" s="7"/>
      <c r="I27" s="7"/>
      <c r="J27" s="7"/>
      <c r="K27" s="14"/>
      <c r="L27" s="7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3:26">
      <c r="E28" s="12"/>
      <c r="F28" s="13"/>
      <c r="H28" s="7"/>
      <c r="I28" s="7"/>
      <c r="J28" s="7"/>
      <c r="K28" s="14"/>
      <c r="L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3:26">
      <c r="E29" s="12"/>
      <c r="F29" s="7"/>
      <c r="H29" s="7"/>
      <c r="I29" s="7"/>
      <c r="J29" s="7"/>
      <c r="K29" s="14"/>
      <c r="L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3:26">
      <c r="E30" s="12"/>
      <c r="F30" s="7"/>
      <c r="H30" s="7"/>
      <c r="I30" s="7"/>
      <c r="J30" s="7"/>
      <c r="K30" s="14"/>
      <c r="L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3:26">
      <c r="E31" s="12"/>
      <c r="F31" s="7"/>
      <c r="H31" s="7"/>
      <c r="I31" s="7"/>
      <c r="J31" s="7"/>
      <c r="K31" s="14"/>
      <c r="L31" s="7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3:26">
      <c r="E32" s="12"/>
      <c r="F32" s="7"/>
      <c r="H32" s="7"/>
      <c r="I32" s="7"/>
      <c r="J32" s="7"/>
      <c r="K32" s="14"/>
      <c r="L32" s="7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5:26">
      <c r="E33" s="12"/>
      <c r="F33" s="7"/>
      <c r="H33" s="7"/>
      <c r="I33" s="7"/>
      <c r="J33" s="7"/>
      <c r="K33" s="14"/>
      <c r="L33" s="7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5:26">
      <c r="E34" s="12"/>
      <c r="F34" s="7"/>
      <c r="H34" s="7"/>
      <c r="I34" s="7"/>
      <c r="J34" s="7"/>
      <c r="K34" s="14"/>
      <c r="L34" s="7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5:26">
      <c r="E35" s="12"/>
      <c r="F35" s="7"/>
      <c r="H35" s="7"/>
      <c r="I35" s="7"/>
      <c r="J35" s="7"/>
      <c r="K35" s="14"/>
      <c r="L35" s="7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5:26">
      <c r="E36" s="12"/>
      <c r="F36" s="7"/>
      <c r="H36" s="7"/>
      <c r="I36" s="7"/>
      <c r="J36" s="7"/>
      <c r="K36" s="14"/>
      <c r="L36" s="7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5:26">
      <c r="E37" s="12"/>
      <c r="F37" s="7"/>
      <c r="H37" s="7"/>
      <c r="I37" s="7"/>
      <c r="J37" s="7"/>
      <c r="K37" s="14"/>
      <c r="L37" s="7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5:26">
      <c r="E38" s="12"/>
      <c r="F38" s="7"/>
      <c r="H38" s="7"/>
      <c r="I38" s="7"/>
      <c r="J38" s="7"/>
      <c r="K38" s="14"/>
      <c r="L38" s="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5:26">
      <c r="E39" s="12"/>
      <c r="F39" s="7"/>
      <c r="H39" s="7"/>
      <c r="I39" s="7"/>
      <c r="J39" s="7"/>
      <c r="K39" s="14"/>
      <c r="L39" s="7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5:26">
      <c r="E40" s="12"/>
      <c r="F40" s="7"/>
      <c r="H40" s="7"/>
      <c r="I40" s="7"/>
      <c r="J40" s="7"/>
      <c r="K40" s="14"/>
      <c r="L40" s="7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5:26">
      <c r="E41" s="12"/>
      <c r="F41" s="7"/>
      <c r="H41" s="7"/>
      <c r="I41" s="7"/>
      <c r="J41" s="7"/>
      <c r="K41" s="14"/>
      <c r="L41" s="7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5:26">
      <c r="E42" s="12"/>
      <c r="F42" s="7"/>
      <c r="H42" s="7"/>
      <c r="I42" s="7"/>
      <c r="J42" s="7"/>
      <c r="K42" s="14"/>
      <c r="L42" s="7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5:26">
      <c r="E43" s="12"/>
      <c r="F43" s="7"/>
      <c r="H43" s="7"/>
      <c r="I43" s="7"/>
      <c r="J43" s="7"/>
      <c r="K43" s="14"/>
      <c r="L43" s="7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5:26">
      <c r="E44" s="12"/>
      <c r="F44" s="7"/>
      <c r="H44" s="7"/>
      <c r="I44" s="7"/>
      <c r="J44" s="7"/>
      <c r="K44" s="14"/>
      <c r="L44" s="7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5:26">
      <c r="E45" s="12"/>
      <c r="F45" s="7"/>
      <c r="H45" s="7"/>
      <c r="I45" s="7"/>
      <c r="J45" s="7"/>
      <c r="K45" s="14"/>
      <c r="L45" s="7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5:26">
      <c r="E46" s="12"/>
      <c r="F46" s="7"/>
      <c r="H46" s="7"/>
      <c r="I46" s="7"/>
      <c r="J46" s="7"/>
      <c r="K46" s="14"/>
      <c r="L46" s="7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5:26">
      <c r="E47" s="12"/>
      <c r="F47" s="7"/>
      <c r="H47" s="7"/>
      <c r="I47" s="7"/>
      <c r="J47" s="7"/>
      <c r="K47" s="14"/>
      <c r="L47" s="7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5:26">
      <c r="E48" s="12"/>
      <c r="F48" s="7"/>
      <c r="H48" s="7"/>
      <c r="I48" s="7"/>
      <c r="J48" s="7"/>
      <c r="K48" s="14"/>
      <c r="L48" s="7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5:26">
      <c r="E49" s="12"/>
      <c r="F49" s="7"/>
      <c r="H49" s="7"/>
      <c r="I49" s="7"/>
      <c r="J49" s="7"/>
      <c r="K49" s="14"/>
      <c r="L49" s="7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5:26">
      <c r="E50" s="12"/>
      <c r="F50" s="7"/>
      <c r="H50" s="7"/>
      <c r="I50" s="7"/>
      <c r="J50" s="7"/>
      <c r="K50" s="14"/>
      <c r="L50" s="7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5:26">
      <c r="E51" s="12"/>
      <c r="F51" s="7"/>
      <c r="H51" s="7"/>
      <c r="I51" s="7"/>
      <c r="J51" s="7"/>
      <c r="K51" s="14"/>
      <c r="L51" s="7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5:26">
      <c r="E52" s="12"/>
      <c r="F52" s="7"/>
      <c r="H52" s="7"/>
      <c r="I52" s="7"/>
      <c r="J52" s="7"/>
      <c r="K52" s="14"/>
      <c r="L52" s="7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5:26">
      <c r="E53" s="12"/>
      <c r="F53" s="7"/>
      <c r="H53" s="7"/>
      <c r="I53" s="7"/>
      <c r="J53" s="7"/>
      <c r="K53" s="14"/>
      <c r="L53" s="7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5:26">
      <c r="E54" s="12"/>
      <c r="F54" s="7"/>
      <c r="H54" s="7"/>
      <c r="I54" s="7"/>
      <c r="J54" s="7"/>
      <c r="K54" s="14"/>
      <c r="L54" s="7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5:26" ht="14.25" customHeight="1">
      <c r="E55" s="12"/>
      <c r="F55" s="7"/>
      <c r="H55" s="7"/>
      <c r="I55" s="7"/>
      <c r="J55" s="7"/>
      <c r="K55" s="14"/>
      <c r="L55" s="7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5:26" ht="14.25" customHeight="1">
      <c r="E56" s="12"/>
      <c r="F56" s="7"/>
      <c r="H56" s="7"/>
      <c r="I56" s="7"/>
      <c r="J56" s="7"/>
      <c r="K56" s="14"/>
      <c r="L56" s="7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5:26" ht="14.25" customHeight="1">
      <c r="E57" s="12"/>
      <c r="F57" s="7"/>
      <c r="H57" s="7"/>
      <c r="I57" s="7"/>
      <c r="J57" s="7"/>
      <c r="K57" s="14"/>
      <c r="L57" s="7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5:26" ht="14.25" customHeight="1">
      <c r="E58" s="12"/>
      <c r="F58" s="7"/>
      <c r="H58" s="7"/>
      <c r="I58" s="7"/>
      <c r="J58" s="7"/>
      <c r="K58" s="14"/>
      <c r="L58" s="7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5:26" ht="14.25" customHeight="1">
      <c r="E59" s="12"/>
      <c r="F59" s="7"/>
      <c r="H59" s="7"/>
      <c r="I59" s="7"/>
      <c r="J59" s="7"/>
      <c r="K59" s="14"/>
      <c r="L59" s="7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5:26" ht="14.25" customHeight="1">
      <c r="E60" s="12"/>
      <c r="F60" s="7"/>
      <c r="H60" s="7"/>
      <c r="I60" s="7"/>
      <c r="J60" s="7"/>
      <c r="K60" s="14"/>
      <c r="L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5:26" ht="14.25" customHeight="1">
      <c r="E61" s="12"/>
      <c r="F61" s="7"/>
      <c r="H61" s="7"/>
      <c r="I61" s="7"/>
      <c r="J61" s="7"/>
      <c r="K61" s="14"/>
      <c r="L61" s="7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5:26">
      <c r="E62" s="12"/>
      <c r="F62" s="7"/>
      <c r="H62" s="7"/>
      <c r="I62" s="7"/>
      <c r="J62" s="7"/>
      <c r="K62" s="14"/>
      <c r="L62" s="7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5:26">
      <c r="E63" s="12"/>
      <c r="F63" s="7"/>
      <c r="H63" s="7"/>
      <c r="I63" s="7"/>
      <c r="J63" s="7"/>
      <c r="K63" s="14"/>
      <c r="L63" s="7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5:26">
      <c r="E64" s="12"/>
      <c r="F64" s="7"/>
      <c r="H64" s="7"/>
      <c r="I64" s="7"/>
      <c r="J64" s="7"/>
      <c r="K64" s="14"/>
      <c r="L64" s="7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5:26">
      <c r="E65" s="12"/>
      <c r="F65" s="7"/>
      <c r="H65" s="7"/>
      <c r="I65" s="7"/>
      <c r="J65" s="7"/>
      <c r="K65" s="14"/>
      <c r="L65" s="7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5:26">
      <c r="E66" s="12"/>
      <c r="F66" s="7"/>
      <c r="H66" s="7"/>
      <c r="I66" s="7"/>
      <c r="J66" s="7"/>
      <c r="K66" s="14"/>
      <c r="L66" s="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5:26">
      <c r="E67" s="12"/>
      <c r="F67" s="7"/>
      <c r="H67" s="7"/>
      <c r="I67" s="7"/>
      <c r="J67" s="7"/>
      <c r="K67" s="14"/>
      <c r="L67" s="7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5:26">
      <c r="E68" s="12"/>
      <c r="F68" s="7"/>
      <c r="H68" s="7"/>
      <c r="I68" s="7"/>
      <c r="J68" s="7"/>
      <c r="K68" s="14"/>
      <c r="L68" s="7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5:26">
      <c r="E69" s="12"/>
      <c r="F69" s="7"/>
      <c r="H69" s="7"/>
      <c r="I69" s="7"/>
      <c r="J69" s="7"/>
      <c r="K69" s="14"/>
      <c r="L69" s="7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5:26">
      <c r="E70" s="12"/>
      <c r="F70" s="7"/>
      <c r="H70" s="7"/>
      <c r="I70" s="7"/>
      <c r="J70" s="7"/>
      <c r="K70" s="14"/>
      <c r="L70" s="7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5:26">
      <c r="E71" s="12"/>
      <c r="F71" s="7"/>
      <c r="H71" s="7"/>
      <c r="I71" s="7"/>
      <c r="J71" s="7"/>
      <c r="K71" s="14"/>
      <c r="L71" s="7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5:26">
      <c r="E72" s="12"/>
      <c r="F72" s="7"/>
      <c r="H72" s="7"/>
      <c r="I72" s="7"/>
      <c r="J72" s="7"/>
      <c r="K72" s="14"/>
      <c r="L72" s="7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5:26">
      <c r="E73" s="12"/>
      <c r="F73" s="7"/>
      <c r="H73" s="7"/>
      <c r="I73" s="7"/>
      <c r="J73" s="7"/>
      <c r="K73" s="14"/>
      <c r="L73" s="7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5:26">
      <c r="E74" s="12"/>
      <c r="F74" s="7"/>
      <c r="H74" s="7"/>
      <c r="I74" s="7"/>
      <c r="J74" s="7"/>
      <c r="K74" s="14"/>
      <c r="L74" s="7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5:26">
      <c r="E75" s="12"/>
      <c r="F75" s="7"/>
      <c r="H75" s="7"/>
      <c r="I75" s="7"/>
      <c r="J75" s="7"/>
      <c r="K75" s="14"/>
      <c r="L75" s="7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5:26">
      <c r="E76" s="12"/>
      <c r="F76" s="7"/>
      <c r="H76" s="7"/>
      <c r="I76" s="7"/>
      <c r="J76" s="7"/>
      <c r="K76" s="14"/>
      <c r="L76" s="7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5:26">
      <c r="E77" s="12"/>
      <c r="F77" s="7"/>
      <c r="H77" s="7"/>
      <c r="I77" s="7"/>
      <c r="J77" s="7"/>
      <c r="K77" s="14"/>
      <c r="L77" s="7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5:26">
      <c r="E78" s="12"/>
      <c r="F78" s="7"/>
      <c r="H78" s="7"/>
      <c r="I78" s="7"/>
      <c r="J78" s="7"/>
      <c r="K78" s="14"/>
      <c r="L78" s="7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5:26">
      <c r="E79" s="12"/>
      <c r="F79" s="7"/>
      <c r="H79" s="7"/>
      <c r="I79" s="7"/>
      <c r="J79" s="7"/>
      <c r="K79" s="14"/>
      <c r="L79" s="7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5:26">
      <c r="E80" s="12"/>
      <c r="F80" s="7"/>
      <c r="H80" s="7"/>
      <c r="I80" s="7"/>
      <c r="J80" s="7"/>
      <c r="K80" s="14"/>
      <c r="L80" s="7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5:26">
      <c r="E81" s="12"/>
      <c r="F81" s="7"/>
      <c r="H81" s="7"/>
      <c r="I81" s="7"/>
      <c r="J81" s="7"/>
      <c r="K81" s="14"/>
      <c r="L81" s="7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5:26">
      <c r="E82" s="12"/>
      <c r="F82" s="7"/>
      <c r="H82" s="7"/>
      <c r="I82" s="7"/>
      <c r="J82" s="7"/>
      <c r="K82" s="14"/>
      <c r="L82" s="7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5:26">
      <c r="E83" s="12"/>
      <c r="F83" s="7"/>
      <c r="H83" s="7"/>
      <c r="I83" s="7"/>
      <c r="J83" s="7"/>
      <c r="K83" s="14"/>
      <c r="L83" s="7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5:26">
      <c r="E84" s="12"/>
      <c r="F84" s="7"/>
      <c r="H84" s="7"/>
      <c r="I84" s="7"/>
      <c r="J84" s="7"/>
      <c r="K84" s="14"/>
      <c r="L84" s="7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5:26">
      <c r="E85" s="12"/>
      <c r="F85" s="7"/>
      <c r="H85" s="7"/>
      <c r="I85" s="7"/>
      <c r="J85" s="7"/>
      <c r="K85" s="14"/>
      <c r="L85" s="7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5:26">
      <c r="E86" s="12"/>
      <c r="F86" s="7"/>
      <c r="H86" s="7"/>
      <c r="I86" s="7"/>
      <c r="J86" s="7"/>
      <c r="K86" s="14"/>
      <c r="L86" s="7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5:26">
      <c r="E87" s="12"/>
      <c r="F87" s="7"/>
      <c r="H87" s="7"/>
      <c r="I87" s="7"/>
      <c r="J87" s="7"/>
      <c r="K87" s="14"/>
      <c r="L87" s="7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5:26">
      <c r="E88" s="12"/>
      <c r="F88" s="7"/>
      <c r="H88" s="7"/>
      <c r="I88" s="7"/>
      <c r="J88" s="7"/>
      <c r="K88" s="14"/>
      <c r="L88" s="7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5:26">
      <c r="E89" s="12"/>
      <c r="F89" s="7"/>
      <c r="H89" s="7"/>
      <c r="I89" s="7"/>
      <c r="J89" s="7"/>
      <c r="K89" s="14"/>
      <c r="L89" s="7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5:26">
      <c r="E90" s="12"/>
      <c r="F90" s="7"/>
      <c r="H90" s="7"/>
      <c r="I90" s="7"/>
      <c r="J90" s="7"/>
      <c r="K90" s="14"/>
      <c r="L90" s="7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5:26">
      <c r="E91" s="12"/>
      <c r="F91" s="7"/>
      <c r="H91" s="7"/>
      <c r="I91" s="7"/>
      <c r="J91" s="7"/>
      <c r="K91" s="14"/>
      <c r="L91" s="7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5:26">
      <c r="E92" s="12"/>
      <c r="F92" s="7"/>
      <c r="H92" s="7"/>
      <c r="I92" s="7"/>
      <c r="J92" s="7"/>
      <c r="K92" s="14"/>
      <c r="L92" s="7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5:26">
      <c r="E93" s="12"/>
      <c r="F93" s="7"/>
      <c r="H93" s="7"/>
      <c r="I93" s="7"/>
      <c r="J93" s="7"/>
      <c r="K93" s="14"/>
      <c r="L93" s="7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5:26">
      <c r="E94" s="12"/>
      <c r="F94" s="7"/>
      <c r="H94" s="7"/>
      <c r="I94" s="7"/>
      <c r="J94" s="7"/>
      <c r="K94" s="14"/>
      <c r="L94" s="7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5:26">
      <c r="E95" s="12"/>
      <c r="F95" s="7"/>
      <c r="H95" s="7"/>
      <c r="I95" s="7"/>
      <c r="J95" s="7"/>
      <c r="K95" s="14"/>
      <c r="L95" s="7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5:26">
      <c r="E96" s="12"/>
      <c r="F96" s="7"/>
      <c r="H96" s="7"/>
      <c r="I96" s="7"/>
      <c r="J96" s="7"/>
      <c r="K96" s="14"/>
      <c r="L96" s="7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5:26">
      <c r="E97" s="12"/>
      <c r="F97" s="7"/>
      <c r="H97" s="7"/>
      <c r="I97" s="7"/>
      <c r="J97" s="7"/>
      <c r="K97" s="14"/>
      <c r="L97" s="7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5:26">
      <c r="E98" s="12"/>
      <c r="F98" s="7"/>
      <c r="H98" s="7"/>
      <c r="I98" s="7"/>
      <c r="J98" s="7"/>
      <c r="K98" s="14"/>
      <c r="L98" s="7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5:26">
      <c r="E99" s="12"/>
      <c r="F99" s="7"/>
      <c r="H99" s="7"/>
      <c r="I99" s="7"/>
      <c r="J99" s="7"/>
      <c r="K99" s="14"/>
      <c r="L99" s="7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5:26">
      <c r="E100" s="12"/>
      <c r="F100" s="7"/>
      <c r="H100" s="7"/>
      <c r="I100" s="7"/>
      <c r="J100" s="7"/>
      <c r="K100" s="14"/>
      <c r="L100" s="7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5:26">
      <c r="E101" s="12"/>
      <c r="L101" s="7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5:26">
      <c r="E102" s="12"/>
      <c r="L102" s="7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5:26">
      <c r="E103" s="12"/>
      <c r="L103" s="7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5:26">
      <c r="E104" s="12"/>
      <c r="L104" s="7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24" sqref="F24"/>
    </sheetView>
  </sheetViews>
  <sheetFormatPr defaultRowHeight="15"/>
  <cols>
    <col min="1" max="1" width="13.42578125" bestFit="1" customWidth="1"/>
    <col min="2" max="2" width="17.7109375" bestFit="1" customWidth="1"/>
    <col min="3" max="3" width="21" bestFit="1" customWidth="1"/>
    <col min="6" max="6" width="15.5703125" bestFit="1" customWidth="1"/>
  </cols>
  <sheetData>
    <row r="1" spans="1:15" ht="16.5">
      <c r="A1" s="3" t="s">
        <v>27</v>
      </c>
      <c r="B1" s="10" t="s">
        <v>10</v>
      </c>
      <c r="C1" s="22" t="s">
        <v>11</v>
      </c>
      <c r="D1" s="12"/>
      <c r="E1" s="1"/>
      <c r="F1" s="10" t="s">
        <v>12</v>
      </c>
      <c r="G1" s="9" t="s">
        <v>13</v>
      </c>
      <c r="H1" s="9" t="s">
        <v>14</v>
      </c>
      <c r="I1" s="9" t="s">
        <v>8</v>
      </c>
      <c r="J1" s="19" t="s">
        <v>9</v>
      </c>
      <c r="K1" s="1"/>
      <c r="M1" s="5"/>
      <c r="N1" s="5"/>
      <c r="O1" s="5"/>
    </row>
    <row r="2" spans="1:15" ht="16.5">
      <c r="A2" s="3"/>
      <c r="B2" s="25">
        <f>1/(POWER(2,1.1))</f>
        <v>0.46651649576840371</v>
      </c>
      <c r="C2" s="24">
        <v>62.192599999999999</v>
      </c>
      <c r="D2" s="12" t="s">
        <v>28</v>
      </c>
      <c r="E2" s="13">
        <v>1</v>
      </c>
      <c r="F2" s="11" t="s">
        <v>15</v>
      </c>
      <c r="G2" s="13">
        <v>51</v>
      </c>
      <c r="H2" s="13">
        <v>50</v>
      </c>
      <c r="I2" s="13">
        <f>SUM(G2-H2)</f>
        <v>1</v>
      </c>
      <c r="J2" s="19">
        <f>(H2*100)/G2</f>
        <v>98.039215686274517</v>
      </c>
      <c r="K2" s="1"/>
      <c r="M2" s="5"/>
      <c r="N2" s="5"/>
      <c r="O2" s="5"/>
    </row>
    <row r="3" spans="1:15" ht="16.5">
      <c r="A3" s="3"/>
      <c r="B3" s="25">
        <f>1/(POWER(2,1.5))</f>
        <v>0.35355339059327379</v>
      </c>
      <c r="C3" s="24">
        <v>61.689399999999999</v>
      </c>
      <c r="D3" s="12" t="s">
        <v>28</v>
      </c>
      <c r="E3" s="13">
        <v>2</v>
      </c>
      <c r="F3" s="11" t="s">
        <v>0</v>
      </c>
      <c r="G3" s="13">
        <v>43</v>
      </c>
      <c r="H3" s="13">
        <v>34</v>
      </c>
      <c r="I3" s="13">
        <f t="shared" ref="I3:I20" si="0">SUM(G3-H3)</f>
        <v>9</v>
      </c>
      <c r="J3" s="19">
        <f t="shared" ref="J3:J20" si="1">(H3*100)/G3</f>
        <v>79.069767441860463</v>
      </c>
      <c r="K3" s="1"/>
      <c r="M3" s="5"/>
      <c r="N3" s="5"/>
      <c r="O3" s="5"/>
    </row>
    <row r="4" spans="1:15" ht="16.5">
      <c r="A4" s="3"/>
      <c r="B4" s="25">
        <f>1/(POWER(2,2))</f>
        <v>0.25</v>
      </c>
      <c r="C4" s="24">
        <v>67.587400000000002</v>
      </c>
      <c r="D4" s="12"/>
      <c r="E4" s="13">
        <v>3</v>
      </c>
      <c r="F4" s="11" t="s">
        <v>17</v>
      </c>
      <c r="G4" s="13">
        <v>77</v>
      </c>
      <c r="H4" s="13">
        <v>45</v>
      </c>
      <c r="I4" s="13">
        <f t="shared" si="0"/>
        <v>32</v>
      </c>
      <c r="J4" s="19">
        <f t="shared" si="1"/>
        <v>58.441558441558442</v>
      </c>
      <c r="K4" s="1"/>
      <c r="M4" s="5"/>
      <c r="N4" s="5"/>
      <c r="O4" s="5"/>
    </row>
    <row r="5" spans="1:15" ht="16.5">
      <c r="A5" s="3"/>
      <c r="B5" s="25">
        <f>1/(POWER(2,8))</f>
        <v>3.90625E-3</v>
      </c>
      <c r="C5" s="24">
        <v>67.863</v>
      </c>
      <c r="D5" s="12"/>
      <c r="E5" s="13">
        <v>4</v>
      </c>
      <c r="F5" s="11" t="s">
        <v>18</v>
      </c>
      <c r="G5" s="13">
        <v>148</v>
      </c>
      <c r="H5" s="13">
        <v>98</v>
      </c>
      <c r="I5" s="13">
        <f t="shared" si="0"/>
        <v>50</v>
      </c>
      <c r="J5" s="19">
        <f t="shared" si="1"/>
        <v>66.21621621621621</v>
      </c>
      <c r="K5" s="1"/>
      <c r="M5" s="5"/>
      <c r="N5" s="5"/>
      <c r="O5" s="5"/>
    </row>
    <row r="6" spans="1:15">
      <c r="A6" s="4"/>
      <c r="B6" s="25">
        <f>1/(POWER(2,11))</f>
        <v>4.8828125E-4</v>
      </c>
      <c r="C6" s="24">
        <v>67.863</v>
      </c>
      <c r="D6" s="12"/>
      <c r="E6" s="13">
        <v>5</v>
      </c>
      <c r="F6" s="11" t="s">
        <v>1</v>
      </c>
      <c r="G6" s="13">
        <v>38</v>
      </c>
      <c r="H6" s="13">
        <v>29</v>
      </c>
      <c r="I6" s="13">
        <f t="shared" si="0"/>
        <v>9</v>
      </c>
      <c r="J6" s="19">
        <f t="shared" si="1"/>
        <v>76.315789473684205</v>
      </c>
      <c r="K6" s="7"/>
      <c r="M6" s="5"/>
      <c r="N6" s="5"/>
      <c r="O6" s="5"/>
    </row>
    <row r="7" spans="1:15">
      <c r="A7" s="4"/>
      <c r="B7" s="25">
        <f>1/(POWER(2,13))</f>
        <v>1.220703125E-4</v>
      </c>
      <c r="C7" s="24">
        <v>67.863</v>
      </c>
      <c r="D7" s="12"/>
      <c r="E7" s="13">
        <v>6</v>
      </c>
      <c r="F7" s="11" t="s">
        <v>19</v>
      </c>
      <c r="G7" s="13">
        <v>96</v>
      </c>
      <c r="H7" s="13">
        <v>89</v>
      </c>
      <c r="I7" s="13">
        <f t="shared" si="0"/>
        <v>7</v>
      </c>
      <c r="J7" s="19">
        <f t="shared" si="1"/>
        <v>92.708333333333329</v>
      </c>
      <c r="K7" s="7"/>
      <c r="M7" s="5"/>
      <c r="N7" s="5"/>
      <c r="O7" s="5"/>
    </row>
    <row r="8" spans="1:15">
      <c r="A8" s="4"/>
      <c r="B8" s="25">
        <f>1/(POWER(2,17))</f>
        <v>7.62939453125E-6</v>
      </c>
      <c r="C8" s="24">
        <v>70.053600000000003</v>
      </c>
      <c r="D8" s="12"/>
      <c r="E8" s="13">
        <v>7</v>
      </c>
      <c r="F8" s="11" t="s">
        <v>2</v>
      </c>
      <c r="G8" s="13">
        <v>87</v>
      </c>
      <c r="H8" s="13">
        <v>74</v>
      </c>
      <c r="I8" s="13">
        <f t="shared" si="0"/>
        <v>13</v>
      </c>
      <c r="J8" s="19">
        <f t="shared" si="1"/>
        <v>85.05747126436782</v>
      </c>
      <c r="K8" s="7"/>
      <c r="M8" s="5"/>
      <c r="N8" s="5"/>
      <c r="O8" s="5"/>
    </row>
    <row r="9" spans="1:15">
      <c r="A9" s="4"/>
      <c r="B9" s="28">
        <f>1/(POWER(2,18))</f>
        <v>3.814697265625E-6</v>
      </c>
      <c r="C9" s="29">
        <v>70.707300000000004</v>
      </c>
      <c r="D9" s="12"/>
      <c r="E9" s="13">
        <v>8</v>
      </c>
      <c r="F9" s="11" t="s">
        <v>20</v>
      </c>
      <c r="G9" s="13">
        <v>112</v>
      </c>
      <c r="H9" s="13">
        <v>52</v>
      </c>
      <c r="I9" s="13">
        <f t="shared" si="0"/>
        <v>60</v>
      </c>
      <c r="J9" s="19">
        <f t="shared" si="1"/>
        <v>46.428571428571431</v>
      </c>
      <c r="K9" s="7"/>
      <c r="M9" s="5"/>
      <c r="N9" s="5"/>
      <c r="O9" s="5"/>
    </row>
    <row r="10" spans="1:15">
      <c r="A10" s="4"/>
      <c r="B10" s="25"/>
      <c r="C10" s="24"/>
      <c r="D10" s="12"/>
      <c r="E10" s="13">
        <v>9</v>
      </c>
      <c r="F10" s="11" t="s">
        <v>21</v>
      </c>
      <c r="G10" s="13">
        <v>96</v>
      </c>
      <c r="H10" s="13">
        <v>39</v>
      </c>
      <c r="I10" s="13">
        <f t="shared" si="0"/>
        <v>57</v>
      </c>
      <c r="J10" s="19">
        <f t="shared" si="1"/>
        <v>40.625</v>
      </c>
      <c r="K10" s="7"/>
      <c r="N10" s="5"/>
      <c r="O10" s="5"/>
    </row>
    <row r="11" spans="1:15">
      <c r="A11" s="4"/>
      <c r="B11" s="25"/>
      <c r="C11" s="24"/>
      <c r="D11" s="12"/>
      <c r="E11" s="13">
        <v>10</v>
      </c>
      <c r="F11" s="11" t="s">
        <v>3</v>
      </c>
      <c r="G11" s="13">
        <v>48</v>
      </c>
      <c r="H11" s="13">
        <v>38</v>
      </c>
      <c r="I11" s="13">
        <f t="shared" si="0"/>
        <v>10</v>
      </c>
      <c r="J11" s="19">
        <f t="shared" si="1"/>
        <v>79.166666666666671</v>
      </c>
      <c r="K11" s="7"/>
      <c r="N11" s="5"/>
      <c r="O11" s="5"/>
    </row>
    <row r="12" spans="1:15">
      <c r="A12" s="4"/>
      <c r="B12" s="25">
        <f>1/(POWER(2,18.5))</f>
        <v>2.6973983046972208E-6</v>
      </c>
      <c r="C12" s="24">
        <v>67.020700000000005</v>
      </c>
      <c r="D12" s="12"/>
      <c r="E12" s="13">
        <v>11</v>
      </c>
      <c r="F12" s="11" t="s">
        <v>22</v>
      </c>
      <c r="G12" s="13">
        <v>47</v>
      </c>
      <c r="H12" s="13">
        <v>33</v>
      </c>
      <c r="I12" s="13">
        <f t="shared" si="0"/>
        <v>14</v>
      </c>
      <c r="J12" s="19">
        <f t="shared" si="1"/>
        <v>70.212765957446805</v>
      </c>
      <c r="K12" s="7"/>
      <c r="N12" s="5"/>
      <c r="O12" s="5"/>
    </row>
    <row r="13" spans="1:15">
      <c r="A13" s="4"/>
      <c r="B13" s="25">
        <f>1/(POWER(2,19))</f>
        <v>1.9073486328125E-6</v>
      </c>
      <c r="C13" s="24">
        <v>59.561</v>
      </c>
      <c r="D13" s="12"/>
      <c r="E13" s="13">
        <v>12</v>
      </c>
      <c r="F13" s="11" t="s">
        <v>4</v>
      </c>
      <c r="G13" s="13">
        <v>71</v>
      </c>
      <c r="H13" s="13">
        <v>23</v>
      </c>
      <c r="I13" s="13">
        <f t="shared" si="0"/>
        <v>48</v>
      </c>
      <c r="J13" s="19">
        <f t="shared" si="1"/>
        <v>32.394366197183096</v>
      </c>
      <c r="K13" s="7"/>
      <c r="N13" s="5"/>
      <c r="O13" s="5"/>
    </row>
    <row r="14" spans="1:15">
      <c r="A14" s="4"/>
      <c r="B14" s="25">
        <f>1/(POWER(2,22))</f>
        <v>2.384185791015625E-7</v>
      </c>
      <c r="C14" s="24">
        <v>58.168799999999997</v>
      </c>
      <c r="D14" s="12"/>
      <c r="E14" s="13">
        <v>13</v>
      </c>
      <c r="F14" s="11" t="s">
        <v>5</v>
      </c>
      <c r="G14" s="13">
        <v>100</v>
      </c>
      <c r="H14" s="13">
        <v>78</v>
      </c>
      <c r="I14" s="13">
        <f t="shared" si="0"/>
        <v>22</v>
      </c>
      <c r="J14" s="19">
        <f t="shared" si="1"/>
        <v>78</v>
      </c>
      <c r="K14" s="7"/>
      <c r="N14" s="5"/>
      <c r="O14" s="5"/>
    </row>
    <row r="15" spans="1:15">
      <c r="A15" s="4"/>
      <c r="B15" s="26">
        <f>1/(POWER(2,28))</f>
        <v>3.7252902984619141E-9</v>
      </c>
      <c r="C15" s="27">
        <v>55.169499999999999</v>
      </c>
      <c r="D15" s="12"/>
      <c r="E15" s="13">
        <v>14</v>
      </c>
      <c r="F15" s="11" t="s">
        <v>23</v>
      </c>
      <c r="G15" s="13">
        <v>112</v>
      </c>
      <c r="H15" s="13">
        <v>98</v>
      </c>
      <c r="I15" s="13">
        <f t="shared" si="0"/>
        <v>14</v>
      </c>
      <c r="J15" s="19">
        <f t="shared" si="1"/>
        <v>87.5</v>
      </c>
      <c r="K15" s="7"/>
      <c r="N15" s="5"/>
      <c r="O15" s="5"/>
    </row>
    <row r="16" spans="1:15">
      <c r="A16" s="4"/>
      <c r="B16" s="7"/>
      <c r="C16" s="23"/>
      <c r="D16" s="12"/>
      <c r="E16" s="13">
        <v>15</v>
      </c>
      <c r="F16" s="11" t="s">
        <v>6</v>
      </c>
      <c r="G16" s="13">
        <v>129</v>
      </c>
      <c r="H16" s="13">
        <v>97</v>
      </c>
      <c r="I16" s="13">
        <f t="shared" si="0"/>
        <v>32</v>
      </c>
      <c r="J16" s="19">
        <f t="shared" si="1"/>
        <v>75.193798449612402</v>
      </c>
      <c r="K16" s="7"/>
      <c r="N16" s="5"/>
      <c r="O16" s="5"/>
    </row>
    <row r="17" spans="1:15">
      <c r="A17" s="4"/>
      <c r="B17" s="7"/>
      <c r="C17" s="23"/>
      <c r="D17" s="12"/>
      <c r="E17" s="13">
        <v>16</v>
      </c>
      <c r="F17" s="11" t="s">
        <v>24</v>
      </c>
      <c r="G17" s="13">
        <v>184</v>
      </c>
      <c r="H17" s="13">
        <v>142</v>
      </c>
      <c r="I17" s="13">
        <f t="shared" si="0"/>
        <v>42</v>
      </c>
      <c r="J17" s="19">
        <f t="shared" si="1"/>
        <v>77.173913043478265</v>
      </c>
      <c r="K17" s="7"/>
      <c r="N17" s="5"/>
      <c r="O17" s="5"/>
    </row>
    <row r="18" spans="1:15">
      <c r="A18" s="4"/>
      <c r="B18" s="7"/>
      <c r="C18" s="23"/>
      <c r="D18" s="12"/>
      <c r="E18" s="13">
        <v>17</v>
      </c>
      <c r="F18" s="11" t="s">
        <v>25</v>
      </c>
      <c r="G18" s="13">
        <v>40</v>
      </c>
      <c r="H18" s="13">
        <v>18</v>
      </c>
      <c r="I18" s="13">
        <f t="shared" si="0"/>
        <v>22</v>
      </c>
      <c r="J18" s="19">
        <f t="shared" si="1"/>
        <v>45</v>
      </c>
      <c r="K18" s="7"/>
      <c r="N18" s="5"/>
      <c r="O18" s="5"/>
    </row>
    <row r="19" spans="1:15">
      <c r="A19" s="4"/>
      <c r="B19" s="7"/>
      <c r="C19" s="23"/>
      <c r="D19" s="12"/>
      <c r="E19" s="13">
        <v>18</v>
      </c>
      <c r="F19" s="11" t="s">
        <v>7</v>
      </c>
      <c r="G19" s="13">
        <v>115</v>
      </c>
      <c r="H19" s="13">
        <v>83</v>
      </c>
      <c r="I19" s="13">
        <f t="shared" si="0"/>
        <v>32</v>
      </c>
      <c r="J19" s="19">
        <f t="shared" si="1"/>
        <v>72.173913043478265</v>
      </c>
      <c r="K19" s="7"/>
      <c r="N19" s="5"/>
      <c r="O19" s="5"/>
    </row>
    <row r="20" spans="1:15">
      <c r="A20" s="4"/>
      <c r="B20" s="7"/>
      <c r="C20" s="23"/>
      <c r="D20" s="12"/>
      <c r="E20" s="13">
        <v>19</v>
      </c>
      <c r="F20" s="16" t="s">
        <v>26</v>
      </c>
      <c r="G20" s="18">
        <v>43</v>
      </c>
      <c r="H20" s="17">
        <v>36</v>
      </c>
      <c r="I20" s="17">
        <f t="shared" si="0"/>
        <v>7</v>
      </c>
      <c r="J20" s="19">
        <f t="shared" si="1"/>
        <v>83.720930232558146</v>
      </c>
      <c r="K20" s="7"/>
      <c r="N20" s="5"/>
      <c r="O20" s="5"/>
    </row>
    <row r="21" spans="1:15">
      <c r="A21" s="4"/>
      <c r="B21" s="7"/>
      <c r="C21" s="23"/>
      <c r="D21" s="12"/>
      <c r="E21" s="13"/>
      <c r="F21" s="30" t="s">
        <v>16</v>
      </c>
      <c r="G21" s="21"/>
      <c r="H21" s="21"/>
      <c r="I21" s="21"/>
      <c r="J21" s="19">
        <f>AVERAGE(J2:J20)</f>
        <v>70.707277730331057</v>
      </c>
      <c r="K21" s="7"/>
      <c r="N21" s="5"/>
      <c r="O21" s="5"/>
    </row>
    <row r="22" spans="1:15">
      <c r="A22" s="4"/>
      <c r="B22" s="7"/>
      <c r="C22" s="23"/>
      <c r="D22" s="12"/>
      <c r="E22" s="13"/>
      <c r="F22" s="2"/>
      <c r="G22" s="13"/>
      <c r="H22" s="13"/>
      <c r="I22" s="13"/>
      <c r="J22" s="14"/>
      <c r="K22" s="7"/>
      <c r="N22" s="5"/>
      <c r="O2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 = 2^18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Doe</dc:creator>
  <cp:lastModifiedBy>Jane Doe</cp:lastModifiedBy>
  <dcterms:created xsi:type="dcterms:W3CDTF">2015-12-03T11:47:14Z</dcterms:created>
  <dcterms:modified xsi:type="dcterms:W3CDTF">2016-02-29T23:37:43Z</dcterms:modified>
</cp:coreProperties>
</file>