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r\OneDrive\Documentos\4 AÑO\Simulacion\"/>
    </mc:Choice>
  </mc:AlternateContent>
  <xr:revisionPtr revIDLastSave="0" documentId="8_{A8D9A163-70E9-40E7-AE2D-D1F5D0C9EDC5}" xr6:coauthVersionLast="47" xr6:coauthVersionMax="47" xr10:uidLastSave="{00000000-0000-0000-0000-000000000000}"/>
  <bookViews>
    <workbookView xWindow="-120" yWindow="-120" windowWidth="29040" windowHeight="15840" activeTab="2" xr2:uid="{352E9F09-7876-47FC-8C28-BF616BA38EA7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P12" i="3" l="1"/>
  <c r="P13" i="3" s="1"/>
  <c r="P14" i="3" s="1"/>
  <c r="P15" i="3" s="1"/>
  <c r="P16" i="3" s="1"/>
  <c r="P17" i="3" s="1"/>
  <c r="P18" i="3" s="1"/>
  <c r="P19" i="3" s="1"/>
  <c r="P11" i="3"/>
  <c r="P10" i="3"/>
  <c r="F13" i="3"/>
  <c r="G13" i="3"/>
  <c r="H13" i="3"/>
  <c r="I13" i="3"/>
  <c r="F12" i="3"/>
  <c r="I12" i="3" s="1"/>
  <c r="G12" i="3"/>
  <c r="H12" i="3" s="1"/>
  <c r="J11" i="3"/>
  <c r="M11" i="3" s="1"/>
  <c r="K11" i="3"/>
  <c r="L11" i="3"/>
  <c r="I11" i="3"/>
  <c r="H10" i="3"/>
  <c r="H11" i="3"/>
  <c r="G11" i="3"/>
  <c r="F11" i="3"/>
  <c r="R10" i="3"/>
  <c r="Q10" i="3"/>
  <c r="N10" i="3"/>
  <c r="M10" i="3"/>
  <c r="J10" i="3"/>
  <c r="I10" i="3"/>
  <c r="K10" i="3"/>
  <c r="L10" i="3" s="1"/>
  <c r="G27" i="3"/>
  <c r="H3" i="2"/>
  <c r="F3" i="2"/>
  <c r="I3" i="2"/>
  <c r="J3" i="2"/>
  <c r="B14" i="1"/>
  <c r="L3" i="2"/>
  <c r="H4" i="2" s="1"/>
  <c r="K3" i="2"/>
  <c r="G4" i="2" s="1"/>
  <c r="G3" i="2"/>
  <c r="F4" i="2"/>
  <c r="F5" i="2" s="1"/>
  <c r="F6" i="2" s="1"/>
  <c r="F7" i="2" s="1"/>
  <c r="F8" i="2" s="1"/>
  <c r="F9" i="2" s="1"/>
  <c r="F10" i="2" s="1"/>
  <c r="F11" i="2" s="1"/>
  <c r="F12" i="2" s="1"/>
  <c r="F13" i="2" s="1"/>
  <c r="B6" i="1"/>
  <c r="B7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22" i="1"/>
  <c r="K13" i="3" l="1"/>
  <c r="L13" i="3" s="1"/>
  <c r="J13" i="3"/>
  <c r="J12" i="3"/>
  <c r="K12" i="3"/>
  <c r="L12" i="3" s="1"/>
  <c r="O11" i="3"/>
  <c r="R11" i="3" s="1"/>
  <c r="N11" i="3"/>
  <c r="Q11" i="3"/>
  <c r="O10" i="3"/>
  <c r="J4" i="2"/>
  <c r="L4" i="2" s="1"/>
  <c r="H5" i="2" s="1"/>
  <c r="I4" i="2"/>
  <c r="K4" i="2" s="1"/>
  <c r="G5" i="2" s="1"/>
  <c r="M13" i="3" l="1"/>
  <c r="N13" i="3" s="1"/>
  <c r="Q13" i="3" s="1"/>
  <c r="F14" i="3" s="1"/>
  <c r="M12" i="3"/>
  <c r="N12" i="3" s="1"/>
  <c r="Q12" i="3" s="1"/>
  <c r="J5" i="2"/>
  <c r="L5" i="2" s="1"/>
  <c r="H6" i="2" s="1"/>
  <c r="I5" i="2"/>
  <c r="K5" i="2" s="1"/>
  <c r="G6" i="2" s="1"/>
  <c r="O13" i="3" l="1"/>
  <c r="R13" i="3" s="1"/>
  <c r="G14" i="3" s="1"/>
  <c r="O12" i="3"/>
  <c r="R12" i="3" s="1"/>
  <c r="J6" i="2"/>
  <c r="L6" i="2" s="1"/>
  <c r="H7" i="2" s="1"/>
  <c r="I6" i="2"/>
  <c r="K6" i="2" s="1"/>
  <c r="G7" i="2" s="1"/>
  <c r="H14" i="3" l="1"/>
  <c r="I14" i="3"/>
  <c r="J7" i="2"/>
  <c r="L7" i="2" s="1"/>
  <c r="H8" i="2" s="1"/>
  <c r="I7" i="2"/>
  <c r="K7" i="2" s="1"/>
  <c r="G8" i="2" s="1"/>
  <c r="J14" i="3" l="1"/>
  <c r="K14" i="3"/>
  <c r="L14" i="3" s="1"/>
  <c r="J8" i="2"/>
  <c r="L8" i="2" s="1"/>
  <c r="H9" i="2" s="1"/>
  <c r="I8" i="2"/>
  <c r="K8" i="2" s="1"/>
  <c r="G9" i="2" s="1"/>
  <c r="M14" i="3" l="1"/>
  <c r="N14" i="3" s="1"/>
  <c r="Q14" i="3" s="1"/>
  <c r="F15" i="3" s="1"/>
  <c r="J9" i="2"/>
  <c r="L9" i="2" s="1"/>
  <c r="H10" i="2" s="1"/>
  <c r="I9" i="2"/>
  <c r="K9" i="2" s="1"/>
  <c r="G10" i="2" s="1"/>
  <c r="O14" i="3" l="1"/>
  <c r="R14" i="3" s="1"/>
  <c r="G15" i="3" s="1"/>
  <c r="J10" i="2"/>
  <c r="L10" i="2" s="1"/>
  <c r="H11" i="2" s="1"/>
  <c r="I10" i="2"/>
  <c r="K10" i="2" s="1"/>
  <c r="G11" i="2" s="1"/>
  <c r="H15" i="3" l="1"/>
  <c r="I15" i="3"/>
  <c r="J11" i="2"/>
  <c r="L11" i="2"/>
  <c r="H12" i="2" s="1"/>
  <c r="I11" i="2"/>
  <c r="K11" i="2" s="1"/>
  <c r="G12" i="2" s="1"/>
  <c r="K15" i="3" l="1"/>
  <c r="L15" i="3" s="1"/>
  <c r="J15" i="3"/>
  <c r="M15" i="3" s="1"/>
  <c r="N15" i="3" s="1"/>
  <c r="J12" i="2"/>
  <c r="L12" i="2"/>
  <c r="H13" i="2" s="1"/>
  <c r="I12" i="2"/>
  <c r="K12" i="2" s="1"/>
  <c r="G13" i="2" s="1"/>
  <c r="O15" i="3" l="1"/>
  <c r="R15" i="3" s="1"/>
  <c r="G16" i="3" s="1"/>
  <c r="Q15" i="3"/>
  <c r="F16" i="3" s="1"/>
  <c r="J13" i="2"/>
  <c r="I13" i="2"/>
  <c r="K13" i="2" s="1"/>
  <c r="L13" i="2"/>
  <c r="H16" i="3" l="1"/>
  <c r="I16" i="3"/>
  <c r="K16" i="3" l="1"/>
  <c r="L16" i="3" s="1"/>
  <c r="J16" i="3"/>
  <c r="M16" i="3" s="1"/>
  <c r="N16" i="3" s="1"/>
  <c r="O16" i="3" l="1"/>
  <c r="R16" i="3" s="1"/>
  <c r="G17" i="3" s="1"/>
  <c r="Q16" i="3"/>
  <c r="F17" i="3" s="1"/>
  <c r="H17" i="3" l="1"/>
  <c r="I17" i="3"/>
  <c r="J17" i="3" l="1"/>
  <c r="K17" i="3"/>
  <c r="L17" i="3" s="1"/>
  <c r="M17" i="3" l="1"/>
  <c r="N17" i="3" s="1"/>
  <c r="Q17" i="3" s="1"/>
  <c r="F18" i="3" s="1"/>
  <c r="O17" i="3" l="1"/>
  <c r="R17" i="3" s="1"/>
  <c r="G18" i="3" s="1"/>
  <c r="I18" i="3" s="1"/>
  <c r="J18" i="3" l="1"/>
  <c r="H18" i="3"/>
  <c r="K18" i="3" l="1"/>
  <c r="M18" i="3" s="1"/>
  <c r="N18" i="3" s="1"/>
  <c r="L18" i="3" l="1"/>
  <c r="O18" i="3" l="1"/>
  <c r="R18" i="3" s="1"/>
  <c r="G19" i="3" s="1"/>
  <c r="Q18" i="3"/>
  <c r="F19" i="3" s="1"/>
  <c r="I19" i="3" l="1"/>
  <c r="H19" i="3"/>
  <c r="K19" i="3" s="1"/>
  <c r="J19" i="3"/>
  <c r="M19" i="3" l="1"/>
  <c r="N19" i="3" s="1"/>
  <c r="Q19" i="3" s="1"/>
  <c r="L19" i="3"/>
  <c r="O19" i="3" l="1"/>
  <c r="R19" i="3" s="1"/>
  <c r="E11" i="3"/>
  <c r="E12" i="3"/>
  <c r="E17" i="3"/>
  <c r="E18" i="3"/>
  <c r="E13" i="3"/>
  <c r="E19" i="3"/>
  <c r="E15" i="3"/>
  <c r="E14" i="3"/>
  <c r="E16" i="3"/>
</calcChain>
</file>

<file path=xl/sharedStrings.xml><?xml version="1.0" encoding="utf-8"?>
<sst xmlns="http://schemas.openxmlformats.org/spreadsheetml/2006/main" count="56" uniqueCount="38">
  <si>
    <t>h</t>
  </si>
  <si>
    <t>t</t>
  </si>
  <si>
    <t>d^2y/dt^2-u(1-y^2)dy/dt+y=0</t>
  </si>
  <si>
    <t>Ec Diferencial</t>
  </si>
  <si>
    <t>Sustituyendo</t>
  </si>
  <si>
    <t>y"=u(1-y^2)y'-y</t>
  </si>
  <si>
    <t>x1</t>
  </si>
  <si>
    <t>y</t>
  </si>
  <si>
    <t>x2</t>
  </si>
  <si>
    <t>y'</t>
  </si>
  <si>
    <t>x'1</t>
  </si>
  <si>
    <t>x'2</t>
  </si>
  <si>
    <t>y''</t>
  </si>
  <si>
    <t>y(0)=0,5</t>
  </si>
  <si>
    <t>Y'(0)=0</t>
  </si>
  <si>
    <t>la formula</t>
  </si>
  <si>
    <t>euler</t>
  </si>
  <si>
    <t>x'1i+1</t>
  </si>
  <si>
    <t>x'2i+1</t>
  </si>
  <si>
    <t>u =</t>
  </si>
  <si>
    <r>
      <rPr>
        <b/>
        <sz val="10"/>
        <rFont val="Arial"/>
        <family val="2"/>
      </rPr>
      <t>x1=</t>
    </r>
    <r>
      <rPr>
        <sz val="10"/>
        <rFont val="Arial"/>
        <family val="2"/>
      </rPr>
      <t>y</t>
    </r>
  </si>
  <si>
    <r>
      <rPr>
        <b/>
        <sz val="10"/>
        <rFont val="Arial"/>
        <family val="2"/>
      </rPr>
      <t>x2=</t>
    </r>
    <r>
      <rPr>
        <sz val="10"/>
        <rFont val="Arial"/>
        <family val="2"/>
      </rPr>
      <t>y'</t>
    </r>
  </si>
  <si>
    <r>
      <rPr>
        <b/>
        <sz val="10"/>
        <rFont val="Arial"/>
        <family val="2"/>
      </rPr>
      <t>y''=</t>
    </r>
    <r>
      <rPr>
        <sz val="10"/>
        <rFont val="Arial"/>
        <family val="2"/>
      </rPr>
      <t>u(1-(x1)^2)*x2-x1</t>
    </r>
  </si>
  <si>
    <r>
      <rPr>
        <b/>
        <sz val="10"/>
        <rFont val="Arial"/>
        <family val="2"/>
      </rPr>
      <t>x'1 =</t>
    </r>
    <r>
      <rPr>
        <sz val="10"/>
        <rFont val="Arial"/>
        <family val="2"/>
      </rPr>
      <t xml:space="preserve"> x2</t>
    </r>
  </si>
  <si>
    <r>
      <rPr>
        <b/>
        <sz val="10"/>
        <rFont val="Arial"/>
        <family val="2"/>
      </rPr>
      <t>x'2=</t>
    </r>
    <r>
      <rPr>
        <sz val="10"/>
        <rFont val="Arial"/>
        <family val="2"/>
      </rPr>
      <t>u(1-(x1)^2)*x2-x1</t>
    </r>
  </si>
  <si>
    <t>i</t>
  </si>
  <si>
    <t>x</t>
  </si>
  <si>
    <t>k1</t>
  </si>
  <si>
    <t>L1</t>
  </si>
  <si>
    <t>k2</t>
  </si>
  <si>
    <t>L2</t>
  </si>
  <si>
    <t>k3</t>
  </si>
  <si>
    <t>L3</t>
  </si>
  <si>
    <t>k4</t>
  </si>
  <si>
    <t>L4</t>
  </si>
  <si>
    <t>x(i+1)</t>
  </si>
  <si>
    <t>x1(i+1)</t>
  </si>
  <si>
    <t>x2(i+1)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</si>
</sst>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00"/>
    <numFmt numFmtId="169" formatCode="0.000000"/>
  </numFmts>
  <fonts count="8" x14ac:knownFonts="1">
    <font>
      <sz val="10"/>
      <name val="Arial"/>
    </font>
    <font>
      <b/>
      <sz val="12"/>
      <name val="Arial"/>
      <family val="2"/>
    </font>
    <font>
      <sz val="8"/>
      <name val="Arial"/>
    </font>
    <font>
      <sz val="11"/>
      <name val="Arial"/>
      <family val="2"/>
    </font>
    <font>
      <b/>
      <sz val="16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7DEE8"/>
        <bgColor rgb="FFB7DEE8"/>
      </patternFill>
    </fill>
    <fill>
      <patternFill patternType="solid">
        <fgColor rgb="FFFFE599"/>
        <bgColor rgb="FFFFE599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6" fillId="0" borderId="0" xfId="0" applyFont="1"/>
    <xf numFmtId="0" fontId="5" fillId="0" borderId="7" xfId="0" applyFont="1" applyBorder="1" applyAlignment="1">
      <alignment horizontal="left"/>
    </xf>
    <xf numFmtId="0" fontId="5" fillId="3" borderId="0" xfId="0" applyFont="1" applyFill="1"/>
    <xf numFmtId="0" fontId="5" fillId="4" borderId="0" xfId="0" applyFont="1" applyFill="1"/>
    <xf numFmtId="0" fontId="6" fillId="0" borderId="0" xfId="0" applyFont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 vertical="top"/>
    </xf>
    <xf numFmtId="0" fontId="0" fillId="0" borderId="8" xfId="0" applyBorder="1"/>
    <xf numFmtId="0" fontId="7" fillId="10" borderId="8" xfId="0" applyFont="1" applyFill="1" applyBorder="1"/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Valores de Tiempo</a:t>
            </a:r>
          </a:p>
        </c:rich>
      </c:tx>
      <c:layout>
        <c:manualLayout>
          <c:xMode val="edge"/>
          <c:yMode val="edge"/>
          <c:x val="0.1880877742946708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61128526645768E-2"/>
          <c:y val="0.21904812836711396"/>
          <c:w val="0.85893416927899691"/>
          <c:h val="0.55476319466888646"/>
        </c:manualLayout>
      </c:layout>
      <c:lineChart>
        <c:grouping val="stacked"/>
        <c:varyColors val="0"/>
        <c:ser>
          <c:idx val="0"/>
          <c:order val="0"/>
          <c:tx>
            <c:v>Valores de Tiempo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Hoja1!$B$5:$B$22</c:f>
              <c:numCache>
                <c:formatCode>General</c:formatCode>
                <c:ptCount val="18"/>
                <c:pt idx="0">
                  <c:v>0.9</c:v>
                </c:pt>
                <c:pt idx="1">
                  <c:v>0.8</c:v>
                </c:pt>
                <c:pt idx="2">
                  <c:v>0.70000000000000007</c:v>
                </c:pt>
                <c:pt idx="3">
                  <c:v>0.60000000000000009</c:v>
                </c:pt>
                <c:pt idx="4">
                  <c:v>0.50000000000000011</c:v>
                </c:pt>
                <c:pt idx="5">
                  <c:v>0.40000000000000013</c:v>
                </c:pt>
                <c:pt idx="6">
                  <c:v>0.30000000000000016</c:v>
                </c:pt>
                <c:pt idx="7">
                  <c:v>0.20000000000000015</c:v>
                </c:pt>
                <c:pt idx="8">
                  <c:v>0.10000000000000014</c:v>
                </c:pt>
                <c:pt idx="9">
                  <c:v>9.0000000000000149E-2</c:v>
                </c:pt>
                <c:pt idx="10">
                  <c:v>8.0000000000000154E-2</c:v>
                </c:pt>
                <c:pt idx="11">
                  <c:v>7.0000000000000159E-2</c:v>
                </c:pt>
                <c:pt idx="12">
                  <c:v>6.0000000000000157E-2</c:v>
                </c:pt>
                <c:pt idx="13">
                  <c:v>5.0000000000000155E-2</c:v>
                </c:pt>
                <c:pt idx="14">
                  <c:v>4.0000000000000153E-2</c:v>
                </c:pt>
                <c:pt idx="15">
                  <c:v>3.0000000000000152E-2</c:v>
                </c:pt>
                <c:pt idx="16">
                  <c:v>2.000000000000015E-2</c:v>
                </c:pt>
                <c:pt idx="17">
                  <c:v>1.0000000000000149E-2</c:v>
                </c:pt>
              </c:numCache>
            </c:numRef>
          </c:cat>
          <c:val>
            <c:numRef>
              <c:f>Hoja1!$C$5:$C$22</c:f>
              <c:numCache>
                <c:formatCode>General</c:formatCode>
                <c:ptCount val="18"/>
                <c:pt idx="0">
                  <c:v>241.2</c:v>
                </c:pt>
                <c:pt idx="1">
                  <c:v>50.4</c:v>
                </c:pt>
                <c:pt idx="2">
                  <c:v>26.6</c:v>
                </c:pt>
                <c:pt idx="3">
                  <c:v>18.600000000000001</c:v>
                </c:pt>
                <c:pt idx="4">
                  <c:v>14.5</c:v>
                </c:pt>
                <c:pt idx="5">
                  <c:v>13.2</c:v>
                </c:pt>
                <c:pt idx="6">
                  <c:v>12.6</c:v>
                </c:pt>
                <c:pt idx="7">
                  <c:v>12.4</c:v>
                </c:pt>
                <c:pt idx="8">
                  <c:v>12.2</c:v>
                </c:pt>
                <c:pt idx="9">
                  <c:v>12.06</c:v>
                </c:pt>
                <c:pt idx="10">
                  <c:v>12</c:v>
                </c:pt>
                <c:pt idx="11">
                  <c:v>11.97</c:v>
                </c:pt>
                <c:pt idx="12">
                  <c:v>11.94</c:v>
                </c:pt>
                <c:pt idx="13">
                  <c:v>11.85</c:v>
                </c:pt>
                <c:pt idx="14">
                  <c:v>11.76</c:v>
                </c:pt>
                <c:pt idx="15">
                  <c:v>11.67</c:v>
                </c:pt>
                <c:pt idx="16">
                  <c:v>11.52</c:v>
                </c:pt>
                <c:pt idx="17">
                  <c:v>11.28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1-4694-B0AA-E061FCE7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08287"/>
        <c:axId val="1"/>
      </c:lineChart>
      <c:catAx>
        <c:axId val="160890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h</a:t>
                </a:r>
              </a:p>
            </c:rich>
          </c:tx>
          <c:layout>
            <c:manualLayout>
              <c:xMode val="edge"/>
              <c:yMode val="edge"/>
              <c:x val="0.5109717868338558"/>
              <c:y val="0.87857342832145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t</a:t>
                </a:r>
              </a:p>
            </c:rich>
          </c:tx>
          <c:layout>
            <c:manualLayout>
              <c:xMode val="edge"/>
              <c:yMode val="edge"/>
              <c:x val="7.8369905956112845E-3"/>
              <c:y val="0.45000099987501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6089082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3040752351097182"/>
          <c:y val="4.7619047619047616E-2"/>
          <c:w val="0.22570532915360497"/>
          <c:h val="5.23809523809523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Hoja2!$G$2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Hoja2!$F$3:$F$9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Hoja2!$G$3:$G$9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3.125E-2</c:v>
                </c:pt>
                <c:pt idx="4">
                  <c:v>-0.70166015625</c:v>
                </c:pt>
                <c:pt idx="5">
                  <c:v>-2.1745772361755371</c:v>
                </c:pt>
                <c:pt idx="6">
                  <c:v>-4.2198395467718228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A-4DF6-9E44-BBAC8B42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99743"/>
        <c:axId val="1"/>
      </c:scatterChart>
      <c:valAx>
        <c:axId val="160949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4997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Hoja2!$F$3:$F$9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Hoja2!$H$3:$H$9</c:f>
              <c:numCache>
                <c:formatCode>General</c:formatCode>
                <c:ptCount val="7"/>
                <c:pt idx="0">
                  <c:v>0</c:v>
                </c:pt>
                <c:pt idx="1">
                  <c:v>-0.25</c:v>
                </c:pt>
                <c:pt idx="2">
                  <c:v>-0.6875</c:v>
                </c:pt>
                <c:pt idx="3">
                  <c:v>-1.4658203125</c:v>
                </c:pt>
                <c:pt idx="4">
                  <c:v>-2.9458341598510742</c:v>
                </c:pt>
                <c:pt idx="5">
                  <c:v>-4.0905246211925714</c:v>
                </c:pt>
                <c:pt idx="6">
                  <c:v>12.249455575554954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D-472E-B540-9FEFB70B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99263"/>
        <c:axId val="1"/>
      </c:scatterChart>
      <c:valAx>
        <c:axId val="1609499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499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Hoja2!$H$2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Hoja2!$G$3:$G$13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3.125E-2</c:v>
                </c:pt>
                <c:pt idx="4">
                  <c:v>-0.70166015625</c:v>
                </c:pt>
                <c:pt idx="5">
                  <c:v>-2.1745772361755371</c:v>
                </c:pt>
                <c:pt idx="6">
                  <c:v>-4.2198395467718228</c:v>
                </c:pt>
                <c:pt idx="7">
                  <c:v>1.9048882410056542</c:v>
                </c:pt>
                <c:pt idx="8">
                  <c:v>-93.854004529291487</c:v>
                </c:pt>
                <c:pt idx="9">
                  <c:v>61.62263059573884</c:v>
                </c:pt>
                <c:pt idx="10">
                  <c:v>-1369131.4322056216</c:v>
                </c:pt>
              </c:numCache>
            </c:numRef>
          </c:xVal>
          <c:yVal>
            <c:numRef>
              <c:f>Hoja2!$H$3:$H$13</c:f>
              <c:numCache>
                <c:formatCode>General</c:formatCode>
                <c:ptCount val="11"/>
                <c:pt idx="0">
                  <c:v>0</c:v>
                </c:pt>
                <c:pt idx="1">
                  <c:v>-0.25</c:v>
                </c:pt>
                <c:pt idx="2">
                  <c:v>-0.6875</c:v>
                </c:pt>
                <c:pt idx="3">
                  <c:v>-1.4658203125</c:v>
                </c:pt>
                <c:pt idx="4">
                  <c:v>-2.9458341598510742</c:v>
                </c:pt>
                <c:pt idx="5">
                  <c:v>-4.0905246211925714</c:v>
                </c:pt>
                <c:pt idx="6">
                  <c:v>12.249455575554954</c:v>
                </c:pt>
                <c:pt idx="7">
                  <c:v>-191.51778554059428</c:v>
                </c:pt>
                <c:pt idx="8">
                  <c:v>310.95327025006065</c:v>
                </c:pt>
                <c:pt idx="9">
                  <c:v>-2738386.1096724346</c:v>
                </c:pt>
                <c:pt idx="10">
                  <c:v>10393129861.007477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2-478A-B5A2-4EC24AF7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60127"/>
        <c:axId val="1"/>
      </c:scatterChart>
      <c:valAx>
        <c:axId val="1609660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66012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7.4548702245552642E-2"/>
          <c:w val="0.75379636920384951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Hoja2!$G$2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Hoja2!$F$3:$F$9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Hoja2!$G$3:$G$9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3.125E-2</c:v>
                </c:pt>
                <c:pt idx="4">
                  <c:v>-0.70166015625</c:v>
                </c:pt>
                <c:pt idx="5">
                  <c:v>-2.1745772361755371</c:v>
                </c:pt>
                <c:pt idx="6">
                  <c:v>-4.2198395467718228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9-46EF-A0FA-DDA1E62F650A}"/>
            </c:ext>
          </c:extLst>
        </c:ser>
        <c:ser>
          <c:idx val="1"/>
          <c:order val="1"/>
          <c:tx>
            <c:strRef>
              <c:f>Hoja2!$H$2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xVal>
            <c:numRef>
              <c:f>Hoja2!$F$3:$F$9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Hoja2!$H$3:$H$9</c:f>
              <c:numCache>
                <c:formatCode>General</c:formatCode>
                <c:ptCount val="7"/>
                <c:pt idx="0">
                  <c:v>0</c:v>
                </c:pt>
                <c:pt idx="1">
                  <c:v>-0.25</c:v>
                </c:pt>
                <c:pt idx="2">
                  <c:v>-0.6875</c:v>
                </c:pt>
                <c:pt idx="3">
                  <c:v>-1.4658203125</c:v>
                </c:pt>
                <c:pt idx="4">
                  <c:v>-2.9458341598510742</c:v>
                </c:pt>
                <c:pt idx="5">
                  <c:v>-4.0905246211925714</c:v>
                </c:pt>
                <c:pt idx="6">
                  <c:v>12.249455575554954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9-46EF-A0FA-DDA1E62F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776687"/>
        <c:axId val="1"/>
      </c:scatterChart>
      <c:valAx>
        <c:axId val="160977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77668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19050</xdr:rowOff>
    </xdr:from>
    <xdr:to>
      <xdr:col>11</xdr:col>
      <xdr:colOff>180975</xdr:colOff>
      <xdr:row>27</xdr:row>
      <xdr:rowOff>19050</xdr:rowOff>
    </xdr:to>
    <xdr:graphicFrame macro="">
      <xdr:nvGraphicFramePr>
        <xdr:cNvPr id="1054" name="Chart 5">
          <a:extLst>
            <a:ext uri="{FF2B5EF4-FFF2-40B4-BE49-F238E27FC236}">
              <a16:creationId xmlns:a16="http://schemas.microsoft.com/office/drawing/2014/main" id="{C68DEDBF-401B-6973-4D12-C4C9FC66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191559</xdr:colOff>
      <xdr:row>27</xdr:row>
      <xdr:rowOff>131233</xdr:rowOff>
    </xdr:from>
    <xdr:to>
      <xdr:col>4</xdr:col>
      <xdr:colOff>810684</xdr:colOff>
      <xdr:row>45</xdr:row>
      <xdr:rowOff>10583</xdr:rowOff>
    </xdr:to>
    <xdr:graphicFrame macro="">
      <xdr:nvGraphicFramePr>
        <xdr:cNvPr id="7279" name="12 Gráfico">
          <a:extLst>
            <a:ext uri="{FF2B5EF4-FFF2-40B4-BE49-F238E27FC236}">
              <a16:creationId xmlns:a16="http://schemas.microsoft.com/office/drawing/2014/main" id="{585F6544-1DF5-01B3-C518-F87ADE514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1498600</xdr:colOff>
      <xdr:row>27</xdr:row>
      <xdr:rowOff>152400</xdr:rowOff>
    </xdr:from>
    <xdr:to>
      <xdr:col>10</xdr:col>
      <xdr:colOff>498475</xdr:colOff>
      <xdr:row>45</xdr:row>
      <xdr:rowOff>31750</xdr:rowOff>
    </xdr:to>
    <xdr:graphicFrame macro="">
      <xdr:nvGraphicFramePr>
        <xdr:cNvPr id="7280" name="13 Gráfico">
          <a:extLst>
            <a:ext uri="{FF2B5EF4-FFF2-40B4-BE49-F238E27FC236}">
              <a16:creationId xmlns:a16="http://schemas.microsoft.com/office/drawing/2014/main" id="{7620DE39-9FBD-294C-95E6-D6B0C0B69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398992</xdr:colOff>
      <xdr:row>61</xdr:row>
      <xdr:rowOff>129117</xdr:rowOff>
    </xdr:from>
    <xdr:to>
      <xdr:col>4</xdr:col>
      <xdr:colOff>1023409</xdr:colOff>
      <xdr:row>79</xdr:row>
      <xdr:rowOff>8467</xdr:rowOff>
    </xdr:to>
    <xdr:graphicFrame macro="">
      <xdr:nvGraphicFramePr>
        <xdr:cNvPr id="7281" name="14 Gráfico">
          <a:extLst>
            <a:ext uri="{FF2B5EF4-FFF2-40B4-BE49-F238E27FC236}">
              <a16:creationId xmlns:a16="http://schemas.microsoft.com/office/drawing/2014/main" id="{459DFA34-D26A-855D-DE8D-C854F1D0E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1557867</xdr:colOff>
      <xdr:row>62</xdr:row>
      <xdr:rowOff>7409</xdr:rowOff>
    </xdr:from>
    <xdr:to>
      <xdr:col>10</xdr:col>
      <xdr:colOff>552450</xdr:colOff>
      <xdr:row>79</xdr:row>
      <xdr:rowOff>51859</xdr:rowOff>
    </xdr:to>
    <xdr:graphicFrame macro="">
      <xdr:nvGraphicFramePr>
        <xdr:cNvPr id="7282" name="19 Gráfico">
          <a:extLst>
            <a:ext uri="{FF2B5EF4-FFF2-40B4-BE49-F238E27FC236}">
              <a16:creationId xmlns:a16="http://schemas.microsoft.com/office/drawing/2014/main" id="{18623F78-4800-E3BA-7133-1D61D59E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22</xdr:row>
      <xdr:rowOff>66675</xdr:rowOff>
    </xdr:from>
    <xdr:to>
      <xdr:col>9</xdr:col>
      <xdr:colOff>562735</xdr:colOff>
      <xdr:row>47</xdr:row>
      <xdr:rowOff>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108C35-22B0-4022-8CE5-4318B37DA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1675" y="3686175"/>
          <a:ext cx="5449060" cy="3982006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22</xdr:row>
      <xdr:rowOff>133350</xdr:rowOff>
    </xdr:from>
    <xdr:to>
      <xdr:col>19</xdr:col>
      <xdr:colOff>353430</xdr:colOff>
      <xdr:row>35</xdr:row>
      <xdr:rowOff>38381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19A0D4-2326-B656-4BD2-9C55955D9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3752850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400050</xdr:colOff>
      <xdr:row>20</xdr:row>
      <xdr:rowOff>19050</xdr:rowOff>
    </xdr:from>
    <xdr:to>
      <xdr:col>7</xdr:col>
      <xdr:colOff>162424</xdr:colOff>
      <xdr:row>23</xdr:row>
      <xdr:rowOff>9591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BDB066-77C0-EE65-2108-5F26237D9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050" y="3314700"/>
          <a:ext cx="3572374" cy="476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6874-A4FE-4C3A-BA50-18ED15671658}">
  <dimension ref="B4:C48"/>
  <sheetViews>
    <sheetView workbookViewId="0">
      <selection activeCell="C9" sqref="C9"/>
    </sheetView>
  </sheetViews>
  <sheetFormatPr baseColWidth="10" defaultRowHeight="12.75" x14ac:dyDescent="0.2"/>
  <sheetData>
    <row r="4" spans="2:3" ht="21" thickBot="1" x14ac:dyDescent="0.35">
      <c r="B4" s="4" t="s">
        <v>0</v>
      </c>
      <c r="C4" s="4" t="s">
        <v>1</v>
      </c>
    </row>
    <row r="5" spans="2:3" x14ac:dyDescent="0.2">
      <c r="B5" s="5">
        <v>0.9</v>
      </c>
      <c r="C5" s="6">
        <v>241.2</v>
      </c>
    </row>
    <row r="6" spans="2:3" x14ac:dyDescent="0.2">
      <c r="B6" s="7">
        <f>B5-0.1</f>
        <v>0.8</v>
      </c>
      <c r="C6" s="8">
        <v>50.4</v>
      </c>
    </row>
    <row r="7" spans="2:3" x14ac:dyDescent="0.2">
      <c r="B7" s="7">
        <f t="shared" ref="B7:B13" si="0">B6-0.1</f>
        <v>0.70000000000000007</v>
      </c>
      <c r="C7" s="8">
        <v>26.6</v>
      </c>
    </row>
    <row r="8" spans="2:3" x14ac:dyDescent="0.2">
      <c r="B8" s="7">
        <f t="shared" si="0"/>
        <v>0.60000000000000009</v>
      </c>
      <c r="C8" s="8">
        <v>18.600000000000001</v>
      </c>
    </row>
    <row r="9" spans="2:3" x14ac:dyDescent="0.2">
      <c r="B9" s="7">
        <f t="shared" si="0"/>
        <v>0.50000000000000011</v>
      </c>
      <c r="C9" s="8">
        <v>14.5</v>
      </c>
    </row>
    <row r="10" spans="2:3" x14ac:dyDescent="0.2">
      <c r="B10" s="7">
        <f>B9-0.1</f>
        <v>0.40000000000000013</v>
      </c>
      <c r="C10" s="8">
        <v>13.2</v>
      </c>
    </row>
    <row r="11" spans="2:3" x14ac:dyDescent="0.2">
      <c r="B11" s="7">
        <f t="shared" si="0"/>
        <v>0.30000000000000016</v>
      </c>
      <c r="C11" s="8">
        <v>12.6</v>
      </c>
    </row>
    <row r="12" spans="2:3" x14ac:dyDescent="0.2">
      <c r="B12" s="7">
        <f t="shared" si="0"/>
        <v>0.20000000000000015</v>
      </c>
      <c r="C12" s="8">
        <v>12.4</v>
      </c>
    </row>
    <row r="13" spans="2:3" x14ac:dyDescent="0.2">
      <c r="B13" s="7">
        <f t="shared" si="0"/>
        <v>0.10000000000000014</v>
      </c>
      <c r="C13" s="8">
        <v>12.2</v>
      </c>
    </row>
    <row r="14" spans="2:3" x14ac:dyDescent="0.2">
      <c r="B14" s="7">
        <f>B13-0.01</f>
        <v>9.0000000000000149E-2</v>
      </c>
      <c r="C14" s="8">
        <v>12.06</v>
      </c>
    </row>
    <row r="15" spans="2:3" x14ac:dyDescent="0.2">
      <c r="B15" s="7">
        <f t="shared" ref="B15:B22" si="1">B14-0.01</f>
        <v>8.0000000000000154E-2</v>
      </c>
      <c r="C15" s="8">
        <v>12</v>
      </c>
    </row>
    <row r="16" spans="2:3" x14ac:dyDescent="0.2">
      <c r="B16" s="7">
        <f t="shared" si="1"/>
        <v>7.0000000000000159E-2</v>
      </c>
      <c r="C16" s="8">
        <v>11.97</v>
      </c>
    </row>
    <row r="17" spans="2:3" x14ac:dyDescent="0.2">
      <c r="B17" s="7">
        <f t="shared" si="1"/>
        <v>6.0000000000000157E-2</v>
      </c>
      <c r="C17" s="8">
        <v>11.94</v>
      </c>
    </row>
    <row r="18" spans="2:3" x14ac:dyDescent="0.2">
      <c r="B18" s="7">
        <f t="shared" si="1"/>
        <v>5.0000000000000155E-2</v>
      </c>
      <c r="C18" s="8">
        <v>11.85</v>
      </c>
    </row>
    <row r="19" spans="2:3" x14ac:dyDescent="0.2">
      <c r="B19" s="7">
        <f t="shared" si="1"/>
        <v>4.0000000000000153E-2</v>
      </c>
      <c r="C19" s="8">
        <v>11.76</v>
      </c>
    </row>
    <row r="20" spans="2:3" x14ac:dyDescent="0.2">
      <c r="B20" s="7">
        <f t="shared" si="1"/>
        <v>3.0000000000000152E-2</v>
      </c>
      <c r="C20" s="8">
        <v>11.67</v>
      </c>
    </row>
    <row r="21" spans="2:3" x14ac:dyDescent="0.2">
      <c r="B21" s="7">
        <f>B20-0.01</f>
        <v>2.000000000000015E-2</v>
      </c>
      <c r="C21" s="8">
        <v>11.52</v>
      </c>
    </row>
    <row r="22" spans="2:3" ht="13.5" thickBot="1" x14ac:dyDescent="0.25">
      <c r="B22" s="9">
        <f t="shared" si="1"/>
        <v>1.0000000000000149E-2</v>
      </c>
      <c r="C22" s="10">
        <v>11.28</v>
      </c>
    </row>
    <row r="30" spans="2:3" ht="15.75" x14ac:dyDescent="0.25">
      <c r="B30" s="3"/>
      <c r="C30" s="1"/>
    </row>
    <row r="31" spans="2:3" x14ac:dyDescent="0.2">
      <c r="B31" s="2"/>
      <c r="C31" s="2"/>
    </row>
    <row r="32" spans="2:3" x14ac:dyDescent="0.2">
      <c r="B32" s="2"/>
      <c r="C32" s="2"/>
    </row>
    <row r="33" spans="2:3" x14ac:dyDescent="0.2">
      <c r="B33" s="2"/>
      <c r="C33" s="2"/>
    </row>
    <row r="34" spans="2:3" x14ac:dyDescent="0.2">
      <c r="B34" s="2"/>
      <c r="C34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  <row r="39" spans="2:3" x14ac:dyDescent="0.2">
      <c r="B39" s="2"/>
      <c r="C39" s="2"/>
    </row>
    <row r="40" spans="2:3" x14ac:dyDescent="0.2">
      <c r="B40" s="2"/>
      <c r="C40" s="2"/>
    </row>
    <row r="41" spans="2:3" x14ac:dyDescent="0.2">
      <c r="B41" s="2"/>
      <c r="C41" s="2"/>
    </row>
    <row r="42" spans="2:3" x14ac:dyDescent="0.2">
      <c r="B42" s="2"/>
      <c r="C42" s="2"/>
    </row>
    <row r="43" spans="2:3" x14ac:dyDescent="0.2">
      <c r="B43" s="2"/>
      <c r="C43" s="2"/>
    </row>
    <row r="44" spans="2:3" x14ac:dyDescent="0.2">
      <c r="B44" s="2"/>
      <c r="C44" s="2"/>
    </row>
    <row r="45" spans="2:3" x14ac:dyDescent="0.2">
      <c r="B45" s="2"/>
      <c r="C45" s="2"/>
    </row>
    <row r="46" spans="2:3" x14ac:dyDescent="0.2">
      <c r="B46" s="2"/>
      <c r="C46" s="2"/>
    </row>
    <row r="47" spans="2:3" x14ac:dyDescent="0.2">
      <c r="B47" s="2"/>
      <c r="C47" s="2"/>
    </row>
    <row r="48" spans="2:3" x14ac:dyDescent="0.2">
      <c r="B48" s="2"/>
      <c r="C48" s="2"/>
    </row>
  </sheetData>
  <phoneticPr fontId="2" type="noConversion"/>
  <pageMargins left="0.75" right="0.75" top="1" bottom="1" header="0" footer="0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B209-28CE-4D69-BB37-A3FACEB746F9}">
  <dimension ref="A1:L18"/>
  <sheetViews>
    <sheetView zoomScale="90" zoomScaleNormal="90" workbookViewId="0">
      <selection activeCell="E5" sqref="E5:E10"/>
    </sheetView>
  </sheetViews>
  <sheetFormatPr baseColWidth="10" defaultRowHeight="12.75" x14ac:dyDescent="0.2"/>
  <cols>
    <col min="2" max="2" width="15.42578125" customWidth="1"/>
    <col min="3" max="3" width="29" customWidth="1"/>
    <col min="5" max="5" width="26.42578125" customWidth="1"/>
  </cols>
  <sheetData>
    <row r="1" spans="1:12" x14ac:dyDescent="0.2">
      <c r="H1" s="25" t="s">
        <v>16</v>
      </c>
      <c r="I1" s="19"/>
      <c r="J1" s="16" t="s">
        <v>15</v>
      </c>
    </row>
    <row r="2" spans="1:12" x14ac:dyDescent="0.2">
      <c r="B2" s="22" t="s">
        <v>3</v>
      </c>
      <c r="C2" s="11" t="s">
        <v>2</v>
      </c>
      <c r="F2" s="21" t="s">
        <v>1</v>
      </c>
      <c r="G2" s="23" t="s">
        <v>6</v>
      </c>
      <c r="H2" s="23" t="s">
        <v>8</v>
      </c>
      <c r="I2" s="24" t="s">
        <v>10</v>
      </c>
      <c r="J2" s="24" t="s">
        <v>11</v>
      </c>
      <c r="K2" s="21" t="s">
        <v>17</v>
      </c>
      <c r="L2" s="21" t="s">
        <v>18</v>
      </c>
    </row>
    <row r="3" spans="1:12" x14ac:dyDescent="0.2">
      <c r="F3" s="20">
        <f>B15</f>
        <v>0</v>
      </c>
      <c r="G3" s="20">
        <f>C15</f>
        <v>0.5</v>
      </c>
      <c r="H3" s="20">
        <f>C16</f>
        <v>0</v>
      </c>
      <c r="I3" s="20">
        <f>H3</f>
        <v>0</v>
      </c>
      <c r="J3" s="20">
        <f>C$18*((1-(G3*G3))*H3)-G3</f>
        <v>-0.5</v>
      </c>
      <c r="K3" s="20">
        <f t="shared" ref="K3:K13" si="0">G3+(C$13*I3)</f>
        <v>0.5</v>
      </c>
      <c r="L3" s="20">
        <f>H3+(C$13*J3)</f>
        <v>-0.25</v>
      </c>
    </row>
    <row r="4" spans="1:12" x14ac:dyDescent="0.2">
      <c r="B4" s="22" t="s">
        <v>4</v>
      </c>
      <c r="C4" s="11" t="s">
        <v>5</v>
      </c>
      <c r="F4" s="20">
        <f>F3+C$13</f>
        <v>0.5</v>
      </c>
      <c r="G4" s="20">
        <f>K3</f>
        <v>0.5</v>
      </c>
      <c r="H4" s="20">
        <f>L3</f>
        <v>-0.25</v>
      </c>
      <c r="I4" s="20">
        <f>H4</f>
        <v>-0.25</v>
      </c>
      <c r="J4" s="20">
        <f t="shared" ref="J4:J13" si="1">C$18*((1-(G4*G4))*H4)-G4</f>
        <v>-0.875</v>
      </c>
      <c r="K4" s="20">
        <f t="shared" si="0"/>
        <v>0.375</v>
      </c>
      <c r="L4" s="20">
        <f>H4+(C$13*J4)</f>
        <v>-0.6875</v>
      </c>
    </row>
    <row r="5" spans="1:12" x14ac:dyDescent="0.2">
      <c r="E5" s="12" t="s">
        <v>20</v>
      </c>
      <c r="F5" s="20">
        <f t="shared" ref="F5:F13" si="2">F4+C$13</f>
        <v>1</v>
      </c>
      <c r="G5" s="20">
        <f t="shared" ref="G5:G13" si="3">K4</f>
        <v>0.375</v>
      </c>
      <c r="H5" s="20">
        <f t="shared" ref="H5:H13" si="4">L4</f>
        <v>-0.6875</v>
      </c>
      <c r="I5" s="20">
        <f t="shared" ref="I5:I13" si="5">H5</f>
        <v>-0.6875</v>
      </c>
      <c r="J5" s="20">
        <f t="shared" si="1"/>
        <v>-1.556640625</v>
      </c>
      <c r="K5" s="20">
        <f t="shared" si="0"/>
        <v>3.125E-2</v>
      </c>
      <c r="L5" s="20">
        <f t="shared" ref="L5:L13" si="6">H5+(C$13*J5)</f>
        <v>-1.4658203125</v>
      </c>
    </row>
    <row r="6" spans="1:12" x14ac:dyDescent="0.2">
      <c r="B6" s="23" t="s">
        <v>6</v>
      </c>
      <c r="C6" s="11" t="s">
        <v>7</v>
      </c>
      <c r="E6" s="12" t="s">
        <v>21</v>
      </c>
      <c r="F6" s="20">
        <f t="shared" si="2"/>
        <v>1.5</v>
      </c>
      <c r="G6" s="20">
        <f t="shared" si="3"/>
        <v>3.125E-2</v>
      </c>
      <c r="H6" s="20">
        <f t="shared" si="4"/>
        <v>-1.4658203125</v>
      </c>
      <c r="I6" s="20">
        <f t="shared" si="5"/>
        <v>-1.4658203125</v>
      </c>
      <c r="J6" s="20">
        <f t="shared" si="1"/>
        <v>-2.9600276947021484</v>
      </c>
      <c r="K6" s="20">
        <f t="shared" si="0"/>
        <v>-0.70166015625</v>
      </c>
      <c r="L6" s="20">
        <f t="shared" si="6"/>
        <v>-2.9458341598510742</v>
      </c>
    </row>
    <row r="7" spans="1:12" x14ac:dyDescent="0.2">
      <c r="B7" s="23" t="s">
        <v>8</v>
      </c>
      <c r="C7" s="11" t="s">
        <v>9</v>
      </c>
      <c r="E7" s="12" t="s">
        <v>22</v>
      </c>
      <c r="F7" s="20">
        <f t="shared" si="2"/>
        <v>2</v>
      </c>
      <c r="G7" s="20">
        <f t="shared" si="3"/>
        <v>-0.70166015625</v>
      </c>
      <c r="H7" s="20">
        <f t="shared" si="4"/>
        <v>-2.9458341598510742</v>
      </c>
      <c r="I7" s="20">
        <f t="shared" si="5"/>
        <v>-2.9458341598510742</v>
      </c>
      <c r="J7" s="20">
        <f t="shared" si="1"/>
        <v>-2.2893809226829944</v>
      </c>
      <c r="K7" s="20">
        <f t="shared" si="0"/>
        <v>-2.1745772361755371</v>
      </c>
      <c r="L7" s="20">
        <f t="shared" si="6"/>
        <v>-4.0905246211925714</v>
      </c>
    </row>
    <row r="8" spans="1:12" x14ac:dyDescent="0.2">
      <c r="B8" s="19"/>
      <c r="F8" s="20">
        <f t="shared" si="2"/>
        <v>2.5</v>
      </c>
      <c r="G8" s="20">
        <f t="shared" si="3"/>
        <v>-2.1745772361755371</v>
      </c>
      <c r="H8" s="20">
        <f t="shared" si="4"/>
        <v>-4.0905246211925714</v>
      </c>
      <c r="I8" s="20">
        <f t="shared" si="5"/>
        <v>-4.0905246211925714</v>
      </c>
      <c r="J8" s="20">
        <f t="shared" si="1"/>
        <v>32.679960393495051</v>
      </c>
      <c r="K8" s="20">
        <f t="shared" si="0"/>
        <v>-4.2198395467718228</v>
      </c>
      <c r="L8" s="20">
        <f t="shared" si="6"/>
        <v>12.249455575554954</v>
      </c>
    </row>
    <row r="9" spans="1:12" x14ac:dyDescent="0.2">
      <c r="B9" s="24" t="s">
        <v>10</v>
      </c>
      <c r="C9" s="11" t="s">
        <v>9</v>
      </c>
      <c r="E9" s="12" t="s">
        <v>23</v>
      </c>
      <c r="F9" s="20">
        <f t="shared" si="2"/>
        <v>3</v>
      </c>
      <c r="G9" s="20">
        <f t="shared" si="3"/>
        <v>-4.2198395467718228</v>
      </c>
      <c r="H9" s="20">
        <f t="shared" si="4"/>
        <v>12.249455575554954</v>
      </c>
      <c r="I9" s="20">
        <f t="shared" si="5"/>
        <v>12.249455575554954</v>
      </c>
      <c r="J9" s="20">
        <f t="shared" si="1"/>
        <v>-407.53448223229844</v>
      </c>
      <c r="K9" s="20">
        <f t="shared" si="0"/>
        <v>1.9048882410056542</v>
      </c>
      <c r="L9" s="20">
        <f t="shared" si="6"/>
        <v>-191.51778554059428</v>
      </c>
    </row>
    <row r="10" spans="1:12" x14ac:dyDescent="0.2">
      <c r="B10" s="24" t="s">
        <v>11</v>
      </c>
      <c r="C10" s="11" t="s">
        <v>12</v>
      </c>
      <c r="E10" s="12" t="s">
        <v>24</v>
      </c>
      <c r="F10" s="20">
        <f t="shared" si="2"/>
        <v>3.5</v>
      </c>
      <c r="G10" s="20">
        <f t="shared" si="3"/>
        <v>1.9048882410056542</v>
      </c>
      <c r="H10" s="20">
        <f t="shared" si="4"/>
        <v>-191.51778554059428</v>
      </c>
      <c r="I10" s="20">
        <f t="shared" si="5"/>
        <v>-191.51778554059428</v>
      </c>
      <c r="J10" s="20">
        <f t="shared" si="1"/>
        <v>1004.9421115813099</v>
      </c>
      <c r="K10" s="20">
        <f t="shared" si="0"/>
        <v>-93.854004529291487</v>
      </c>
      <c r="L10" s="20">
        <f t="shared" si="6"/>
        <v>310.95327025006065</v>
      </c>
    </row>
    <row r="11" spans="1:12" x14ac:dyDescent="0.2">
      <c r="F11" s="20">
        <f t="shared" si="2"/>
        <v>4</v>
      </c>
      <c r="G11" s="20">
        <f t="shared" si="3"/>
        <v>-93.854004529291487</v>
      </c>
      <c r="H11" s="20">
        <f t="shared" si="4"/>
        <v>310.95327025006065</v>
      </c>
      <c r="I11" s="20">
        <f t="shared" si="5"/>
        <v>310.95327025006065</v>
      </c>
      <c r="J11" s="20">
        <f t="shared" si="1"/>
        <v>-5477394.1258853693</v>
      </c>
      <c r="K11" s="20">
        <f t="shared" si="0"/>
        <v>61.62263059573884</v>
      </c>
      <c r="L11" s="20">
        <f t="shared" si="6"/>
        <v>-2738386.1096724346</v>
      </c>
    </row>
    <row r="12" spans="1:12" x14ac:dyDescent="0.2">
      <c r="F12" s="20">
        <f t="shared" si="2"/>
        <v>4.5</v>
      </c>
      <c r="G12" s="20">
        <f t="shared" si="3"/>
        <v>61.62263059573884</v>
      </c>
      <c r="H12" s="20">
        <f t="shared" si="4"/>
        <v>-2738386.1096724346</v>
      </c>
      <c r="I12" s="20">
        <f t="shared" si="5"/>
        <v>-2738386.1096724346</v>
      </c>
      <c r="J12" s="20">
        <f t="shared" si="1"/>
        <v>20791736494.234299</v>
      </c>
      <c r="K12" s="20">
        <f t="shared" si="0"/>
        <v>-1369131.4322056216</v>
      </c>
      <c r="L12" s="20">
        <f t="shared" si="6"/>
        <v>10393129861.007477</v>
      </c>
    </row>
    <row r="13" spans="1:12" x14ac:dyDescent="0.2">
      <c r="B13" s="13" t="s">
        <v>0</v>
      </c>
      <c r="C13" s="17">
        <v>0.5</v>
      </c>
      <c r="F13" s="20">
        <f t="shared" si="2"/>
        <v>5</v>
      </c>
      <c r="G13" s="20">
        <f t="shared" si="3"/>
        <v>-1369131.4322056216</v>
      </c>
      <c r="H13" s="20">
        <f t="shared" si="4"/>
        <v>10393129861.007477</v>
      </c>
      <c r="I13" s="20">
        <f t="shared" si="5"/>
        <v>10393129861.007477</v>
      </c>
      <c r="J13" s="20">
        <f t="shared" si="1"/>
        <v>-3.8964277838008809E+22</v>
      </c>
      <c r="K13" s="20">
        <f t="shared" si="0"/>
        <v>5195195799.0715332</v>
      </c>
      <c r="L13" s="20">
        <f t="shared" si="6"/>
        <v>-1.9482138918994011E+22</v>
      </c>
    </row>
    <row r="14" spans="1:12" x14ac:dyDescent="0.2">
      <c r="B14" s="16" t="s">
        <v>1</v>
      </c>
      <c r="C14" s="16"/>
    </row>
    <row r="15" spans="1:12" x14ac:dyDescent="0.2">
      <c r="A15" s="15" t="s">
        <v>13</v>
      </c>
      <c r="B15" s="11">
        <v>0</v>
      </c>
      <c r="C15" s="11">
        <v>0.5</v>
      </c>
      <c r="D15" s="12" t="s">
        <v>6</v>
      </c>
    </row>
    <row r="16" spans="1:12" x14ac:dyDescent="0.2">
      <c r="A16" s="14" t="s">
        <v>14</v>
      </c>
      <c r="B16" s="11">
        <v>0</v>
      </c>
      <c r="C16" s="11">
        <v>0</v>
      </c>
      <c r="D16" s="12" t="s">
        <v>8</v>
      </c>
    </row>
    <row r="18" spans="2:3" x14ac:dyDescent="0.2">
      <c r="B18" s="18" t="s">
        <v>19</v>
      </c>
      <c r="C18" s="11">
        <v>2</v>
      </c>
    </row>
  </sheetData>
  <phoneticPr fontId="2" type="noConversion"/>
  <pageMargins left="0.75" right="0.75" top="1" bottom="1" header="0" footer="0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9BD9-4337-4D5A-9C2C-EBF3E77203EA}">
  <dimension ref="A9:R27"/>
  <sheetViews>
    <sheetView tabSelected="1" workbookViewId="0">
      <selection activeCell="P11" sqref="P11:P19"/>
    </sheetView>
  </sheetViews>
  <sheetFormatPr baseColWidth="10" defaultRowHeight="12.75" x14ac:dyDescent="0.2"/>
  <sheetData>
    <row r="9" spans="1:18" ht="15" x14ac:dyDescent="0.2">
      <c r="D9" s="26" t="s">
        <v>25</v>
      </c>
      <c r="E9" s="26" t="s">
        <v>26</v>
      </c>
      <c r="F9" s="26" t="s">
        <v>6</v>
      </c>
      <c r="G9" s="26" t="s">
        <v>8</v>
      </c>
      <c r="H9" s="26" t="s">
        <v>27</v>
      </c>
      <c r="I9" s="26" t="s">
        <v>28</v>
      </c>
      <c r="J9" s="26" t="s">
        <v>29</v>
      </c>
      <c r="K9" s="26" t="s">
        <v>30</v>
      </c>
      <c r="L9" s="26" t="s">
        <v>31</v>
      </c>
      <c r="M9" s="26" t="s">
        <v>32</v>
      </c>
      <c r="N9" s="26" t="s">
        <v>33</v>
      </c>
      <c r="O9" s="26" t="s">
        <v>34</v>
      </c>
      <c r="P9" s="26" t="s">
        <v>35</v>
      </c>
      <c r="Q9" s="26" t="s">
        <v>36</v>
      </c>
      <c r="R9" s="26" t="s">
        <v>37</v>
      </c>
    </row>
    <row r="10" spans="1:18" x14ac:dyDescent="0.2">
      <c r="A10" s="12" t="s">
        <v>20</v>
      </c>
      <c r="D10" s="27">
        <v>1</v>
      </c>
      <c r="E10" s="29">
        <v>0</v>
      </c>
      <c r="F10" s="29">
        <v>0.5</v>
      </c>
      <c r="G10" s="29">
        <v>0</v>
      </c>
      <c r="H10" s="29">
        <f>$B$17*(G10)</f>
        <v>0</v>
      </c>
      <c r="I10" s="30">
        <f>$B$17*(2*(1-F10^2)*G10-F10)</f>
        <v>-0.05</v>
      </c>
      <c r="J10" s="30">
        <f>$B$17*(G10+I10/2)</f>
        <v>-2.5000000000000005E-3</v>
      </c>
      <c r="K10" s="31">
        <f>$B$17*(2*(1-(F10+H10/2)^2)*(G10+I10/2)-(F10+H10/2))</f>
        <v>-5.3749999999999999E-2</v>
      </c>
      <c r="L10" s="32">
        <f>$B$17*(G10+K10/2)</f>
        <v>-2.6875000000000002E-3</v>
      </c>
      <c r="M10" s="31">
        <f>$B$17*(2*(1-(F10+J10/2)^2)*(G10+K10/2)-(F10+J10/2))</f>
        <v>-5.3912960351562504E-2</v>
      </c>
      <c r="N10" s="29">
        <f>$B$17*(G10+M10)</f>
        <v>-5.3912960351562506E-3</v>
      </c>
      <c r="O10" s="31">
        <f>$B$17*(2*(1-(F10+L10)^2)*(G10+M10)-(F10+L10))</f>
        <v>-5.7847094389967338E-2</v>
      </c>
      <c r="P10" s="29">
        <f>0.1</f>
        <v>0.1</v>
      </c>
      <c r="Q10" s="30">
        <f>F10+1/6*(H10+2*J10+2*L10+N10)</f>
        <v>0.49737228399414063</v>
      </c>
      <c r="R10" s="29">
        <f>G10+1/6*(I10+2*K10+2*M10+O10)</f>
        <v>-5.3862169182182049E-2</v>
      </c>
    </row>
    <row r="11" spans="1:18" x14ac:dyDescent="0.2">
      <c r="A11" s="12" t="s">
        <v>21</v>
      </c>
      <c r="D11" s="27">
        <v>2</v>
      </c>
      <c r="E11" s="29">
        <f>P10</f>
        <v>0.1</v>
      </c>
      <c r="F11" s="30">
        <f>Q10</f>
        <v>0.49737228399414063</v>
      </c>
      <c r="G11" s="29">
        <f>R10</f>
        <v>-5.3862169182182049E-2</v>
      </c>
      <c r="H11" s="29">
        <f>$B$17*(G11)</f>
        <v>-5.3862169182182056E-3</v>
      </c>
      <c r="I11" s="30">
        <f>$B$17*(2*(1-F11^2)*G11-F11)</f>
        <v>-5.7844786291069594E-2</v>
      </c>
      <c r="J11" s="30">
        <f>$B$17*(G11+I11/2)</f>
        <v>-8.2784562327716856E-3</v>
      </c>
      <c r="K11" s="31">
        <f>$B$17*(2*(1-(F11+H11/2)^2)*(G11+I11/2)-(F11+H11/2))</f>
        <v>-6.197322958195875E-2</v>
      </c>
      <c r="L11" s="32">
        <f>$B$17*(G11+K11/2)</f>
        <v>-8.484878397316143E-3</v>
      </c>
      <c r="M11" s="31">
        <f>$B$17*(2*(1-(F11+J11/2)^2)*(G11+K11/2)-(F11+J11/2))</f>
        <v>-6.216467950857299E-2</v>
      </c>
      <c r="N11" s="29">
        <f>$B$17*(G11+M11)</f>
        <v>-1.1602684869075505E-2</v>
      </c>
      <c r="O11" s="31">
        <f>$B$17*(2*(1-(F11+L11)^2)*(G11+M11)-(F11+L11))</f>
        <v>-6.654777409976248E-2</v>
      </c>
      <c r="P11" s="29">
        <f>P10+$B$17</f>
        <v>0.2</v>
      </c>
      <c r="Q11" s="30">
        <f>F11+1/6*(H11+2*J11+2*L11+N11)</f>
        <v>0.48895302215289571</v>
      </c>
      <c r="R11" s="29">
        <f>G11+1/6*(I11+2*K11+2*M11+O11)</f>
        <v>-0.1159735656108313</v>
      </c>
    </row>
    <row r="12" spans="1:18" x14ac:dyDescent="0.2">
      <c r="A12" s="12" t="s">
        <v>22</v>
      </c>
      <c r="D12" s="27">
        <v>3</v>
      </c>
      <c r="E12" s="29">
        <f>P11</f>
        <v>0.2</v>
      </c>
      <c r="F12" s="30">
        <f>Q11</f>
        <v>0.48895302215289571</v>
      </c>
      <c r="G12" s="29">
        <f>R11</f>
        <v>-0.1159735656108313</v>
      </c>
      <c r="H12" s="29">
        <f>$B$17*(G12)</f>
        <v>-1.1597356561083131E-2</v>
      </c>
      <c r="I12" s="30">
        <f>$B$17*(2*(1-F12^2)*G12-F12)</f>
        <v>-6.6544737955439068E-2</v>
      </c>
      <c r="J12" s="30">
        <f>$B$17*(G12+I12/2)</f>
        <v>-1.4924593458855086E-2</v>
      </c>
      <c r="K12" s="31">
        <f>$B$17*(2*(1-(F12+H12/2)^2)*(G12+I12/2)-(F12+H12/2))</f>
        <v>-7.1196683227265384E-2</v>
      </c>
      <c r="L12" s="32">
        <f>$B$17*(G12+K12/2)</f>
        <v>-1.5157190722446402E-2</v>
      </c>
      <c r="M12" s="31">
        <f>$B$17*(2*(1-(F12+J12/2)^2)*(G12+K12/2)-(F12+J12/2))</f>
        <v>-7.1435570333477694E-2</v>
      </c>
      <c r="N12" s="29">
        <f>$B$17*(G12+M12)</f>
        <v>-1.8740913594430902E-2</v>
      </c>
      <c r="O12" s="31">
        <f>$B$17*(2*(1-(F12+L12)^2)*(G12+M12)-(F12+L12))</f>
        <v>-7.6447396439266513E-2</v>
      </c>
      <c r="P12" s="29">
        <f t="shared" ref="P12:P19" si="0">P11+$B$17</f>
        <v>0.30000000000000004</v>
      </c>
      <c r="Q12" s="30">
        <f>F12+1/6*(H12+2*J12+2*L12+N12)</f>
        <v>0.47386938239987619</v>
      </c>
      <c r="R12" s="29">
        <f>G12+1/6*(I12+2*K12+2*M12+O12)</f>
        <v>-0.18734967253019658</v>
      </c>
    </row>
    <row r="13" spans="1:18" x14ac:dyDescent="0.2">
      <c r="D13" s="27">
        <v>4</v>
      </c>
      <c r="E13" s="29">
        <f t="shared" ref="E13:E19" si="1">P12</f>
        <v>0.30000000000000004</v>
      </c>
      <c r="F13" s="30">
        <f t="shared" ref="F13:F19" si="2">Q12</f>
        <v>0.47386938239987619</v>
      </c>
      <c r="G13" s="29">
        <f t="shared" ref="G13:G19" si="3">R12</f>
        <v>-0.18734967253019658</v>
      </c>
      <c r="H13" s="29">
        <f t="shared" ref="H13:H19" si="4">$B$17*(G13)</f>
        <v>-1.8734967253019659E-2</v>
      </c>
      <c r="I13" s="30">
        <f t="shared" ref="I13:I19" si="5">$B$17*(2*(1-F13^2)*G13-F13)</f>
        <v>-7.644291683448512E-2</v>
      </c>
      <c r="J13" s="30">
        <f t="shared" ref="J13:J19" si="6">$B$17*(G13+I13/2)</f>
        <v>-2.2557113094743914E-2</v>
      </c>
      <c r="K13" s="31">
        <f t="shared" ref="K13:K19" si="7">$B$17*(2*(1-(F13+H13/2)^2)*(G13+I13/2)-(F13+H13/2))</f>
        <v>-8.1830479765750308E-2</v>
      </c>
      <c r="L13" s="32">
        <f t="shared" ref="L13:L19" si="8">$B$17*(G13+K13/2)</f>
        <v>-2.2826491241307173E-2</v>
      </c>
      <c r="M13" s="31">
        <f t="shared" ref="M13:M19" si="9">$B$17*(2*(1-(F13+J13/2)^2)*(G13+K13/2)-(F13+J13/2))</f>
        <v>-8.2142770921361935E-2</v>
      </c>
      <c r="N13" s="29">
        <f t="shared" ref="N13:N19" si="10">$B$17*(G13+M13)</f>
        <v>-2.6949244345155856E-2</v>
      </c>
      <c r="O13" s="31">
        <f t="shared" ref="O13:O19" si="11">$B$17*(2*(1-(F13+L13)^2)*(G13+M13)-(F13+L13))</f>
        <v>-8.8037685993616291E-2</v>
      </c>
      <c r="P13" s="29">
        <f t="shared" si="0"/>
        <v>0.4</v>
      </c>
      <c r="Q13" s="30">
        <f t="shared" ref="Q13:Q19" si="12">F13+1/6*(H13+2*J13+2*L13+N13)</f>
        <v>0.45112747902149658</v>
      </c>
      <c r="R13" s="29">
        <f t="shared" ref="R13:R19" si="13">G13+1/6*(I13+2*K13+2*M13+O13)</f>
        <v>-0.26942085656391757</v>
      </c>
    </row>
    <row r="14" spans="1:18" x14ac:dyDescent="0.2">
      <c r="A14" s="12" t="s">
        <v>23</v>
      </c>
      <c r="D14" s="27">
        <v>5</v>
      </c>
      <c r="E14" s="29">
        <f t="shared" si="1"/>
        <v>0.4</v>
      </c>
      <c r="F14" s="30">
        <f t="shared" si="2"/>
        <v>0.45112747902149658</v>
      </c>
      <c r="G14" s="29">
        <f t="shared" si="3"/>
        <v>-0.26942085656391757</v>
      </c>
      <c r="H14" s="29">
        <f t="shared" si="4"/>
        <v>-2.6942085656391758E-2</v>
      </c>
      <c r="I14" s="30">
        <f t="shared" si="5"/>
        <v>-8.8030628080582707E-2</v>
      </c>
      <c r="J14" s="30">
        <f t="shared" si="6"/>
        <v>-3.1343617060420895E-2</v>
      </c>
      <c r="K14" s="31">
        <f t="shared" si="7"/>
        <v>-9.4445567066889669E-2</v>
      </c>
      <c r="L14" s="32">
        <f t="shared" si="8"/>
        <v>-3.166436400973624E-2</v>
      </c>
      <c r="M14" s="31">
        <f t="shared" si="9"/>
        <v>-9.486579774144821E-2</v>
      </c>
      <c r="N14" s="29">
        <f t="shared" si="10"/>
        <v>-3.6428665430536578E-2</v>
      </c>
      <c r="O14" s="31">
        <f t="shared" si="11"/>
        <v>-0.10198444564362573</v>
      </c>
      <c r="P14" s="29">
        <f t="shared" si="0"/>
        <v>0.5</v>
      </c>
      <c r="Q14" s="30">
        <f t="shared" si="12"/>
        <v>0.41956302681695612</v>
      </c>
      <c r="R14" s="29">
        <f t="shared" si="13"/>
        <v>-0.36419382378739829</v>
      </c>
    </row>
    <row r="15" spans="1:18" x14ac:dyDescent="0.2">
      <c r="A15" s="12" t="s">
        <v>24</v>
      </c>
      <c r="D15" s="27">
        <v>6</v>
      </c>
      <c r="E15" s="29">
        <f t="shared" si="1"/>
        <v>0.5</v>
      </c>
      <c r="F15" s="30">
        <f t="shared" si="2"/>
        <v>0.41956302681695612</v>
      </c>
      <c r="G15" s="29">
        <f t="shared" si="3"/>
        <v>-0.36419382378739829</v>
      </c>
      <c r="H15" s="29">
        <f t="shared" si="4"/>
        <v>-3.6419382378739831E-2</v>
      </c>
      <c r="I15" s="30">
        <f t="shared" si="5"/>
        <v>-0.10197303144070041</v>
      </c>
      <c r="J15" s="30">
        <f t="shared" si="6"/>
        <v>-4.1518033950774851E-2</v>
      </c>
      <c r="K15" s="31">
        <f t="shared" si="7"/>
        <v>-0.10979557798281109</v>
      </c>
      <c r="L15" s="32">
        <f t="shared" si="8"/>
        <v>-4.1909161277880386E-2</v>
      </c>
      <c r="M15" s="31">
        <f t="shared" si="9"/>
        <v>-0.11036786874899773</v>
      </c>
      <c r="N15" s="29">
        <f t="shared" si="10"/>
        <v>-4.7456169253639602E-2</v>
      </c>
      <c r="O15" s="31">
        <f t="shared" si="11"/>
        <v>-0.11914109555248412</v>
      </c>
      <c r="P15" s="29">
        <f t="shared" si="0"/>
        <v>0.6</v>
      </c>
      <c r="Q15" s="30">
        <f t="shared" si="12"/>
        <v>0.37777470313534112</v>
      </c>
      <c r="R15" s="29">
        <f t="shared" si="13"/>
        <v>-0.47443399386353197</v>
      </c>
    </row>
    <row r="16" spans="1:18" x14ac:dyDescent="0.2">
      <c r="D16" s="27">
        <v>7</v>
      </c>
      <c r="E16" s="29">
        <f t="shared" si="1"/>
        <v>0.6</v>
      </c>
      <c r="F16" s="30">
        <f t="shared" si="2"/>
        <v>0.37777470313534112</v>
      </c>
      <c r="G16" s="29">
        <f t="shared" si="3"/>
        <v>-0.47443399386353197</v>
      </c>
      <c r="H16" s="29">
        <f t="shared" si="4"/>
        <v>-4.7443399386353197E-2</v>
      </c>
      <c r="I16" s="30">
        <f t="shared" si="5"/>
        <v>-0.11912262045395805</v>
      </c>
      <c r="J16" s="30">
        <f t="shared" si="6"/>
        <v>-5.3399530409051099E-2</v>
      </c>
      <c r="K16" s="31">
        <f t="shared" si="7"/>
        <v>-0.12881672196856675</v>
      </c>
      <c r="L16" s="32">
        <f t="shared" si="8"/>
        <v>-5.3884235484781544E-2</v>
      </c>
      <c r="M16" s="31">
        <f t="shared" si="9"/>
        <v>-0.12959311145128122</v>
      </c>
      <c r="N16" s="29">
        <f t="shared" si="10"/>
        <v>-6.0402710531481323E-2</v>
      </c>
      <c r="O16" s="31">
        <f t="shared" si="11"/>
        <v>-0.14052137089900291</v>
      </c>
      <c r="P16" s="29">
        <f t="shared" si="0"/>
        <v>0.7</v>
      </c>
      <c r="Q16" s="30">
        <f t="shared" si="12"/>
        <v>0.3240390961844245</v>
      </c>
      <c r="R16" s="29">
        <f t="shared" si="13"/>
        <v>-0.60384460356230818</v>
      </c>
    </row>
    <row r="17" spans="1:18" x14ac:dyDescent="0.2">
      <c r="A17" t="s">
        <v>0</v>
      </c>
      <c r="B17">
        <v>0.1</v>
      </c>
      <c r="D17" s="27">
        <v>8</v>
      </c>
      <c r="E17" s="29">
        <f t="shared" si="1"/>
        <v>0.7</v>
      </c>
      <c r="F17" s="30">
        <f t="shared" si="2"/>
        <v>0.3240390961844245</v>
      </c>
      <c r="G17" s="29">
        <f t="shared" si="3"/>
        <v>-0.60384460356230818</v>
      </c>
      <c r="H17" s="29">
        <f t="shared" si="4"/>
        <v>-6.0384460356230824E-2</v>
      </c>
      <c r="I17" s="30">
        <f t="shared" si="5"/>
        <v>-0.14049193232620602</v>
      </c>
      <c r="J17" s="30">
        <f t="shared" si="6"/>
        <v>-6.7409056972541112E-2</v>
      </c>
      <c r="K17" s="31">
        <f t="shared" si="7"/>
        <v>-0.15256179828616023</v>
      </c>
      <c r="L17" s="32">
        <f t="shared" si="8"/>
        <v>-6.8012550270538832E-2</v>
      </c>
      <c r="M17" s="31">
        <f t="shared" si="9"/>
        <v>-0.1535924355585728</v>
      </c>
      <c r="N17" s="29">
        <f t="shared" si="10"/>
        <v>-7.5743703912088109E-2</v>
      </c>
      <c r="O17" s="31">
        <f t="shared" si="11"/>
        <v>-0.16716012460734697</v>
      </c>
      <c r="P17" s="29">
        <f t="shared" si="0"/>
        <v>0.79999999999999993</v>
      </c>
      <c r="Q17" s="30">
        <f t="shared" si="12"/>
        <v>0.25621053305867802</v>
      </c>
      <c r="R17" s="29">
        <f t="shared" si="13"/>
        <v>-0.75717135766614474</v>
      </c>
    </row>
    <row r="18" spans="1:18" x14ac:dyDescent="0.2">
      <c r="D18" s="27">
        <v>9</v>
      </c>
      <c r="E18" s="29">
        <f t="shared" si="1"/>
        <v>0.79999999999999993</v>
      </c>
      <c r="F18" s="30">
        <f t="shared" si="2"/>
        <v>0.25621053305867802</v>
      </c>
      <c r="G18" s="29">
        <f t="shared" si="3"/>
        <v>-0.75717135766614474</v>
      </c>
      <c r="H18" s="29">
        <f t="shared" si="4"/>
        <v>-7.5717135766614485E-2</v>
      </c>
      <c r="I18" s="30">
        <f t="shared" si="5"/>
        <v>-0.16711459816446506</v>
      </c>
      <c r="J18" s="30">
        <f t="shared" si="6"/>
        <v>-8.4072865674837738E-2</v>
      </c>
      <c r="K18" s="31">
        <f t="shared" si="7"/>
        <v>-0.18196414619210946</v>
      </c>
      <c r="L18" s="32">
        <f t="shared" si="8"/>
        <v>-8.4815343076219962E-2</v>
      </c>
      <c r="M18" s="31">
        <f t="shared" si="9"/>
        <v>-0.18326704411715578</v>
      </c>
      <c r="N18" s="29">
        <f t="shared" si="10"/>
        <v>-9.4043840178330063E-2</v>
      </c>
      <c r="O18" s="31">
        <f t="shared" si="11"/>
        <v>-0.1997018771334319</v>
      </c>
      <c r="P18" s="29">
        <f t="shared" si="0"/>
        <v>0.89999999999999991</v>
      </c>
      <c r="Q18" s="30">
        <f t="shared" si="12"/>
        <v>0.17162096748416805</v>
      </c>
      <c r="R18" s="29">
        <f t="shared" si="13"/>
        <v>-0.94005116698554925</v>
      </c>
    </row>
    <row r="19" spans="1:18" ht="15" x14ac:dyDescent="0.25">
      <c r="D19" s="28">
        <v>10</v>
      </c>
      <c r="E19" s="29">
        <f t="shared" si="1"/>
        <v>0.89999999999999991</v>
      </c>
      <c r="F19" s="30">
        <f t="shared" si="2"/>
        <v>0.17162096748416805</v>
      </c>
      <c r="G19" s="29">
        <f t="shared" si="3"/>
        <v>-0.94005116698554925</v>
      </c>
      <c r="H19" s="29">
        <f t="shared" si="4"/>
        <v>-9.4005116698554936E-2</v>
      </c>
      <c r="I19" s="30">
        <f t="shared" si="5"/>
        <v>-0.19963472251526226</v>
      </c>
      <c r="J19" s="30">
        <f t="shared" si="6"/>
        <v>-0.10398685282431804</v>
      </c>
      <c r="K19" s="31">
        <f t="shared" si="7"/>
        <v>-0.21720576734454822</v>
      </c>
      <c r="L19" s="32">
        <f t="shared" si="8"/>
        <v>-0.10486540506578233</v>
      </c>
      <c r="M19" s="31">
        <f t="shared" si="9"/>
        <v>-0.2186921593448774</v>
      </c>
      <c r="N19" s="29">
        <f t="shared" si="10"/>
        <v>-0.11587433263304266</v>
      </c>
      <c r="O19" s="31">
        <f t="shared" si="11"/>
        <v>-0.23739147874578348</v>
      </c>
      <c r="P19" s="29">
        <f t="shared" si="0"/>
        <v>0.99999999999999989</v>
      </c>
      <c r="Q19" s="30">
        <f t="shared" si="12"/>
        <v>6.7023639965534995E-2</v>
      </c>
      <c r="R19" s="29">
        <f t="shared" si="13"/>
        <v>-1.1581881760921988</v>
      </c>
    </row>
    <row r="27" spans="1:18" x14ac:dyDescent="0.2">
      <c r="D27">
        <v>1</v>
      </c>
      <c r="E27">
        <v>0</v>
      </c>
      <c r="F27">
        <v>0.5</v>
      </c>
      <c r="G27">
        <f>E27*F27</f>
        <v>0</v>
      </c>
    </row>
  </sheetData>
  <phoneticPr fontId="2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The houze!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Maximo Ronco</cp:lastModifiedBy>
  <dcterms:created xsi:type="dcterms:W3CDTF">2009-09-22T17:20:37Z</dcterms:created>
  <dcterms:modified xsi:type="dcterms:W3CDTF">2025-07-23T04:00:42Z</dcterms:modified>
</cp:coreProperties>
</file>