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eeno\Desktop\VBA\Project 2 - Sales Regional Reporting Tool\"/>
    </mc:Choice>
  </mc:AlternateContent>
  <xr:revisionPtr revIDLastSave="0" documentId="8_{1D368FF9-4368-43DD-A21C-2E5C1AF8182C}" xr6:coauthVersionLast="47" xr6:coauthVersionMax="47" xr10:uidLastSave="{00000000-0000-0000-0000-000000000000}"/>
  <bookViews>
    <workbookView xWindow="-108" yWindow="-108" windowWidth="23256" windowHeight="12576" xr2:uid="{B47B8B4D-606B-4996-8AFA-2EECBF61F773}"/>
  </bookViews>
  <sheets>
    <sheet name="201810" sheetId="2" r:id="rId1"/>
    <sheet name="Sheet1" sheetId="1" r:id="rId2"/>
  </sheets>
  <externalReferences>
    <externalReference r:id="rId3"/>
  </externalReferences>
  <definedNames>
    <definedName name="MRegion">[1]Map!$G$9:$G$10</definedName>
    <definedName name="period">'201810'!$U$1</definedName>
    <definedName name="Slicer_Company_Name">#N/A</definedName>
  </definedNames>
  <calcPr calcId="181029"/>
  <pivotCaches>
    <pivotCache cacheId="8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 i="2" l="1"/>
  <c r="M78" i="2" s="1"/>
  <c r="K78" i="2"/>
  <c r="J78" i="2"/>
  <c r="I78" i="2"/>
  <c r="L77" i="2"/>
  <c r="M77" i="2" s="1"/>
  <c r="K77" i="2"/>
  <c r="J77" i="2"/>
  <c r="I77" i="2"/>
  <c r="L76" i="2"/>
  <c r="M76" i="2" s="1"/>
  <c r="K76" i="2"/>
  <c r="J76" i="2"/>
  <c r="I76" i="2"/>
  <c r="M75" i="2"/>
  <c r="L75" i="2"/>
  <c r="K75" i="2"/>
  <c r="J75" i="2"/>
  <c r="I75" i="2"/>
  <c r="L74" i="2"/>
  <c r="M74" i="2" s="1"/>
  <c r="K74" i="2"/>
  <c r="J74" i="2"/>
  <c r="I74" i="2"/>
  <c r="M73" i="2"/>
  <c r="L73" i="2"/>
  <c r="K73" i="2"/>
  <c r="J73" i="2"/>
  <c r="I73" i="2"/>
  <c r="L72" i="2"/>
  <c r="M72" i="2" s="1"/>
  <c r="K72" i="2"/>
  <c r="J72" i="2"/>
  <c r="I72" i="2"/>
  <c r="L71" i="2"/>
  <c r="M71" i="2" s="1"/>
  <c r="K71" i="2"/>
  <c r="J71" i="2"/>
  <c r="I71" i="2"/>
  <c r="M70" i="2"/>
  <c r="L70" i="2"/>
  <c r="K70" i="2"/>
  <c r="J70" i="2"/>
  <c r="I70" i="2"/>
  <c r="L69" i="2"/>
  <c r="M69" i="2" s="1"/>
  <c r="K69" i="2"/>
  <c r="J69" i="2"/>
  <c r="I69" i="2"/>
  <c r="L68" i="2"/>
  <c r="M68" i="2" s="1"/>
  <c r="K68" i="2"/>
  <c r="J68" i="2"/>
  <c r="I68" i="2"/>
  <c r="M67" i="2"/>
  <c r="L67" i="2"/>
  <c r="K67" i="2"/>
  <c r="J67" i="2"/>
  <c r="I67" i="2"/>
  <c r="L66" i="2"/>
  <c r="M66" i="2" s="1"/>
  <c r="K66" i="2"/>
  <c r="J66" i="2"/>
  <c r="I66" i="2"/>
  <c r="M65" i="2"/>
  <c r="L65" i="2"/>
  <c r="K65" i="2"/>
  <c r="J65" i="2"/>
  <c r="I65" i="2"/>
  <c r="L64" i="2"/>
  <c r="M64" i="2" s="1"/>
  <c r="K64" i="2"/>
  <c r="J64" i="2"/>
  <c r="I64" i="2"/>
  <c r="L63" i="2"/>
  <c r="M63" i="2" s="1"/>
  <c r="K63" i="2"/>
  <c r="J63" i="2"/>
  <c r="I63" i="2"/>
  <c r="M62" i="2"/>
  <c r="L62" i="2"/>
  <c r="K62" i="2"/>
  <c r="J62" i="2"/>
  <c r="I62" i="2"/>
  <c r="L61" i="2"/>
  <c r="M61" i="2" s="1"/>
  <c r="K61" i="2"/>
  <c r="J61" i="2"/>
  <c r="I61" i="2"/>
  <c r="L60" i="2"/>
  <c r="M60" i="2" s="1"/>
  <c r="K60" i="2"/>
  <c r="J60" i="2"/>
  <c r="I60" i="2"/>
  <c r="M59" i="2"/>
  <c r="L59" i="2"/>
  <c r="K59" i="2"/>
  <c r="J59" i="2"/>
  <c r="I59" i="2"/>
  <c r="L58" i="2"/>
  <c r="M58" i="2" s="1"/>
  <c r="K58" i="2"/>
  <c r="J58" i="2"/>
  <c r="I58" i="2"/>
  <c r="M57" i="2"/>
  <c r="L57" i="2"/>
  <c r="K57" i="2"/>
  <c r="J57" i="2"/>
  <c r="I57" i="2"/>
  <c r="L56" i="2"/>
  <c r="M56" i="2" s="1"/>
  <c r="K56" i="2"/>
  <c r="J56" i="2"/>
  <c r="I56" i="2"/>
  <c r="L55" i="2"/>
  <c r="M55" i="2" s="1"/>
  <c r="K55" i="2"/>
  <c r="J55" i="2"/>
  <c r="I55" i="2"/>
  <c r="M54" i="2"/>
  <c r="L54" i="2"/>
  <c r="K54" i="2"/>
  <c r="J54" i="2"/>
  <c r="I54" i="2"/>
  <c r="L53" i="2"/>
  <c r="M53" i="2" s="1"/>
  <c r="K53" i="2"/>
  <c r="J53" i="2"/>
  <c r="I53" i="2"/>
  <c r="L52" i="2"/>
  <c r="M52" i="2" s="1"/>
  <c r="K52" i="2"/>
  <c r="J52" i="2"/>
  <c r="I52" i="2"/>
  <c r="M51" i="2"/>
  <c r="L51" i="2"/>
  <c r="K51" i="2"/>
  <c r="J51" i="2"/>
  <c r="I51" i="2"/>
  <c r="L50" i="2"/>
  <c r="M50" i="2" s="1"/>
  <c r="K50" i="2"/>
  <c r="J50" i="2"/>
  <c r="I50" i="2"/>
  <c r="M49" i="2"/>
  <c r="L49" i="2"/>
  <c r="K49" i="2"/>
  <c r="J49" i="2"/>
  <c r="I49" i="2"/>
  <c r="L48" i="2"/>
  <c r="M48" i="2" s="1"/>
  <c r="K48" i="2"/>
  <c r="J48" i="2"/>
  <c r="I48" i="2"/>
  <c r="L47" i="2"/>
  <c r="M47" i="2" s="1"/>
  <c r="K47" i="2"/>
  <c r="J47" i="2"/>
  <c r="I47" i="2"/>
  <c r="M46" i="2"/>
  <c r="L46" i="2"/>
  <c r="K46" i="2"/>
  <c r="J46" i="2"/>
  <c r="I46" i="2"/>
  <c r="L45" i="2"/>
  <c r="M45" i="2" s="1"/>
  <c r="K45" i="2"/>
  <c r="J45" i="2"/>
  <c r="I45" i="2"/>
  <c r="L44" i="2"/>
  <c r="M44" i="2" s="1"/>
  <c r="K44" i="2"/>
  <c r="J44" i="2"/>
  <c r="I44" i="2"/>
  <c r="M43" i="2"/>
  <c r="L43" i="2"/>
  <c r="K43" i="2"/>
  <c r="J43" i="2"/>
  <c r="I43" i="2"/>
  <c r="L42" i="2"/>
  <c r="M42" i="2" s="1"/>
  <c r="K42" i="2"/>
  <c r="J42" i="2"/>
  <c r="I42" i="2"/>
  <c r="M41" i="2"/>
  <c r="L41" i="2"/>
  <c r="K41" i="2"/>
  <c r="J41" i="2"/>
  <c r="I41" i="2"/>
  <c r="L40" i="2"/>
  <c r="M40" i="2" s="1"/>
  <c r="K40" i="2"/>
  <c r="J40" i="2"/>
  <c r="I40" i="2"/>
  <c r="L39" i="2"/>
  <c r="M39" i="2" s="1"/>
  <c r="K39" i="2"/>
  <c r="J39" i="2"/>
  <c r="I39" i="2"/>
  <c r="M38" i="2"/>
  <c r="L38" i="2"/>
  <c r="K38" i="2"/>
  <c r="J38" i="2"/>
  <c r="I38" i="2"/>
  <c r="L37" i="2"/>
  <c r="M37" i="2" s="1"/>
  <c r="K37" i="2"/>
  <c r="J37" i="2"/>
  <c r="I37" i="2"/>
  <c r="L36" i="2"/>
  <c r="M36" i="2" s="1"/>
  <c r="K36" i="2"/>
  <c r="J36" i="2"/>
  <c r="I36" i="2"/>
  <c r="M35" i="2"/>
  <c r="L35" i="2"/>
  <c r="K35" i="2"/>
  <c r="J35" i="2"/>
  <c r="I35" i="2"/>
  <c r="L34" i="2"/>
  <c r="M34" i="2" s="1"/>
  <c r="K34" i="2"/>
  <c r="J34" i="2"/>
  <c r="I34" i="2"/>
  <c r="M33" i="2"/>
  <c r="L33" i="2"/>
  <c r="K33" i="2"/>
  <c r="J33" i="2"/>
  <c r="I33" i="2"/>
  <c r="L32" i="2"/>
  <c r="M32" i="2" s="1"/>
  <c r="K32" i="2"/>
  <c r="J32" i="2"/>
  <c r="I32" i="2"/>
  <c r="L31" i="2"/>
  <c r="M31" i="2" s="1"/>
  <c r="K31" i="2"/>
  <c r="J31" i="2"/>
  <c r="I31" i="2"/>
  <c r="M30" i="2"/>
  <c r="L30" i="2"/>
  <c r="K30" i="2"/>
  <c r="J30" i="2"/>
  <c r="I30" i="2"/>
  <c r="L29" i="2"/>
  <c r="M29" i="2" s="1"/>
  <c r="K29" i="2"/>
  <c r="J29" i="2"/>
  <c r="I29" i="2"/>
  <c r="L28" i="2"/>
  <c r="M28" i="2" s="1"/>
  <c r="K28" i="2"/>
  <c r="J28" i="2"/>
  <c r="I28" i="2"/>
  <c r="M27" i="2"/>
  <c r="L27" i="2"/>
  <c r="K27" i="2"/>
  <c r="J27" i="2"/>
  <c r="I27" i="2"/>
  <c r="L26" i="2"/>
  <c r="M26" i="2" s="1"/>
  <c r="K26" i="2"/>
  <c r="J26" i="2"/>
  <c r="I26" i="2"/>
  <c r="M25" i="2"/>
  <c r="L25" i="2"/>
  <c r="K25" i="2"/>
  <c r="J25" i="2"/>
  <c r="I25" i="2"/>
  <c r="L24" i="2"/>
  <c r="M24" i="2" s="1"/>
  <c r="K24" i="2"/>
  <c r="J24" i="2"/>
  <c r="I24" i="2"/>
  <c r="L23" i="2"/>
  <c r="M23" i="2" s="1"/>
  <c r="K23" i="2"/>
  <c r="J23" i="2"/>
  <c r="I23" i="2"/>
  <c r="M22" i="2"/>
  <c r="L22" i="2"/>
  <c r="K22" i="2"/>
  <c r="J22" i="2"/>
  <c r="I22" i="2"/>
  <c r="L21" i="2"/>
  <c r="M21" i="2" s="1"/>
  <c r="K21" i="2"/>
  <c r="J21" i="2"/>
  <c r="I21" i="2"/>
  <c r="L20" i="2"/>
  <c r="M20" i="2" s="1"/>
  <c r="K20" i="2"/>
  <c r="J20" i="2"/>
  <c r="I20" i="2"/>
  <c r="M19" i="2"/>
  <c r="L19" i="2"/>
  <c r="K19" i="2"/>
  <c r="J19" i="2"/>
  <c r="I19" i="2"/>
  <c r="L18" i="2"/>
  <c r="M18" i="2" s="1"/>
  <c r="K18" i="2"/>
  <c r="J18" i="2"/>
  <c r="I18" i="2"/>
  <c r="M17" i="2"/>
  <c r="L17" i="2"/>
  <c r="K17" i="2"/>
  <c r="J17" i="2"/>
  <c r="I17" i="2"/>
  <c r="L16" i="2"/>
  <c r="M16" i="2" s="1"/>
  <c r="K16" i="2"/>
  <c r="J16" i="2"/>
  <c r="I16" i="2"/>
  <c r="L15" i="2"/>
  <c r="M15" i="2" s="1"/>
  <c r="K15" i="2"/>
  <c r="J15" i="2"/>
  <c r="I15" i="2"/>
  <c r="M14" i="2"/>
  <c r="L14" i="2"/>
  <c r="K14" i="2"/>
  <c r="J14" i="2"/>
  <c r="I14" i="2"/>
  <c r="L13" i="2"/>
  <c r="M13" i="2" s="1"/>
  <c r="K13" i="2"/>
  <c r="J13" i="2"/>
  <c r="I13" i="2"/>
  <c r="L12" i="2"/>
  <c r="M12" i="2" s="1"/>
  <c r="K12" i="2"/>
  <c r="J12" i="2"/>
  <c r="I12" i="2"/>
  <c r="M11" i="2"/>
  <c r="L11" i="2"/>
  <c r="K11" i="2"/>
  <c r="J11" i="2"/>
  <c r="I11" i="2"/>
  <c r="L10" i="2"/>
  <c r="M10" i="2" s="1"/>
  <c r="K10" i="2"/>
  <c r="J10" i="2"/>
  <c r="I10" i="2"/>
  <c r="M9" i="2"/>
  <c r="L9" i="2"/>
  <c r="K9" i="2"/>
  <c r="J9" i="2"/>
  <c r="I9" i="2"/>
  <c r="L8" i="2"/>
  <c r="M8" i="2" s="1"/>
  <c r="K8" i="2"/>
  <c r="J8" i="2"/>
  <c r="I8" i="2"/>
  <c r="L7" i="2"/>
  <c r="M7" i="2" s="1"/>
  <c r="K7" i="2"/>
  <c r="J7" i="2"/>
  <c r="I7" i="2"/>
  <c r="M6" i="2"/>
  <c r="L6" i="2"/>
  <c r="K6" i="2"/>
  <c r="J6" i="2"/>
  <c r="I6" i="2"/>
  <c r="L5" i="2"/>
  <c r="M5" i="2" s="1"/>
  <c r="K5" i="2"/>
  <c r="J5" i="2"/>
  <c r="I5" i="2"/>
  <c r="L4" i="2"/>
  <c r="M4" i="2" s="1"/>
  <c r="K4" i="2"/>
  <c r="J4" i="2"/>
  <c r="I4" i="2"/>
  <c r="M3" i="2"/>
  <c r="L3" i="2"/>
  <c r="K3" i="2"/>
  <c r="J3" i="2"/>
  <c r="I3" i="2"/>
  <c r="L2" i="2"/>
  <c r="M2" i="2" s="1"/>
  <c r="K2" i="2"/>
  <c r="J2" i="2"/>
  <c r="I2" i="2"/>
  <c r="U1" i="2"/>
</calcChain>
</file>

<file path=xl/sharedStrings.xml><?xml version="1.0" encoding="utf-8"?>
<sst xmlns="http://schemas.openxmlformats.org/spreadsheetml/2006/main" count="150" uniqueCount="44">
  <si>
    <t>Company ID</t>
  </si>
  <si>
    <t>Sales Document</t>
  </si>
  <si>
    <t>Document Date</t>
  </si>
  <si>
    <t>Customer code</t>
  </si>
  <si>
    <t>Article code</t>
  </si>
  <si>
    <t>Reject</t>
  </si>
  <si>
    <t>Quantity</t>
  </si>
  <si>
    <t>Sales Local Currency</t>
  </si>
  <si>
    <t>Company Name</t>
  </si>
  <si>
    <t>Customer Name</t>
  </si>
  <si>
    <t>Article Description</t>
  </si>
  <si>
    <t>Currency</t>
  </si>
  <si>
    <t>Sales US Dollar</t>
  </si>
  <si>
    <t>Regional Sales by Customer</t>
  </si>
  <si>
    <t>Article Overview by Company</t>
  </si>
  <si>
    <t>1030AT</t>
  </si>
  <si>
    <t/>
  </si>
  <si>
    <t>Row Labels</t>
  </si>
  <si>
    <t xml:space="preserve"> Quantity</t>
  </si>
  <si>
    <t>Customer</t>
  </si>
  <si>
    <t>$ Sales</t>
  </si>
  <si>
    <t xml:space="preserve"> </t>
  </si>
  <si>
    <t>Article</t>
  </si>
  <si>
    <t xml:space="preserve"> Reject</t>
  </si>
  <si>
    <t xml:space="preserve"> Reject %</t>
  </si>
  <si>
    <t>Aida GmbH</t>
  </si>
  <si>
    <t>Werner Strauss</t>
  </si>
  <si>
    <t>Smartphone case diamond</t>
  </si>
  <si>
    <t>Laptop bag red</t>
  </si>
  <si>
    <t>Women evening dress Cocktail red</t>
  </si>
  <si>
    <t>Women evening dress long black</t>
  </si>
  <si>
    <t>Laptop bag black</t>
  </si>
  <si>
    <t>Liebher</t>
  </si>
  <si>
    <t>Edson</t>
  </si>
  <si>
    <t>Women crop top black</t>
  </si>
  <si>
    <t>Women type T simple black</t>
  </si>
  <si>
    <t>Grand Total</t>
  </si>
  <si>
    <t>Women type T simple white</t>
  </si>
  <si>
    <t>Smartphone case simple</t>
  </si>
  <si>
    <t>Women basics</t>
  </si>
  <si>
    <t>Unisex tank top black</t>
  </si>
  <si>
    <t>Unisex tank top white</t>
  </si>
  <si>
    <t>Sum of Sales US Dollar</t>
  </si>
  <si>
    <t>1040DE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</si>
</sst>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_(* \(#,##0\);_(* &quot;-&quot;_);_(@_)"/>
    <numFmt numFmtId="164" formatCode="&quot;$&quot;#,##0"/>
    <numFmt numFmtId="165" formatCode="0.0%"/>
  </numFmts>
  <fonts count="4" x14ac:knownFonts="1">
    <font>
      <sz val="11"/>
      <color theme="1"/>
      <name val="Calibri"/>
      <family val="2"/>
      <scheme val="minor"/>
    </font>
    <font>
      <b/>
      <sz val="11"/>
      <color theme="0"/>
      <name val="Calibri"/>
      <family val="2"/>
      <scheme val="minor"/>
    </font>
    <font>
      <sz val="10"/>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s>
  <borders count="2">
    <border>
      <left/>
      <right/>
      <top/>
      <bottom/>
      <diagonal/>
    </border>
    <border>
      <left style="thin">
        <color theme="0" tint="-0.24994659260841701"/>
      </left>
      <right/>
      <top/>
      <bottom/>
      <diagonal/>
    </border>
  </borders>
  <cellStyleXfs count="2">
    <xf numFmtId="0" fontId="0" fillId="0" borderId="0"/>
    <xf numFmtId="0" fontId="2" fillId="0" borderId="0"/>
  </cellStyleXfs>
  <cellXfs count="26">
    <xf numFmtId="0" fontId="0" fillId="0" borderId="0" xfId="0"/>
    <xf numFmtId="0" fontId="1" fillId="2" borderId="0" xfId="1" applyFont="1" applyFill="1" applyAlignment="1">
      <alignment horizontal="center" vertical="center" wrapText="1"/>
    </xf>
    <xf numFmtId="0" fontId="2" fillId="0" borderId="0" xfId="1"/>
    <xf numFmtId="0" fontId="2" fillId="3" borderId="0" xfId="1" applyFill="1"/>
    <xf numFmtId="0" fontId="3" fillId="3" borderId="0" xfId="1" applyFont="1" applyFill="1" applyAlignment="1">
      <alignment horizontal="left" vertical="center"/>
    </xf>
    <xf numFmtId="0" fontId="3" fillId="3" borderId="0" xfId="1" applyFont="1" applyFill="1"/>
    <xf numFmtId="14" fontId="3" fillId="3" borderId="0" xfId="1" applyNumberFormat="1" applyFont="1" applyFill="1" applyAlignment="1">
      <alignment horizontal="center" vertical="center"/>
    </xf>
    <xf numFmtId="14" fontId="2" fillId="0" borderId="0" xfId="1" applyNumberFormat="1"/>
    <xf numFmtId="0" fontId="2" fillId="0" borderId="1" xfId="1" applyBorder="1"/>
    <xf numFmtId="0" fontId="0" fillId="0" borderId="0" xfId="0" pivotButton="1"/>
    <xf numFmtId="0" fontId="0" fillId="0" borderId="0" xfId="0" applyAlignment="1">
      <alignment horizontal="left"/>
    </xf>
    <xf numFmtId="41" fontId="0" fillId="0" borderId="0" xfId="0" applyNumberFormat="1"/>
    <xf numFmtId="1" fontId="0" fillId="0" borderId="0" xfId="0" applyNumberFormat="1"/>
    <xf numFmtId="0" fontId="0" fillId="0" borderId="0" xfId="0" applyAlignment="1">
      <alignment horizontal="right"/>
    </xf>
    <xf numFmtId="0" fontId="0" fillId="0" borderId="0" xfId="0" pivotButton="1" applyFont="1"/>
    <xf numFmtId="0" fontId="0" fillId="0" borderId="0" xfId="0" applyFont="1" applyAlignment="1">
      <alignment horizontal="right"/>
    </xf>
    <xf numFmtId="41" fontId="0" fillId="0" borderId="0" xfId="0" applyNumberFormat="1" applyBorder="1"/>
    <xf numFmtId="1" fontId="0" fillId="0" borderId="0" xfId="0" applyNumberFormat="1" applyBorder="1"/>
    <xf numFmtId="0" fontId="0" fillId="0" borderId="0" xfId="0" applyBorder="1" applyAlignment="1">
      <alignment horizontal="left"/>
    </xf>
    <xf numFmtId="0" fontId="0" fillId="0" borderId="0" xfId="0" applyNumberFormat="1"/>
    <xf numFmtId="165" fontId="0" fillId="0" borderId="0" xfId="0" applyNumberFormat="1"/>
    <xf numFmtId="164" fontId="0" fillId="0" borderId="0" xfId="0" applyNumberFormat="1"/>
    <xf numFmtId="9" fontId="0" fillId="0" borderId="0" xfId="0" applyNumberFormat="1"/>
    <xf numFmtId="0" fontId="0" fillId="0" borderId="0" xfId="0" applyFont="1"/>
    <xf numFmtId="164" fontId="0" fillId="0" borderId="0" xfId="0" applyNumberFormat="1" applyBorder="1"/>
    <xf numFmtId="9" fontId="0" fillId="0" borderId="0" xfId="0" applyNumberFormat="1" applyBorder="1"/>
  </cellXfs>
  <cellStyles count="2">
    <cellStyle name="Normal" xfId="0" builtinId="0"/>
    <cellStyle name="Normal 2" xfId="1" xr:uid="{317D6744-2E7C-457F-AEEA-181D7345A07C}"/>
  </cellStyles>
  <dxfs count="45">
    <dxf>
      <numFmt numFmtId="0" formatCode="General"/>
    </dxf>
    <dxf>
      <numFmt numFmtId="0" formatCode="Genera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theme="2" tint="-0.499984740745262"/>
        </patternFill>
      </fill>
      <alignment horizontal="center" vertical="center" textRotation="0" wrapText="1" indent="0" justifyLastLine="0" shrinkToFit="0" readingOrder="0"/>
    </dxf>
    <dxf>
      <font>
        <b val="0"/>
      </font>
    </dxf>
    <dxf>
      <numFmt numFmtId="165" formatCode="0.0%"/>
    </dxf>
    <dxf>
      <alignment horizontal="right"/>
    </dxf>
    <dxf>
      <alignment horizontal="right"/>
    </dxf>
    <dxf>
      <numFmt numFmtId="164" formatCode="&quot;$&quot;#,##0"/>
    </dxf>
    <dxf>
      <numFmt numFmtId="14" formatCode="0.00%"/>
    </dxf>
    <dxf>
      <numFmt numFmtId="13" formatCode="0%"/>
    </dxf>
    <dxf>
      <border>
        <bottom style="thin">
          <color theme="0" tint="-0.24994659260841701"/>
        </bottom>
        <horizontal style="thin">
          <color theme="0" tint="-0.24994659260841701"/>
        </horizontal>
      </border>
    </dxf>
    <dxf>
      <border>
        <bottom style="thin">
          <color theme="0" tint="-0.24994659260841701"/>
        </bottom>
        <horizontal style="thin">
          <color theme="0" tint="-0.24994659260841701"/>
        </horizontal>
      </border>
    </dxf>
    <dxf>
      <font>
        <b val="0"/>
      </font>
    </dxf>
    <dxf>
      <font>
        <b val="0"/>
      </font>
    </dxf>
    <dxf>
      <border>
        <horizontal/>
      </border>
    </dxf>
    <dxf>
      <border>
        <horizontal/>
      </border>
    </dxf>
    <dxf>
      <alignment horizontal="right"/>
    </dxf>
    <dxf>
      <font>
        <b/>
      </font>
    </dxf>
    <dxf>
      <font>
        <b/>
      </font>
    </dxf>
    <dxf>
      <alignment horizontal="right"/>
    </dxf>
    <dxf>
      <font>
        <b val="0"/>
      </font>
    </dxf>
    <dxf>
      <font>
        <b val="0"/>
      </font>
    </dxf>
    <dxf>
      <border>
        <bottom style="thin">
          <color theme="0" tint="-0.24994659260841701"/>
        </bottom>
      </border>
    </dxf>
    <dxf>
      <border>
        <bottom style="thin">
          <color theme="0" tint="-0.24994659260841701"/>
        </bottom>
      </border>
    </dxf>
    <dxf>
      <border>
        <top/>
        <bottom/>
        <horizontal/>
      </border>
    </dxf>
    <dxf>
      <border>
        <top/>
        <bottom/>
        <horizontal/>
      </border>
    </dxf>
    <dxf>
      <numFmt numFmtId="33" formatCode="_(* #,##0_);_(* \(#,##0\);_(* &quot;-&quot;_);_(@_)"/>
    </dxf>
    <dxf>
      <numFmt numFmtId="1" formatCode="0"/>
    </dxf>
    <dxf>
      <font>
        <b/>
        <color theme="1"/>
      </font>
      <border>
        <bottom style="thin">
          <color theme="6"/>
        </bottom>
        <vertical/>
        <horizontal/>
      </border>
    </dxf>
    <dxf>
      <font>
        <color theme="1"/>
      </font>
      <border diagonalUp="0" diagonalDown="0">
        <left/>
        <right/>
        <top/>
        <bottom/>
        <vertical/>
        <horizontal/>
      </border>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horizontal style="thin">
          <color theme="0" tint="-0.14999847407452621"/>
        </horizontal>
      </border>
    </dxf>
  </dxfs>
  <tableStyles count="2" defaultTableStyle="TableStyleMedium2" defaultPivotStyle="PivotStyleLight16">
    <tableStyle name="ProjectSlicer" pivot="0" table="0" count="10" xr9:uid="{FBCD1A94-32D1-40F5-B3A6-4167AF0DE79F}">
      <tableStyleElement type="wholeTable" dxfId="33"/>
      <tableStyleElement type="headerRow" dxfId="32"/>
    </tableStyle>
    <tableStyle name="ProjectStyle2" table="0" count="11" xr9:uid="{5A41A3C4-CAED-4279-9830-683A77F04105}">
      <tableStyleElement type="wholeTable" dxfId="44"/>
      <tableStyleElement type="headerRow" dxfId="43"/>
      <tableStyleElement type="totalRow" dxfId="42"/>
      <tableStyleElement type="firstRowStripe" dxfId="41"/>
      <tableStyleElement type="firstColumnStripe" dxfId="40"/>
      <tableStyleElement type="firstSubtotalRow" dxfId="39"/>
      <tableStyleElement type="secondSubtotalRow" dxfId="38"/>
      <tableStyleElement type="firstRowSubheading" dxfId="37"/>
      <tableStyleElement type="secondRowSubheading" dxfId="36"/>
      <tableStyleElement type="pageFieldLabels" dxfId="35"/>
      <tableStyleElement type="pageFieldValues"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BFBFB"/>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roject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[RM_201810Europe_26052023124148.xlsx]201810!RegionChart</c:name>
    <c:fmtId val="1"/>
  </c:pivotSource>
  <c:chart>
    <c:autoTitleDeleted val="1"/>
    <c:pivotFmts>
      <c:pivotFmt>
        <c:idx val="0"/>
        <c:spPr>
          <a:solidFill>
            <a:srgbClr val="92929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929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'201810'!$T$22</c:f>
              <c:strCache>
                <c:ptCount val="1"/>
                <c:pt idx="0">
                  <c:v>Total</c:v>
                </c:pt>
              </c:strCache>
            </c:strRef>
          </c:tx>
          <c:spPr>
            <a:solidFill>
              <a:srgbClr val="92929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'201810'!$S$23:$S$27</c:f>
              <c:strCache>
                <c:ptCount val="4"/>
                <c:pt idx="0">
                  <c:v>Werner Strauss</c:v>
                </c:pt>
                <c:pt idx="1">
                  <c:v>Aida GmbH</c:v>
                </c:pt>
                <c:pt idx="2">
                  <c:v>Liebher</c:v>
                </c:pt>
                <c:pt idx="3">
                  <c:v>Edson</c:v>
                </c:pt>
              </c:strCache>
            </c:strRef>
          </c:cat>
          <c:val>
            <c:numRef>
              <c:f>'201810'!$T$23:$T$27</c:f>
              <c:numCache>
                <c:formatCode>General</c:formatCode>
                <c:ptCount val="4"/>
                <c:pt idx="0">
                  <c:v>378530.11</c:v>
                </c:pt>
                <c:pt idx="1">
                  <c:v>174854.43999999997</c:v>
                </c:pt>
                <c:pt idx="2">
                  <c:v>58511.98</c:v>
                </c:pt>
                <c:pt idx="3">
                  <c:v>36846.080000000002</c:v>
                </c:pt>
              </c:numCache>
            </c:numRef>
          </c:val>
          <c:extLst>
            <c:ext xmlns:c16="http://schemas.microsoft.com/office/drawing/2014/chart" uri="{C3380CC4-5D6E-409C-BE32-E72D297353CC}">
              <c16:uniqueId val="{00000000-4400-497C-99A1-D3A4CEC3D609}"/>
            </c:ext>
          </c:extLst>
        </c:ser>
        <c:dLbls>
          <c:dLblPos val="outEnd"/>
          <c:showLegendKey val="0"/>
          <c:showVal val="1"/>
          <c:showCatName val="0"/>
          <c:showSerName val="0"/>
          <c:showPercent val="0"/>
          <c:showBubbleSize val="0"/>
        </c:dLbls>
        <c:gapWidth val="58"/>
        <c:overlap val="100"/>
        <c:axId val="719202632"/>
        <c:axId val="719200664"/>
      </c:barChart>
      <c:catAx>
        <c:axId val="719202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200664"/>
        <c:crosses val="autoZero"/>
        <c:auto val="1"/>
        <c:lblAlgn val="ctr"/>
        <c:lblOffset val="100"/>
        <c:noMultiLvlLbl val="0"/>
      </c:catAx>
      <c:valAx>
        <c:axId val="719200664"/>
        <c:scaling>
          <c:orientation val="minMax"/>
          <c:max val="500000"/>
          <c:min val="0"/>
        </c:scaling>
        <c:delete val="1"/>
        <c:axPos val="t"/>
        <c:majorGridlines>
          <c:spPr>
            <a:ln w="9525" cap="flat" cmpd="sng" algn="ctr">
              <a:noFill/>
              <a:round/>
            </a:ln>
            <a:effectLst/>
          </c:spPr>
        </c:majorGridlines>
        <c:numFmt formatCode="General" sourceLinked="1"/>
        <c:majorTickMark val="none"/>
        <c:minorTickMark val="none"/>
        <c:tickLblPos val="nextTo"/>
        <c:crossAx val="71920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17781</xdr:colOff>
      <xdr:row>1</xdr:row>
      <xdr:rowOff>77471</xdr:rowOff>
    </xdr:from>
    <xdr:to>
      <xdr:col>24</xdr:col>
      <xdr:colOff>647066</xdr:colOff>
      <xdr:row>3</xdr:row>
      <xdr:rowOff>128588</xdr:rowOff>
    </xdr:to>
    <mc:AlternateContent xmlns:mc="http://schemas.openxmlformats.org/markup-compatibility/2006">
      <mc:Choice xmlns:a14="http://schemas.microsoft.com/office/drawing/2010/main" Requires="a14">
        <xdr:graphicFrame macro="">
          <xdr:nvGraphicFramePr>
            <xdr:cNvPr id="2" name="Company Name">
              <a:extLst>
                <a:ext uri="{FF2B5EF4-FFF2-40B4-BE49-F238E27FC236}">
                  <a16:creationId xmlns:a16="http://schemas.microsoft.com/office/drawing/2014/main" id="{6CB0C2DF-4C1C-4865-9ADF-11900EECB05A}"/>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4307841" y="557531"/>
              <a:ext cx="2679065" cy="39401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64769</xdr:colOff>
      <xdr:row>14</xdr:row>
      <xdr:rowOff>55246</xdr:rowOff>
    </xdr:from>
    <xdr:to>
      <xdr:col>21</xdr:col>
      <xdr:colOff>382905</xdr:colOff>
      <xdr:row>39</xdr:row>
      <xdr:rowOff>150496</xdr:rowOff>
    </xdr:to>
    <xdr:graphicFrame macro="">
      <xdr:nvGraphicFramePr>
        <xdr:cNvPr id="3" name="RegionChart">
          <a:extLst>
            <a:ext uri="{FF2B5EF4-FFF2-40B4-BE49-F238E27FC236}">
              <a16:creationId xmlns:a16="http://schemas.microsoft.com/office/drawing/2014/main" id="{1AFE8902-915E-4056-8D29-6E2E65A7C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eno\Desktop\VBA\Project%202%20-%20Sales%20Regional%20Reporting%20Tool\Monthly_Sales_Reporting_Template_Tool_test.xlsm" TargetMode="External"/><Relationship Id="rId1" Type="http://schemas.openxmlformats.org/officeDocument/2006/relationships/externalLinkPath" Target="Monthly_Sales_Reporting_Template_Tool_te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Start"/>
      <sheetName val="Workings"/>
      <sheetName val="Summary"/>
      <sheetName val="NewData"/>
      <sheetName val="Map"/>
    </sheetNames>
    <sheetDataSet>
      <sheetData sheetId="0"/>
      <sheetData sheetId="1"/>
      <sheetData sheetId="2"/>
      <sheetData sheetId="3"/>
      <sheetData sheetId="4"/>
      <sheetData sheetId="5">
        <row r="9">
          <cell r="G9" t="str">
            <v>America</v>
          </cell>
        </row>
        <row r="10">
          <cell r="G10" t="str">
            <v>Europe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chu Xiong" refreshedDate="45072.529041435184" createdVersion="3" refreshedVersion="8" minRefreshableVersion="3" recordCount="77" xr:uid="{A8113C2D-5797-4C9D-AA86-9F4BDE9E764D}">
  <cacheSource type="worksheet">
    <worksheetSource name="TableTemp"/>
  </cacheSource>
  <cacheFields count="14">
    <cacheField name="Company ID" numFmtId="0">
      <sharedItems/>
    </cacheField>
    <cacheField name="Sales Document" numFmtId="0">
      <sharedItems containsSemiMixedTypes="0" containsString="0" containsNumber="1" containsInteger="1" minValue="44015" maxValue="88666"/>
    </cacheField>
    <cacheField name="Document Date" numFmtId="14">
      <sharedItems containsSemiMixedTypes="0" containsNonDate="0" containsDate="1" containsString="0" minDate="2018-10-04T00:00:00" maxDate="2018-10-27T00:00:00"/>
    </cacheField>
    <cacheField name="Customer code" numFmtId="0">
      <sharedItems containsSemiMixedTypes="0" containsString="0" containsNumber="1" containsInteger="1" minValue="8030" maxValue="8060"/>
    </cacheField>
    <cacheField name="Article code" numFmtId="0">
      <sharedItems containsSemiMixedTypes="0" containsString="0" containsNumber="1" containsInteger="1" minValue="103" maxValue="120"/>
    </cacheField>
    <cacheField name="Reject" numFmtId="0">
      <sharedItems containsBlank="1" containsMixedTypes="1" containsNumber="1" containsInteger="1" minValue="1" maxValue="4"/>
    </cacheField>
    <cacheField name="Quantity" numFmtId="0">
      <sharedItems containsSemiMixedTypes="0" containsString="0" containsNumber="1" containsInteger="1" minValue="50" maxValue="870"/>
    </cacheField>
    <cacheField name="Sales Local Currency" numFmtId="0">
      <sharedItems containsSemiMixedTypes="0" containsString="0" containsNumber="1" containsInteger="1" minValue="1200" maxValue="53320"/>
    </cacheField>
    <cacheField name="Company Name" numFmtId="0">
      <sharedItems count="2">
        <s v="Bere Kleid"/>
        <s v="Lucas Basics"/>
      </sharedItems>
    </cacheField>
    <cacheField name="Customer Name" numFmtId="0">
      <sharedItems count="4">
        <s v="Aida GmbH"/>
        <s v="Werner Strauss"/>
        <s v="Edson"/>
        <s v="Liebher"/>
      </sharedItems>
    </cacheField>
    <cacheField name="Article Description" numFmtId="0">
      <sharedItems count="12">
        <s v="Women evening dress Cocktail red"/>
        <s v="Women type T simple black"/>
        <s v="Women crop top black"/>
        <s v="Women basics"/>
        <s v="Smartphone case diamond"/>
        <s v="Women evening dress long black"/>
        <s v="Unisex tank top white"/>
        <s v="Smartphone case simple"/>
        <s v="Laptop bag red"/>
        <s v="Women type T simple white"/>
        <s v="Unisex tank top black"/>
        <s v="Laptop bag black"/>
      </sharedItems>
    </cacheField>
    <cacheField name="Currency" numFmtId="0">
      <sharedItems/>
    </cacheField>
    <cacheField name="Sales US Dollar" numFmtId="0">
      <sharedItems containsSemiMixedTypes="0" containsString="0" containsNumber="1" minValue="1409.93" maxValue="62647.75"/>
    </cacheField>
    <cacheField name="Reject %" numFmtId="0" formula="Reject/Quantity" databaseField="0"/>
  </cacheFields>
  <extLst>
    <ext xmlns:x14="http://schemas.microsoft.com/office/spreadsheetml/2009/9/main" uri="{725AE2AE-9491-48be-B2B4-4EB974FC3084}">
      <x14:pivotCacheDefinition pivotCacheId="588761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030AT"/>
    <n v="84030"/>
    <d v="2018-10-07T00:00:00"/>
    <n v="8050"/>
    <n v="120"/>
    <s v=""/>
    <n v="120"/>
    <n v="6960"/>
    <x v="0"/>
    <x v="0"/>
    <x v="0"/>
    <s v="EUR"/>
    <n v="8177.58"/>
  </r>
  <r>
    <s v="1030AT"/>
    <n v="84030"/>
    <d v="2018-10-07T00:00:00"/>
    <n v="8050"/>
    <n v="104"/>
    <n v="1"/>
    <n v="430"/>
    <n v="5160"/>
    <x v="0"/>
    <x v="0"/>
    <x v="1"/>
    <s v="EUR"/>
    <n v="6062.69"/>
  </r>
  <r>
    <s v="1030AT"/>
    <n v="84030"/>
    <d v="2018-10-07T00:00:00"/>
    <n v="8050"/>
    <n v="105"/>
    <s v=""/>
    <n v="120"/>
    <n v="1200"/>
    <x v="0"/>
    <x v="0"/>
    <x v="2"/>
    <s v="EUR"/>
    <n v="1409.93"/>
  </r>
  <r>
    <s v="1030AT"/>
    <n v="84030"/>
    <d v="2018-10-07T00:00:00"/>
    <n v="8050"/>
    <n v="107"/>
    <n v="1"/>
    <n v="690"/>
    <n v="3450"/>
    <x v="0"/>
    <x v="0"/>
    <x v="3"/>
    <s v="EUR"/>
    <n v="4053.54"/>
  </r>
  <r>
    <s v="1030AT"/>
    <n v="84031"/>
    <d v="2018-10-08T00:00:00"/>
    <n v="8040"/>
    <n v="104"/>
    <s v=""/>
    <n v="870"/>
    <n v="10440"/>
    <x v="0"/>
    <x v="1"/>
    <x v="1"/>
    <s v="EUR"/>
    <n v="12266.36"/>
  </r>
  <r>
    <s v="1030AT"/>
    <n v="84031"/>
    <d v="2018-10-08T00:00:00"/>
    <n v="8040"/>
    <n v="107"/>
    <s v=""/>
    <n v="760"/>
    <n v="3800"/>
    <x v="0"/>
    <x v="1"/>
    <x v="3"/>
    <s v="EUR"/>
    <n v="4464.7700000000004"/>
  </r>
  <r>
    <s v="1030AT"/>
    <n v="84031"/>
    <d v="2018-10-08T00:00:00"/>
    <n v="8040"/>
    <n v="110"/>
    <n v="2"/>
    <n v="500"/>
    <n v="30000"/>
    <x v="0"/>
    <x v="1"/>
    <x v="4"/>
    <s v="EUR"/>
    <n v="35248.17"/>
  </r>
  <r>
    <s v="1030AT"/>
    <n v="88112"/>
    <d v="2018-10-11T00:00:00"/>
    <n v="8040"/>
    <n v="110"/>
    <m/>
    <n v="480"/>
    <n v="28800"/>
    <x v="0"/>
    <x v="1"/>
    <x v="4"/>
    <s v="EUR"/>
    <n v="33838.239999999998"/>
  </r>
  <r>
    <s v="1030AT"/>
    <n v="88112"/>
    <d v="2018-10-11T00:00:00"/>
    <n v="8040"/>
    <n v="119"/>
    <s v=""/>
    <n v="630"/>
    <n v="39060"/>
    <x v="0"/>
    <x v="1"/>
    <x v="5"/>
    <s v="EUR"/>
    <n v="45893.120000000003"/>
  </r>
  <r>
    <s v="1030AT"/>
    <n v="88112"/>
    <d v="2018-10-11T00:00:00"/>
    <n v="8040"/>
    <n v="120"/>
    <m/>
    <n v="150"/>
    <n v="8700"/>
    <x v="0"/>
    <x v="1"/>
    <x v="0"/>
    <s v="EUR"/>
    <n v="10221.969999999999"/>
  </r>
  <r>
    <s v="1030AT"/>
    <n v="88112"/>
    <d v="2018-10-11T00:00:00"/>
    <n v="8040"/>
    <n v="116"/>
    <n v="4"/>
    <n v="760"/>
    <n v="4560"/>
    <x v="0"/>
    <x v="1"/>
    <x v="6"/>
    <s v="EUR"/>
    <n v="5357.72"/>
  </r>
  <r>
    <s v="1030AT"/>
    <n v="88112"/>
    <d v="2018-10-11T00:00:00"/>
    <n v="8040"/>
    <n v="111"/>
    <m/>
    <n v="590"/>
    <n v="11800"/>
    <x v="0"/>
    <x v="1"/>
    <x v="7"/>
    <s v="EUR"/>
    <n v="13864.28"/>
  </r>
  <r>
    <s v="1030AT"/>
    <n v="88112"/>
    <d v="2018-10-11T00:00:00"/>
    <n v="8040"/>
    <n v="110"/>
    <m/>
    <n v="530"/>
    <n v="31800"/>
    <x v="0"/>
    <x v="1"/>
    <x v="4"/>
    <s v="EUR"/>
    <n v="37363.06"/>
  </r>
  <r>
    <s v="1030AT"/>
    <n v="88112"/>
    <d v="2018-10-11T00:00:00"/>
    <n v="8040"/>
    <n v="109"/>
    <m/>
    <n v="260"/>
    <n v="7280"/>
    <x v="0"/>
    <x v="1"/>
    <x v="8"/>
    <s v="EUR"/>
    <n v="8553.56"/>
  </r>
  <r>
    <s v="1030AT"/>
    <n v="85442"/>
    <d v="2018-10-15T00:00:00"/>
    <n v="8050"/>
    <n v="107"/>
    <m/>
    <n v="270"/>
    <n v="1350"/>
    <x v="0"/>
    <x v="0"/>
    <x v="3"/>
    <s v="EUR"/>
    <n v="1586.17"/>
  </r>
  <r>
    <s v="1030AT"/>
    <n v="85442"/>
    <d v="2018-10-15T00:00:00"/>
    <n v="8050"/>
    <n v="103"/>
    <m/>
    <n v="630"/>
    <n v="7560"/>
    <x v="0"/>
    <x v="0"/>
    <x v="9"/>
    <s v="EUR"/>
    <n v="8882.5400000000009"/>
  </r>
  <r>
    <s v="1030AT"/>
    <n v="85442"/>
    <d v="2018-10-15T00:00:00"/>
    <n v="8050"/>
    <n v="104"/>
    <m/>
    <n v="440"/>
    <n v="5280"/>
    <x v="0"/>
    <x v="0"/>
    <x v="1"/>
    <s v="EUR"/>
    <n v="6203.68"/>
  </r>
  <r>
    <s v="1030AT"/>
    <n v="85442"/>
    <d v="2018-10-15T00:00:00"/>
    <n v="8050"/>
    <n v="120"/>
    <m/>
    <n v="500"/>
    <n v="29000"/>
    <x v="0"/>
    <x v="0"/>
    <x v="0"/>
    <s v="EUR"/>
    <n v="34073.230000000003"/>
  </r>
  <r>
    <s v="1030AT"/>
    <n v="85442"/>
    <d v="2018-10-15T00:00:00"/>
    <n v="8050"/>
    <n v="119"/>
    <n v="1"/>
    <n v="360"/>
    <n v="22320"/>
    <x v="0"/>
    <x v="0"/>
    <x v="5"/>
    <s v="EUR"/>
    <n v="26224.639999999999"/>
  </r>
  <r>
    <s v="1030AT"/>
    <n v="85442"/>
    <d v="2018-10-15T00:00:00"/>
    <n v="8050"/>
    <n v="115"/>
    <m/>
    <n v="810"/>
    <n v="4860"/>
    <x v="0"/>
    <x v="0"/>
    <x v="10"/>
    <s v="EUR"/>
    <n v="5710.2"/>
  </r>
  <r>
    <s v="1030AT"/>
    <n v="85442"/>
    <d v="2018-10-15T00:00:00"/>
    <n v="8050"/>
    <n v="108"/>
    <m/>
    <n v="800"/>
    <n v="22400"/>
    <x v="0"/>
    <x v="0"/>
    <x v="11"/>
    <s v="EUR"/>
    <n v="26318.63"/>
  </r>
  <r>
    <s v="1030AT"/>
    <n v="88588"/>
    <d v="2018-10-15T00:00:00"/>
    <n v="8040"/>
    <n v="120"/>
    <m/>
    <n v="470"/>
    <n v="27260"/>
    <x v="0"/>
    <x v="1"/>
    <x v="0"/>
    <s v="EUR"/>
    <n v="32028.84"/>
  </r>
  <r>
    <s v="1030AT"/>
    <n v="88588"/>
    <d v="2018-10-15T00:00:00"/>
    <n v="8040"/>
    <n v="119"/>
    <m/>
    <n v="860"/>
    <n v="53320"/>
    <x v="0"/>
    <x v="1"/>
    <x v="5"/>
    <s v="EUR"/>
    <n v="62647.75"/>
  </r>
  <r>
    <s v="1030AT"/>
    <n v="88588"/>
    <d v="2018-10-15T00:00:00"/>
    <n v="8040"/>
    <n v="110"/>
    <m/>
    <n v="180"/>
    <n v="10800"/>
    <x v="0"/>
    <x v="1"/>
    <x v="4"/>
    <s v="EUR"/>
    <n v="12689.34"/>
  </r>
  <r>
    <s v="1030AT"/>
    <n v="88588"/>
    <d v="2018-10-15T00:00:00"/>
    <n v="8040"/>
    <n v="111"/>
    <m/>
    <n v="750"/>
    <n v="15000"/>
    <x v="0"/>
    <x v="1"/>
    <x v="7"/>
    <s v="EUR"/>
    <n v="17624.09"/>
  </r>
  <r>
    <s v="1030AT"/>
    <n v="88588"/>
    <d v="2018-10-15T00:00:00"/>
    <n v="8040"/>
    <n v="109"/>
    <m/>
    <n v="560"/>
    <n v="15680"/>
    <x v="0"/>
    <x v="1"/>
    <x v="8"/>
    <s v="EUR"/>
    <n v="18423.04"/>
  </r>
  <r>
    <s v="1030AT"/>
    <n v="88588"/>
    <d v="2018-10-15T00:00:00"/>
    <n v="8040"/>
    <n v="105"/>
    <m/>
    <n v="130"/>
    <n v="1300"/>
    <x v="0"/>
    <x v="1"/>
    <x v="2"/>
    <s v="EUR"/>
    <n v="1527.42"/>
  </r>
  <r>
    <s v="1030AT"/>
    <n v="88588"/>
    <d v="2018-10-15T00:00:00"/>
    <n v="8040"/>
    <n v="103"/>
    <m/>
    <n v="110"/>
    <n v="1320"/>
    <x v="0"/>
    <x v="1"/>
    <x v="9"/>
    <s v="EUR"/>
    <n v="1550.92"/>
  </r>
  <r>
    <s v="1030AT"/>
    <n v="88544"/>
    <d v="2018-10-22T00:00:00"/>
    <n v="8040"/>
    <n v="107"/>
    <m/>
    <n v="770"/>
    <n v="3850"/>
    <x v="0"/>
    <x v="1"/>
    <x v="3"/>
    <s v="EUR"/>
    <n v="4523.5200000000004"/>
  </r>
  <r>
    <s v="1030AT"/>
    <n v="88544"/>
    <d v="2018-10-22T00:00:00"/>
    <n v="8040"/>
    <n v="120"/>
    <m/>
    <n v="300"/>
    <n v="17400"/>
    <x v="0"/>
    <x v="1"/>
    <x v="0"/>
    <s v="EUR"/>
    <n v="20443.939999999999"/>
  </r>
  <r>
    <s v="1030AT"/>
    <n v="88666"/>
    <d v="2018-10-26T00:00:00"/>
    <n v="8030"/>
    <n v="119"/>
    <m/>
    <n v="330"/>
    <n v="20460"/>
    <x v="0"/>
    <x v="2"/>
    <x v="5"/>
    <s v="EUR"/>
    <n v="24039.25"/>
  </r>
  <r>
    <s v="1030AT"/>
    <n v="88666"/>
    <d v="2018-10-26T00:00:00"/>
    <n v="8030"/>
    <n v="107"/>
    <m/>
    <n v="460"/>
    <n v="2300"/>
    <x v="0"/>
    <x v="2"/>
    <x v="3"/>
    <s v="EUR"/>
    <n v="2702.36"/>
  </r>
  <r>
    <s v="1030AT"/>
    <n v="88666"/>
    <d v="2018-10-26T00:00:00"/>
    <n v="8030"/>
    <n v="105"/>
    <n v="1"/>
    <n v="470"/>
    <n v="4700"/>
    <x v="0"/>
    <x v="2"/>
    <x v="2"/>
    <s v="EUR"/>
    <n v="5522.21"/>
  </r>
  <r>
    <s v="1030AT"/>
    <n v="88666"/>
    <d v="2018-10-26T00:00:00"/>
    <n v="8030"/>
    <n v="115"/>
    <m/>
    <n v="390"/>
    <n v="2340"/>
    <x v="0"/>
    <x v="2"/>
    <x v="10"/>
    <s v="EUR"/>
    <n v="2749.36"/>
  </r>
  <r>
    <s v="1030AT"/>
    <n v="88666"/>
    <d v="2018-10-26T00:00:00"/>
    <n v="8030"/>
    <n v="116"/>
    <m/>
    <n v="260"/>
    <n v="1560"/>
    <x v="0"/>
    <x v="2"/>
    <x v="6"/>
    <s v="EUR"/>
    <n v="1832.9"/>
  </r>
  <r>
    <s v="1040DE"/>
    <n v="44030"/>
    <d v="2018-10-04T00:00:00"/>
    <n v="8060"/>
    <n v="108"/>
    <s v=""/>
    <n v="60"/>
    <n v="1680"/>
    <x v="1"/>
    <x v="3"/>
    <x v="11"/>
    <s v="EUR"/>
    <n v="1973.9"/>
  </r>
  <r>
    <s v="1040DE"/>
    <n v="44030"/>
    <d v="2018-10-04T00:00:00"/>
    <n v="8060"/>
    <n v="109"/>
    <n v="1"/>
    <n v="60"/>
    <n v="1680"/>
    <x v="1"/>
    <x v="3"/>
    <x v="8"/>
    <s v="EUR"/>
    <n v="1973.9"/>
  </r>
  <r>
    <s v="1040DE"/>
    <n v="44032"/>
    <d v="2018-10-07T00:00:00"/>
    <n v="8060"/>
    <n v="108"/>
    <s v=""/>
    <n v="60"/>
    <n v="1680"/>
    <x v="1"/>
    <x v="3"/>
    <x v="11"/>
    <s v="EUR"/>
    <n v="1973.9"/>
  </r>
  <r>
    <s v="1040DE"/>
    <n v="44032"/>
    <d v="2018-10-07T00:00:00"/>
    <n v="8060"/>
    <n v="109"/>
    <m/>
    <n v="70"/>
    <n v="1960"/>
    <x v="1"/>
    <x v="3"/>
    <x v="8"/>
    <s v="EUR"/>
    <n v="2302.88"/>
  </r>
  <r>
    <s v="1040DE"/>
    <n v="44031"/>
    <d v="2018-10-08T00:00:00"/>
    <n v="8050"/>
    <n v="108"/>
    <s v=""/>
    <n v="60"/>
    <n v="1680"/>
    <x v="1"/>
    <x v="0"/>
    <x v="11"/>
    <s v="EUR"/>
    <n v="1973.9"/>
  </r>
  <r>
    <s v="1040DE"/>
    <n v="44031"/>
    <d v="2018-10-08T00:00:00"/>
    <n v="8050"/>
    <n v="109"/>
    <s v=""/>
    <n v="50"/>
    <n v="1400"/>
    <x v="1"/>
    <x v="0"/>
    <x v="8"/>
    <s v="EUR"/>
    <n v="1644.91"/>
  </r>
  <r>
    <s v="1040DE"/>
    <n v="44031"/>
    <d v="2018-10-08T00:00:00"/>
    <n v="8050"/>
    <n v="110"/>
    <s v=""/>
    <n v="60"/>
    <n v="3600"/>
    <x v="1"/>
    <x v="0"/>
    <x v="4"/>
    <s v="EUR"/>
    <n v="4229.78"/>
  </r>
  <r>
    <s v="1040DE"/>
    <n v="48112"/>
    <d v="2018-10-11T00:00:00"/>
    <n v="8060"/>
    <n v="109"/>
    <m/>
    <n v="60"/>
    <n v="1680"/>
    <x v="1"/>
    <x v="3"/>
    <x v="8"/>
    <s v="EUR"/>
    <n v="1973.9"/>
  </r>
  <r>
    <s v="1040DE"/>
    <n v="48112"/>
    <d v="2018-10-11T00:00:00"/>
    <n v="8060"/>
    <n v="110"/>
    <s v=""/>
    <n v="50"/>
    <n v="3000"/>
    <x v="1"/>
    <x v="3"/>
    <x v="4"/>
    <s v="EUR"/>
    <n v="3524.82"/>
  </r>
  <r>
    <s v="1040DE"/>
    <n v="48114"/>
    <d v="2018-10-11T00:00:00"/>
    <n v="8050"/>
    <n v="109"/>
    <m/>
    <n v="60"/>
    <n v="1680"/>
    <x v="1"/>
    <x v="0"/>
    <x v="8"/>
    <s v="EUR"/>
    <n v="1973.9"/>
  </r>
  <r>
    <s v="1040DE"/>
    <n v="48114"/>
    <d v="2018-10-11T00:00:00"/>
    <n v="8050"/>
    <n v="110"/>
    <m/>
    <n v="60"/>
    <n v="3600"/>
    <x v="1"/>
    <x v="0"/>
    <x v="4"/>
    <s v="EUR"/>
    <n v="4229.78"/>
  </r>
  <r>
    <s v="1040DE"/>
    <n v="48114"/>
    <d v="2018-10-11T00:00:00"/>
    <n v="8050"/>
    <n v="111"/>
    <m/>
    <n v="80"/>
    <n v="1600"/>
    <x v="1"/>
    <x v="0"/>
    <x v="7"/>
    <s v="EUR"/>
    <n v="1879.9"/>
  </r>
  <r>
    <s v="1040DE"/>
    <n v="48116"/>
    <d v="2018-10-11T00:00:00"/>
    <n v="8060"/>
    <n v="109"/>
    <m/>
    <n v="60"/>
    <n v="1680"/>
    <x v="1"/>
    <x v="3"/>
    <x v="8"/>
    <s v="EUR"/>
    <n v="1973.9"/>
  </r>
  <r>
    <s v="1040DE"/>
    <n v="48116"/>
    <d v="2018-10-11T00:00:00"/>
    <n v="8060"/>
    <n v="110"/>
    <m/>
    <n v="60"/>
    <n v="3600"/>
    <x v="1"/>
    <x v="3"/>
    <x v="4"/>
    <s v="EUR"/>
    <n v="4229.78"/>
  </r>
  <r>
    <s v="1040DE"/>
    <n v="45442"/>
    <d v="2018-10-15T00:00:00"/>
    <n v="8050"/>
    <n v="108"/>
    <m/>
    <n v="50"/>
    <n v="1400"/>
    <x v="1"/>
    <x v="0"/>
    <x v="11"/>
    <s v="EUR"/>
    <n v="1644.91"/>
  </r>
  <r>
    <s v="1040DE"/>
    <n v="45442"/>
    <d v="2018-10-15T00:00:00"/>
    <n v="8050"/>
    <n v="109"/>
    <n v="1"/>
    <n v="60"/>
    <n v="1680"/>
    <x v="1"/>
    <x v="0"/>
    <x v="8"/>
    <s v="EUR"/>
    <n v="1973.9"/>
  </r>
  <r>
    <s v="1040DE"/>
    <n v="45444"/>
    <d v="2018-10-15T00:00:00"/>
    <n v="8060"/>
    <n v="108"/>
    <m/>
    <n v="60"/>
    <n v="1680"/>
    <x v="1"/>
    <x v="3"/>
    <x v="11"/>
    <s v="EUR"/>
    <n v="1973.9"/>
  </r>
  <r>
    <s v="1040DE"/>
    <n v="45444"/>
    <d v="2018-10-15T00:00:00"/>
    <n v="8060"/>
    <n v="109"/>
    <m/>
    <n v="70"/>
    <n v="1960"/>
    <x v="1"/>
    <x v="3"/>
    <x v="8"/>
    <s v="EUR"/>
    <n v="2302.88"/>
  </r>
  <r>
    <s v="1040DE"/>
    <n v="45444"/>
    <d v="2018-10-15T00:00:00"/>
    <n v="8060"/>
    <n v="110"/>
    <m/>
    <n v="60"/>
    <n v="3600"/>
    <x v="1"/>
    <x v="3"/>
    <x v="4"/>
    <s v="EUR"/>
    <n v="4229.78"/>
  </r>
  <r>
    <s v="1040DE"/>
    <n v="45446"/>
    <d v="2018-10-15T00:00:00"/>
    <n v="8050"/>
    <n v="111"/>
    <m/>
    <n v="80"/>
    <n v="1600"/>
    <x v="1"/>
    <x v="0"/>
    <x v="7"/>
    <s v="EUR"/>
    <n v="1879.9"/>
  </r>
  <r>
    <s v="1040DE"/>
    <n v="45446"/>
    <d v="2018-10-15T00:00:00"/>
    <n v="8050"/>
    <n v="108"/>
    <m/>
    <n v="50"/>
    <n v="1400"/>
    <x v="1"/>
    <x v="0"/>
    <x v="11"/>
    <s v="EUR"/>
    <n v="1644.91"/>
  </r>
  <r>
    <s v="1040DE"/>
    <n v="44015"/>
    <d v="2018-10-10T00:00:00"/>
    <n v="8060"/>
    <n v="108"/>
    <m/>
    <n v="60"/>
    <n v="1680"/>
    <x v="1"/>
    <x v="3"/>
    <x v="11"/>
    <s v="EUR"/>
    <n v="1973.9"/>
  </r>
  <r>
    <s v="1040DE"/>
    <n v="44015"/>
    <d v="2018-10-10T00:00:00"/>
    <n v="8060"/>
    <n v="109"/>
    <m/>
    <n v="70"/>
    <n v="1960"/>
    <x v="1"/>
    <x v="3"/>
    <x v="8"/>
    <s v="EUR"/>
    <n v="2302.88"/>
  </r>
  <r>
    <s v="1040DE"/>
    <n v="44017"/>
    <d v="2018-10-13T00:00:00"/>
    <n v="8060"/>
    <n v="108"/>
    <m/>
    <n v="70"/>
    <n v="1960"/>
    <x v="1"/>
    <x v="3"/>
    <x v="11"/>
    <s v="EUR"/>
    <n v="2302.88"/>
  </r>
  <r>
    <s v="1040DE"/>
    <n v="44017"/>
    <d v="2018-10-13T00:00:00"/>
    <n v="8060"/>
    <n v="109"/>
    <m/>
    <n v="70"/>
    <n v="1960"/>
    <x v="1"/>
    <x v="3"/>
    <x v="8"/>
    <s v="EUR"/>
    <n v="2302.88"/>
  </r>
  <r>
    <s v="1040DE"/>
    <n v="44016"/>
    <d v="2018-10-14T00:00:00"/>
    <n v="8050"/>
    <n v="108"/>
    <m/>
    <n v="70"/>
    <n v="1960"/>
    <x v="1"/>
    <x v="0"/>
    <x v="11"/>
    <s v="EUR"/>
    <n v="2302.88"/>
  </r>
  <r>
    <s v="1040DE"/>
    <n v="44016"/>
    <d v="2018-10-14T00:00:00"/>
    <n v="8050"/>
    <n v="109"/>
    <n v="1"/>
    <n v="60"/>
    <n v="1680"/>
    <x v="1"/>
    <x v="0"/>
    <x v="8"/>
    <s v="EUR"/>
    <n v="1973.9"/>
  </r>
  <r>
    <s v="1040DE"/>
    <n v="44016"/>
    <d v="2018-10-14T00:00:00"/>
    <n v="8050"/>
    <n v="110"/>
    <m/>
    <n v="50"/>
    <n v="3000"/>
    <x v="1"/>
    <x v="0"/>
    <x v="4"/>
    <s v="EUR"/>
    <n v="3524.82"/>
  </r>
  <r>
    <s v="1040DE"/>
    <n v="48097"/>
    <d v="2018-10-17T00:00:00"/>
    <n v="8060"/>
    <n v="109"/>
    <m/>
    <n v="60"/>
    <n v="1680"/>
    <x v="1"/>
    <x v="3"/>
    <x v="8"/>
    <s v="EUR"/>
    <n v="1973.9"/>
  </r>
  <r>
    <s v="1040DE"/>
    <n v="48097"/>
    <d v="2018-10-17T00:00:00"/>
    <n v="8060"/>
    <n v="110"/>
    <m/>
    <n v="70"/>
    <n v="4200"/>
    <x v="1"/>
    <x v="3"/>
    <x v="4"/>
    <s v="EUR"/>
    <n v="4934.74"/>
  </r>
  <r>
    <s v="1040DE"/>
    <n v="48099"/>
    <d v="2018-10-17T00:00:00"/>
    <n v="8050"/>
    <n v="109"/>
    <n v="1"/>
    <n v="60"/>
    <n v="1680"/>
    <x v="1"/>
    <x v="0"/>
    <x v="8"/>
    <s v="EUR"/>
    <n v="1973.9"/>
  </r>
  <r>
    <s v="1040DE"/>
    <n v="48099"/>
    <d v="2018-10-17T00:00:00"/>
    <n v="8050"/>
    <n v="110"/>
    <m/>
    <n v="60"/>
    <n v="3600"/>
    <x v="1"/>
    <x v="0"/>
    <x v="4"/>
    <s v="EUR"/>
    <n v="4229.78"/>
  </r>
  <r>
    <s v="1040DE"/>
    <n v="48099"/>
    <d v="2018-10-17T00:00:00"/>
    <n v="8050"/>
    <n v="111"/>
    <m/>
    <n v="60"/>
    <n v="1200"/>
    <x v="1"/>
    <x v="0"/>
    <x v="7"/>
    <s v="EUR"/>
    <n v="1409.93"/>
  </r>
  <r>
    <s v="1040DE"/>
    <n v="48101"/>
    <d v="2018-10-17T00:00:00"/>
    <n v="8060"/>
    <n v="109"/>
    <m/>
    <n v="60"/>
    <n v="1680"/>
    <x v="1"/>
    <x v="3"/>
    <x v="8"/>
    <s v="EUR"/>
    <n v="1973.9"/>
  </r>
  <r>
    <s v="1040DE"/>
    <n v="48101"/>
    <d v="2018-10-17T00:00:00"/>
    <n v="8060"/>
    <n v="110"/>
    <m/>
    <n v="50"/>
    <n v="3000"/>
    <x v="1"/>
    <x v="3"/>
    <x v="4"/>
    <s v="EUR"/>
    <n v="3524.82"/>
  </r>
  <r>
    <s v="1040DE"/>
    <n v="45427"/>
    <d v="2018-10-21T00:00:00"/>
    <n v="8050"/>
    <n v="108"/>
    <m/>
    <n v="70"/>
    <n v="1960"/>
    <x v="1"/>
    <x v="0"/>
    <x v="11"/>
    <s v="EUR"/>
    <n v="2302.88"/>
  </r>
  <r>
    <s v="1040DE"/>
    <n v="45427"/>
    <d v="2018-10-21T00:00:00"/>
    <n v="8050"/>
    <n v="109"/>
    <m/>
    <n v="60"/>
    <n v="1680"/>
    <x v="1"/>
    <x v="0"/>
    <x v="8"/>
    <s v="EUR"/>
    <n v="1973.9"/>
  </r>
  <r>
    <s v="1040DE"/>
    <n v="45429"/>
    <d v="2018-10-21T00:00:00"/>
    <n v="8060"/>
    <n v="108"/>
    <m/>
    <n v="80"/>
    <n v="2240"/>
    <x v="1"/>
    <x v="3"/>
    <x v="11"/>
    <s v="EUR"/>
    <n v="2631.86"/>
  </r>
  <r>
    <s v="1040DE"/>
    <n v="45429"/>
    <d v="2018-10-21T00:00:00"/>
    <n v="8060"/>
    <n v="109"/>
    <n v="2"/>
    <n v="80"/>
    <n v="2240"/>
    <x v="1"/>
    <x v="3"/>
    <x v="8"/>
    <s v="EUR"/>
    <n v="2631.86"/>
  </r>
  <r>
    <s v="1040DE"/>
    <n v="45429"/>
    <d v="2018-10-21T00:00:00"/>
    <n v="8060"/>
    <n v="110"/>
    <m/>
    <n v="50"/>
    <n v="3000"/>
    <x v="1"/>
    <x v="3"/>
    <x v="4"/>
    <s v="EUR"/>
    <n v="3524.82"/>
  </r>
  <r>
    <s v="1040DE"/>
    <n v="45431"/>
    <d v="2018-10-21T00:00:00"/>
    <n v="8050"/>
    <n v="111"/>
    <m/>
    <n v="60"/>
    <n v="1200"/>
    <x v="1"/>
    <x v="0"/>
    <x v="7"/>
    <s v="EUR"/>
    <n v="1409.93"/>
  </r>
  <r>
    <s v="1040DE"/>
    <n v="45431"/>
    <d v="2018-10-21T00:00:00"/>
    <n v="8050"/>
    <n v="108"/>
    <m/>
    <n v="60"/>
    <n v="1680"/>
    <x v="1"/>
    <x v="0"/>
    <x v="11"/>
    <s v="EUR"/>
    <n v="19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F5ABA-A5BB-4850-99BC-FF3A6FB4A65B}" name="PTReject" cacheId="86"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1" rowHeaderCaption="Article">
  <location ref="AC5:AE18" firstHeaderRow="0" firstDataRow="1" firstDataCol="1"/>
  <pivotFields count="14">
    <pivotField showAll="0"/>
    <pivotField showAll="0"/>
    <pivotField numFmtId="14" showAll="0"/>
    <pivotField showAll="0"/>
    <pivotField showAll="0"/>
    <pivotField dataField="1" showAll="0"/>
    <pivotField showAll="0"/>
    <pivotField showAll="0"/>
    <pivotField showAll="0">
      <items count="3">
        <item x="0"/>
        <item x="1"/>
        <item t="default"/>
      </items>
    </pivotField>
    <pivotField showAll="0">
      <items count="5">
        <item x="0"/>
        <item x="2"/>
        <item x="3"/>
        <item x="1"/>
        <item t="default"/>
      </items>
    </pivotField>
    <pivotField axis="axisRow" showAll="0" sortType="descending">
      <items count="13">
        <item x="9"/>
        <item x="1"/>
        <item x="2"/>
        <item x="3"/>
        <item x="6"/>
        <item x="11"/>
        <item x="0"/>
        <item x="4"/>
        <item x="5"/>
        <item x="7"/>
        <item x="8"/>
        <item x="10"/>
        <item t="default"/>
      </items>
      <autoSortScope>
        <pivotArea dataOnly="0" outline="0" fieldPosition="0">
          <references count="1">
            <reference field="4294967294" count="1" selected="0">
              <x v="0"/>
            </reference>
          </references>
        </pivotArea>
      </autoSortScope>
    </pivotField>
    <pivotField showAll="0"/>
    <pivotField showAll="0"/>
    <pivotField dataField="1" dragToRow="0" dragToCol="0" dragToPage="0" showAll="0" defaultSubtotal="0"/>
  </pivotFields>
  <rowFields count="1">
    <field x="10"/>
  </rowFields>
  <rowItems count="13">
    <i>
      <x v="10"/>
    </i>
    <i>
      <x v="7"/>
    </i>
    <i>
      <x v="5"/>
    </i>
    <i>
      <x v="2"/>
    </i>
    <i>
      <x v="8"/>
    </i>
    <i>
      <x v="3"/>
    </i>
    <i>
      <x v="1"/>
    </i>
    <i>
      <x v="6"/>
    </i>
    <i>
      <x v="4"/>
    </i>
    <i>
      <x v="11"/>
    </i>
    <i>
      <x/>
    </i>
    <i>
      <x v="9"/>
    </i>
    <i t="grand">
      <x/>
    </i>
  </rowItems>
  <colFields count="1">
    <field x="-2"/>
  </colFields>
  <colItems count="2">
    <i>
      <x/>
    </i>
    <i i="1">
      <x v="1"/>
    </i>
  </colItems>
  <dataFields count="2">
    <dataField name=" Reject" fld="5" subtotal="count" baseField="0" baseItem="0"/>
    <dataField name=" Reject %" fld="13" baseField="0" baseItem="0" numFmtId="165"/>
  </dataFields>
  <formats count="3">
    <format dxfId="7">
      <pivotArea field="9" type="button" dataOnly="0" labelOnly="1" outline="0"/>
    </format>
    <format dxfId="8">
      <pivotArea outline="0" collapsedLevelsAreSubtotals="1" fieldPosition="0">
        <references count="1">
          <reference field="4294967294" count="1" selected="0">
            <x v="1"/>
          </reference>
        </references>
      </pivotArea>
    </format>
    <format dxfId="9">
      <pivotArea dataOnly="0" labelOnly="1" outline="0" fieldPosition="0">
        <references count="1">
          <reference field="4294967294" count="1">
            <x v="1"/>
          </reference>
        </references>
      </pivotArea>
    </format>
  </formats>
  <pivotTableStyleInfo name="ProjectStyle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A312B-E864-42AC-9EF4-3BAFA13EF90C}" name="PTRegion" cacheId="86"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1" rowHeaderCaption="Customer">
  <location ref="S5:U10" firstHeaderRow="0" firstDataRow="1" firstDataCol="1"/>
  <pivotFields count="14">
    <pivotField showAll="0"/>
    <pivotField showAll="0"/>
    <pivotField numFmtId="14" showAll="0"/>
    <pivotField showAll="0"/>
    <pivotField showAll="0"/>
    <pivotField showAll="0"/>
    <pivotField showAll="0"/>
    <pivotField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ragToRow="0" dragToCol="0" dragToPage="0" showAll="0" defaultSubtotal="0"/>
  </pivotFields>
  <rowFields count="1">
    <field x="9"/>
  </rowFields>
  <rowItems count="5">
    <i>
      <x v="3"/>
    </i>
    <i>
      <x/>
    </i>
    <i>
      <x v="2"/>
    </i>
    <i>
      <x v="1"/>
    </i>
    <i t="grand">
      <x/>
    </i>
  </rowItems>
  <colFields count="1">
    <field x="-2"/>
  </colFields>
  <colItems count="2">
    <i>
      <x/>
    </i>
    <i i="1">
      <x v="1"/>
    </i>
  </colItems>
  <dataFields count="2">
    <dataField name="$ Sales" fld="12" baseField="0" baseItem="0" numFmtId="164"/>
    <dataField name=" " fld="12" showDataAs="percentOfTotal" baseField="0" baseItem="0" numFmtId="9"/>
  </dataFields>
  <formats count="10">
    <format dxfId="10">
      <pivotArea dataOnly="0" labelOnly="1" outline="0" fieldPosition="0">
        <references count="1">
          <reference field="4294967294" count="1">
            <x v="0"/>
          </reference>
        </references>
      </pivotArea>
    </format>
    <format dxfId="11">
      <pivotArea outline="0" collapsedLevelsAreSubtotals="1" fieldPosition="0">
        <references count="1">
          <reference field="4294967294" count="1" selected="0">
            <x v="0"/>
          </reference>
        </references>
      </pivotArea>
    </format>
    <format dxfId="12">
      <pivotArea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4">
      <pivotArea collapsedLevelsAreSubtotals="1" fieldPosition="0">
        <references count="1">
          <reference field="9" count="3">
            <x v="0"/>
            <x v="2"/>
            <x v="3"/>
          </reference>
        </references>
      </pivotArea>
    </format>
    <format dxfId="15">
      <pivotArea dataOnly="0" labelOnly="1" fieldPosition="0">
        <references count="1">
          <reference field="9" count="3">
            <x v="0"/>
            <x v="2"/>
            <x v="3"/>
          </reference>
        </references>
      </pivotArea>
    </format>
    <format dxfId="16">
      <pivotArea field="9" type="button" dataOnly="0" labelOnly="1" outline="0" axis="axisRow" fieldPosition="0"/>
    </format>
    <format dxfId="17">
      <pivotArea dataOnly="0" labelOnly="1" outline="0" fieldPosition="0">
        <references count="1">
          <reference field="4294967294" count="2">
            <x v="0"/>
            <x v="1"/>
          </reference>
        </references>
      </pivotArea>
    </format>
    <format dxfId="18">
      <pivotArea collapsedLevelsAreSubtotals="1" fieldPosition="0">
        <references count="1">
          <reference field="9" count="0"/>
        </references>
      </pivotArea>
    </format>
    <format dxfId="19">
      <pivotArea dataOnly="0" labelOnly="1" fieldPosition="0">
        <references count="1">
          <reference field="9" count="0"/>
        </references>
      </pivotArea>
    </format>
  </formats>
  <pivotTableStyleInfo name="ProjectStyle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6502D3-3BD9-4761-8DF3-F8B148EC2131}" name="PTArticle" cacheId="86" applyNumberFormats="0" applyBorderFormats="0" applyFontFormats="0" applyPatternFormats="0" applyAlignmentFormats="0" applyWidthHeightFormats="1" dataCaption="Values" updatedVersion="8" minRefreshableVersion="3" itemPrintTitles="1" createdVersion="7" indent="0" outline="1" outlineData="1" multipleFieldFilters="0" chartFormat="1" rowHeaderCaption="Article">
  <location ref="X5:Z18" firstHeaderRow="0" firstDataRow="1" firstDataCol="1"/>
  <pivotFields count="14">
    <pivotField showAll="0"/>
    <pivotField showAll="0"/>
    <pivotField numFmtId="14" showAll="0"/>
    <pivotField showAll="0"/>
    <pivotField showAll="0"/>
    <pivotField showAll="0"/>
    <pivotField dataField="1" showAll="0"/>
    <pivotField showAll="0"/>
    <pivotField showAll="0">
      <items count="3">
        <item x="0"/>
        <item x="1"/>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axis="axisRow" showAll="0" sortType="descending">
      <items count="13">
        <item x="11"/>
        <item x="6"/>
        <item x="3"/>
        <item x="2"/>
        <item x="1"/>
        <item x="9"/>
        <item x="0"/>
        <item x="4"/>
        <item x="5"/>
        <item x="7"/>
        <item x="8"/>
        <item x="10"/>
        <item t="default"/>
      </items>
      <autoSortScope>
        <pivotArea dataOnly="0" outline="0" fieldPosition="0">
          <references count="1">
            <reference field="4294967294" count="1" selected="0">
              <x v="0"/>
            </reference>
          </references>
        </pivotArea>
      </autoSortScope>
    </pivotField>
    <pivotField showAll="0"/>
    <pivotField dataField="1" showAll="0"/>
    <pivotField dragToRow="0" dragToCol="0" dragToPage="0" showAll="0" defaultSubtotal="0"/>
  </pivotFields>
  <rowFields count="1">
    <field x="10"/>
  </rowFields>
  <rowItems count="13">
    <i>
      <x v="7"/>
    </i>
    <i>
      <x v="8"/>
    </i>
    <i>
      <x v="6"/>
    </i>
    <i>
      <x v="10"/>
    </i>
    <i>
      <x/>
    </i>
    <i>
      <x v="9"/>
    </i>
    <i>
      <x v="4"/>
    </i>
    <i>
      <x v="2"/>
    </i>
    <i>
      <x v="5"/>
    </i>
    <i>
      <x v="3"/>
    </i>
    <i>
      <x v="11"/>
    </i>
    <i>
      <x v="1"/>
    </i>
    <i t="grand">
      <x/>
    </i>
  </rowItems>
  <colFields count="1">
    <field x="-2"/>
  </colFields>
  <colItems count="2">
    <i>
      <x/>
    </i>
    <i i="1">
      <x v="1"/>
    </i>
  </colItems>
  <dataFields count="2">
    <dataField name="$ Sales" fld="12" baseField="0" baseItem="0" numFmtId="41"/>
    <dataField name=" Quantity" fld="6" baseField="0" baseItem="0" numFmtId="1"/>
  </dataFields>
  <formats count="12">
    <format dxfId="20">
      <pivotArea dataOnly="0" labelOnly="1" outline="0" fieldPosition="0">
        <references count="1">
          <reference field="4294967294" count="1">
            <x v="0"/>
          </reference>
        </references>
      </pivotArea>
    </format>
    <format dxfId="21">
      <pivotArea field="9" type="button" dataOnly="0" labelOnly="1" outline="0"/>
    </format>
    <format dxfId="22">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4">
      <pivotArea field="10" type="button" dataOnly="0" labelOnly="1" outline="0" axis="axisRow" fieldPosition="0"/>
    </format>
    <format dxfId="25">
      <pivotArea dataOnly="0" labelOnly="1" outline="0" fieldPosition="0">
        <references count="1">
          <reference field="4294967294" count="2">
            <x v="0"/>
            <x v="1"/>
          </reference>
        </references>
      </pivotArea>
    </format>
    <format dxfId="26">
      <pivotArea collapsedLevelsAreSubtotals="1" fieldPosition="0">
        <references count="1">
          <reference field="10" count="4">
            <x v="1"/>
            <x v="2"/>
            <x v="3"/>
            <x v="4"/>
          </reference>
        </references>
      </pivotArea>
    </format>
    <format dxfId="27">
      <pivotArea dataOnly="0" labelOnly="1" fieldPosition="0">
        <references count="1">
          <reference field="10" count="4">
            <x v="1"/>
            <x v="2"/>
            <x v="3"/>
            <x v="4"/>
          </reference>
        </references>
      </pivotArea>
    </format>
    <format dxfId="28">
      <pivotArea collapsedLevelsAreSubtotals="1" fieldPosition="0">
        <references count="1">
          <reference field="10" count="5">
            <x v="0"/>
            <x v="1"/>
            <x v="2"/>
            <x v="3"/>
            <x v="5"/>
          </reference>
        </references>
      </pivotArea>
    </format>
    <format dxfId="29">
      <pivotArea dataOnly="0" labelOnly="1" fieldPosition="0">
        <references count="1">
          <reference field="10" count="5">
            <x v="0"/>
            <x v="1"/>
            <x v="2"/>
            <x v="3"/>
            <x v="5"/>
          </reference>
        </references>
      </pivotArea>
    </format>
    <format dxfId="30">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rojectStyle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DA3910-9022-4487-BB49-7895A5F296A6}" name="RegionChart" cacheId="8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S22:T27" firstHeaderRow="1" firstDataRow="1" firstDataCol="1"/>
  <pivotFields count="14">
    <pivotField showAll="0"/>
    <pivotField showAll="0"/>
    <pivotField numFmtId="14" showAll="0"/>
    <pivotField showAll="0"/>
    <pivotField showAll="0"/>
    <pivotField showAll="0"/>
    <pivotField showAll="0"/>
    <pivotField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ragToRow="0" dragToCol="0" dragToPage="0" showAll="0" defaultSubtotal="0"/>
  </pivotFields>
  <rowFields count="1">
    <field x="9"/>
  </rowFields>
  <rowItems count="5">
    <i>
      <x/>
    </i>
    <i>
      <x v="3"/>
    </i>
    <i>
      <x v="1"/>
    </i>
    <i>
      <x v="2"/>
    </i>
    <i t="grand">
      <x/>
    </i>
  </rowItems>
  <colItems count="1">
    <i/>
  </colItems>
  <dataFields count="1">
    <dataField name="Sum of Sales US Dollar" fld="12"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09861872-36B2-4A7A-9A03-7330F1C02774}" sourceName="Company Name">
  <pivotTables>
    <pivotTable tabId="2" name="PTArticle"/>
    <pivotTable tabId="2" name="PTReject"/>
  </pivotTables>
  <data>
    <tabular pivotCacheId="5887614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A3A43585-0DD4-4323-951D-AC9143550C84}" cache="Slicer_Company_Name" caption="Company Name" columnCount="2" showCaption="0" style="ProjectSlic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BA3FB-4D90-48C1-B795-A51603600F67}" name="TableTemp" displayName="TableTemp" ref="A1:M78" totalsRowShown="0" headerRowDxfId="6">
  <autoFilter ref="A1:M78" xr:uid="{221F95F2-BB2C-47EB-9E5C-60E50931CF6F}"/>
  <tableColumns count="13">
    <tableColumn id="1" xr3:uid="{B7B6E189-EDC5-44A2-A9AD-855FC3A422CB}" name="Company ID"/>
    <tableColumn id="2" xr3:uid="{27240B6A-F706-4320-B001-DC9EFE216358}" name="Sales Document"/>
    <tableColumn id="3" xr3:uid="{3B899097-5C4D-4022-8871-83009B7531C0}" name="Document Date" dataDxfId="5"/>
    <tableColumn id="4" xr3:uid="{23ED5524-DDFC-4D56-BA49-BDEBE12DAC35}" name="Customer code"/>
    <tableColumn id="5" xr3:uid="{0A1CF405-0263-4B23-B2EB-CF74D1E8F6AA}" name="Article code"/>
    <tableColumn id="6" xr3:uid="{20401D55-163B-4E28-9353-7DE205276EFD}" name="Reject"/>
    <tableColumn id="7" xr3:uid="{0DB42A89-F773-4068-9E8C-44AFEC003A3F}" name="Quantity"/>
    <tableColumn id="8" xr3:uid="{D48EA39C-3A93-4E5C-996C-3417455A9EFF}" name="Sales Local Currency"/>
    <tableColumn id="9" xr3:uid="{97BA552C-C7EC-40BC-A411-F9132B121BEE}" name="Company Name" dataDxfId="4">
      <calculatedColumnFormula>VLOOKUP(TableTemp[[#This Row],[Company ID]],[1]!MCompany[#Data],2,FALSE)</calculatedColumnFormula>
    </tableColumn>
    <tableColumn id="10" xr3:uid="{F6F503BB-93CF-4244-8067-8E2008D6D19E}" name="Customer Name" dataDxfId="3">
      <calculatedColumnFormula>VLOOKUP(TableTemp[[#This Row],[Customer code]],[1]!MCustomer[#Data],2,FALSE)</calculatedColumnFormula>
    </tableColumn>
    <tableColumn id="11" xr3:uid="{CFDDAE95-423E-4585-BB1C-FBFA7282D3FD}" name="Article Description" dataDxfId="2">
      <calculatedColumnFormula>VLOOKUP(TableTemp[[#This Row],[Article code]],[1]!MArticle[#Data],2,FALSE)</calculatedColumnFormula>
    </tableColumn>
    <tableColumn id="12" xr3:uid="{8E6C6029-0291-4DEA-8EBD-5A82D27F978B}" name="Currency" dataDxfId="1">
      <calculatedColumnFormula>VLOOKUP(TableTemp[[#This Row],[Company ID]],[1]!MCompany[#Data],3,FALSE)</calculatedColumnFormula>
    </tableColumn>
    <tableColumn id="13" xr3:uid="{39C85868-4D53-4361-8781-ACC0E5604561}" name="Sales US Dollar" dataDxfId="0">
      <calculatedColumnFormula>IF(TableTemp[[#This Row],[Currency]]="EUR",ROUND(VLOOKUP(MONTH(TableTemp[[#This Row],[Document Date]]),[1]!MExchange[#Data],2,FALSE)*TableTemp[[#This Row],[Sales Local Currency]],2),ROUND(TableTemp[[#This Row],[Sales Local Currency]],2))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04D5-1C58-4B05-9698-111A70C2F052}">
  <sheetPr codeName="shRegion">
    <tabColor theme="5" tint="0.59999389629810485"/>
  </sheetPr>
  <dimension ref="A1:AG78"/>
  <sheetViews>
    <sheetView showGridLines="0" tabSelected="1" topLeftCell="R2" zoomScaleNormal="100" workbookViewId="0">
      <selection activeCell="H14" sqref="H14"/>
    </sheetView>
  </sheetViews>
  <sheetFormatPr defaultRowHeight="13.8" outlineLevelCol="1" x14ac:dyDescent="0.3"/>
  <cols>
    <col min="1" max="1" width="14.5546875" style="2" hidden="1" customWidth="1" outlineLevel="1"/>
    <col min="2" max="2" width="18.88671875" style="2" hidden="1" customWidth="1" outlineLevel="1"/>
    <col min="3" max="3" width="18.109375" style="2" hidden="1" customWidth="1" outlineLevel="1"/>
    <col min="4" max="4" width="17.88671875" style="2" hidden="1" customWidth="1" outlineLevel="1"/>
    <col min="5" max="5" width="14.5546875" style="2" hidden="1" customWidth="1" outlineLevel="1"/>
    <col min="6" max="6" width="10.109375" style="2" hidden="1" customWidth="1" outlineLevel="1"/>
    <col min="7" max="7" width="11.109375" style="2" hidden="1" customWidth="1" outlineLevel="1"/>
    <col min="8" max="8" width="23.77734375" style="2" hidden="1" customWidth="1" outlineLevel="1"/>
    <col min="9" max="9" width="18.109375" style="2" hidden="1" customWidth="1" outlineLevel="1"/>
    <col min="10" max="10" width="18.6640625" style="2" hidden="1" customWidth="1" outlineLevel="1"/>
    <col min="11" max="11" width="29.88671875" style="2" hidden="1" customWidth="1" outlineLevel="1"/>
    <col min="12" max="12" width="12.5546875" style="2" hidden="1" customWidth="1" outlineLevel="1"/>
    <col min="13" max="13" width="18.21875" style="2" hidden="1" customWidth="1" outlineLevel="1"/>
    <col min="14" max="17" width="0" style="2" hidden="1" customWidth="1" outlineLevel="1"/>
    <col min="18" max="18" width="3.77734375" style="2" customWidth="1" collapsed="1"/>
    <col min="19" max="19" width="13.44140625" style="2" bestFit="1" customWidth="1"/>
    <col min="20" max="20" width="20" style="2" bestFit="1" customWidth="1"/>
    <col min="21" max="21" width="12.109375" style="2" customWidth="1"/>
    <col min="22" max="22" width="8.88671875" style="2"/>
    <col min="23" max="23" width="4.33203125" style="2" customWidth="1"/>
    <col min="24" max="24" width="29.88671875" style="2" bestFit="1" customWidth="1"/>
    <col min="25" max="25" width="21.88671875" style="2" bestFit="1" customWidth="1"/>
    <col min="26" max="26" width="11.5546875" style="2" customWidth="1"/>
    <col min="27" max="28" width="8.88671875" style="2"/>
    <col min="29" max="29" width="29.88671875" style="2" bestFit="1" customWidth="1"/>
    <col min="30" max="30" width="10.88671875" style="2" customWidth="1"/>
    <col min="31" max="31" width="12.88671875" style="2" customWidth="1"/>
    <col min="32" max="16384" width="8.88671875" style="2"/>
  </cols>
  <sheetData>
    <row r="1" spans="1:33" ht="37.799999999999997" customHeight="1" x14ac:dyDescent="0.3">
      <c r="A1" s="1" t="s">
        <v>0</v>
      </c>
      <c r="B1" s="1" t="s">
        <v>1</v>
      </c>
      <c r="C1" s="1" t="s">
        <v>2</v>
      </c>
      <c r="D1" s="1" t="s">
        <v>3</v>
      </c>
      <c r="E1" s="1" t="s">
        <v>4</v>
      </c>
      <c r="F1" s="1" t="s">
        <v>5</v>
      </c>
      <c r="G1" s="1" t="s">
        <v>6</v>
      </c>
      <c r="H1" s="1" t="s">
        <v>7</v>
      </c>
      <c r="I1" s="1" t="s">
        <v>8</v>
      </c>
      <c r="J1" s="1" t="s">
        <v>9</v>
      </c>
      <c r="K1" s="1" t="s">
        <v>10</v>
      </c>
      <c r="L1" s="1" t="s">
        <v>11</v>
      </c>
      <c r="M1" s="1" t="s">
        <v>12</v>
      </c>
      <c r="R1" s="3"/>
      <c r="S1" s="4" t="s">
        <v>13</v>
      </c>
      <c r="T1" s="5"/>
      <c r="U1" s="6" t="str">
        <f>YEAR($C$2)&amp;MONTH($C$2)</f>
        <v>201810</v>
      </c>
      <c r="W1" s="3"/>
      <c r="X1" s="4" t="s">
        <v>14</v>
      </c>
      <c r="Y1" s="5"/>
      <c r="Z1" s="5"/>
      <c r="AA1" s="5"/>
      <c r="AB1" s="5"/>
      <c r="AC1" s="5"/>
      <c r="AD1" s="5"/>
      <c r="AE1" s="5"/>
      <c r="AF1" s="5"/>
      <c r="AG1" s="5"/>
    </row>
    <row r="2" spans="1:33" x14ac:dyDescent="0.3">
      <c r="A2" s="2" t="s">
        <v>15</v>
      </c>
      <c r="B2" s="2">
        <v>84030</v>
      </c>
      <c r="C2" s="7">
        <v>43380</v>
      </c>
      <c r="D2" s="2">
        <v>8050</v>
      </c>
      <c r="E2" s="2">
        <v>120</v>
      </c>
      <c r="F2" s="2" t="s">
        <v>16</v>
      </c>
      <c r="G2" s="2">
        <v>120</v>
      </c>
      <c r="H2" s="2">
        <v>6960</v>
      </c>
      <c r="I2" s="2" t="str">
        <f>VLOOKUP(TableTemp[[#This Row],[Company ID]],[1]!MCompany[#Data],2,FALSE)</f>
        <v>Bere Kleid</v>
      </c>
      <c r="J2" s="2" t="str">
        <f>VLOOKUP(TableTemp[[#This Row],[Customer code]],[1]!MCustomer[#Data],2,FALSE)</f>
        <v>Aida GmbH</v>
      </c>
      <c r="K2" s="2" t="str">
        <f>VLOOKUP(TableTemp[[#This Row],[Article code]],[1]!MArticle[#Data],2,FALSE)</f>
        <v>Women evening dress Cocktail red</v>
      </c>
      <c r="L2" s="2" t="str">
        <f>VLOOKUP(TableTemp[[#This Row],[Company ID]],[1]!MCompany[#Data],3,FALSE)</f>
        <v>EUR</v>
      </c>
      <c r="M2" s="2">
        <f>IF(TableTemp[[#This Row],[Currency]]="EUR",ROUND(VLOOKUP(MONTH(TableTemp[[#This Row],[Document Date]]),[1]!MExchange[#Data],2,FALSE)*TableTemp[[#This Row],[Sales Local Currency]],2),ROUND(TableTemp[[#This Row],[Sales Local Currency]],2))</f>
        <v>8177.58</v>
      </c>
    </row>
    <row r="3" spans="1:33" ht="13.2" customHeight="1" x14ac:dyDescent="0.3">
      <c r="A3" s="2" t="s">
        <v>15</v>
      </c>
      <c r="B3" s="2">
        <v>84030</v>
      </c>
      <c r="C3" s="7">
        <v>43380</v>
      </c>
      <c r="D3" s="2">
        <v>8050</v>
      </c>
      <c r="E3" s="2">
        <v>104</v>
      </c>
      <c r="F3" s="2">
        <v>1</v>
      </c>
      <c r="G3" s="2">
        <v>430</v>
      </c>
      <c r="H3" s="2">
        <v>5160</v>
      </c>
      <c r="I3" s="2" t="str">
        <f>VLOOKUP(TableTemp[[#This Row],[Company ID]],[1]!MCompany[#Data],2,FALSE)</f>
        <v>Bere Kleid</v>
      </c>
      <c r="J3" s="2" t="str">
        <f>VLOOKUP(TableTemp[[#This Row],[Customer code]],[1]!MCustomer[#Data],2,FALSE)</f>
        <v>Aida GmbH</v>
      </c>
      <c r="K3" s="2" t="str">
        <f>VLOOKUP(TableTemp[[#This Row],[Article code]],[1]!MArticle[#Data],2,FALSE)</f>
        <v>Women type T simple black</v>
      </c>
      <c r="L3" s="2" t="str">
        <f>VLOOKUP(TableTemp[[#This Row],[Company ID]],[1]!MCompany[#Data],3,FALSE)</f>
        <v>EUR</v>
      </c>
      <c r="M3" s="2">
        <f>IF(TableTemp[[#This Row],[Currency]]="EUR",ROUND(VLOOKUP(MONTH(TableTemp[[#This Row],[Document Date]]),[1]!MExchange[#Data],2,FALSE)*TableTemp[[#This Row],[Sales Local Currency]],2),ROUND(TableTemp[[#This Row],[Sales Local Currency]],2))</f>
        <v>6062.69</v>
      </c>
    </row>
    <row r="4" spans="1:33" x14ac:dyDescent="0.3">
      <c r="A4" s="2" t="s">
        <v>15</v>
      </c>
      <c r="B4" s="2">
        <v>84030</v>
      </c>
      <c r="C4" s="7">
        <v>43380</v>
      </c>
      <c r="D4" s="2">
        <v>8050</v>
      </c>
      <c r="E4" s="2">
        <v>105</v>
      </c>
      <c r="F4" s="2" t="s">
        <v>16</v>
      </c>
      <c r="G4" s="2">
        <v>120</v>
      </c>
      <c r="H4" s="2">
        <v>1200</v>
      </c>
      <c r="I4" s="2" t="str">
        <f>VLOOKUP(TableTemp[[#This Row],[Company ID]],[1]!MCompany[#Data],2,FALSE)</f>
        <v>Bere Kleid</v>
      </c>
      <c r="J4" s="2" t="str">
        <f>VLOOKUP(TableTemp[[#This Row],[Customer code]],[1]!MCustomer[#Data],2,FALSE)</f>
        <v>Aida GmbH</v>
      </c>
      <c r="K4" s="2" t="str">
        <f>VLOOKUP(TableTemp[[#This Row],[Article code]],[1]!MArticle[#Data],2,FALSE)</f>
        <v>Women crop top black</v>
      </c>
      <c r="L4" s="2" t="str">
        <f>VLOOKUP(TableTemp[[#This Row],[Company ID]],[1]!MCompany[#Data],3,FALSE)</f>
        <v>EUR</v>
      </c>
      <c r="M4" s="2">
        <f>IF(TableTemp[[#This Row],[Currency]]="EUR",ROUND(VLOOKUP(MONTH(TableTemp[[#This Row],[Document Date]]),[1]!MExchange[#Data],2,FALSE)*TableTemp[[#This Row],[Sales Local Currency]],2),ROUND(TableTemp[[#This Row],[Sales Local Currency]],2))</f>
        <v>1409.93</v>
      </c>
      <c r="R4" s="8"/>
      <c r="W4" s="8"/>
    </row>
    <row r="5" spans="1:33" ht="14.4" x14ac:dyDescent="0.3">
      <c r="A5" s="2" t="s">
        <v>15</v>
      </c>
      <c r="B5" s="2">
        <v>84030</v>
      </c>
      <c r="C5" s="7">
        <v>43380</v>
      </c>
      <c r="D5" s="2">
        <v>8050</v>
      </c>
      <c r="E5" s="2">
        <v>107</v>
      </c>
      <c r="F5" s="2">
        <v>1</v>
      </c>
      <c r="G5" s="2">
        <v>690</v>
      </c>
      <c r="H5" s="2">
        <v>3450</v>
      </c>
      <c r="I5" s="2" t="str">
        <f>VLOOKUP(TableTemp[[#This Row],[Company ID]],[1]!MCompany[#Data],2,FALSE)</f>
        <v>Bere Kleid</v>
      </c>
      <c r="J5" s="2" t="str">
        <f>VLOOKUP(TableTemp[[#This Row],[Customer code]],[1]!MCustomer[#Data],2,FALSE)</f>
        <v>Aida GmbH</v>
      </c>
      <c r="K5" s="2" t="str">
        <f>VLOOKUP(TableTemp[[#This Row],[Article code]],[1]!MArticle[#Data],2,FALSE)</f>
        <v>Women basics</v>
      </c>
      <c r="L5" s="2" t="str">
        <f>VLOOKUP(TableTemp[[#This Row],[Company ID]],[1]!MCompany[#Data],3,FALSE)</f>
        <v>EUR</v>
      </c>
      <c r="M5" s="2">
        <f>IF(TableTemp[[#This Row],[Currency]]="EUR",ROUND(VLOOKUP(MONTH(TableTemp[[#This Row],[Document Date]]),[1]!MExchange[#Data],2,FALSE)*TableTemp[[#This Row],[Sales Local Currency]],2),ROUND(TableTemp[[#This Row],[Sales Local Currency]],2))</f>
        <v>4053.54</v>
      </c>
      <c r="R5" s="8"/>
      <c r="S5" s="14" t="s">
        <v>19</v>
      </c>
      <c r="T5" s="15" t="s">
        <v>20</v>
      </c>
      <c r="U5" s="23" t="s">
        <v>21</v>
      </c>
      <c r="W5" s="8"/>
      <c r="X5" s="14" t="s">
        <v>22</v>
      </c>
      <c r="Y5" s="15" t="s">
        <v>20</v>
      </c>
      <c r="Z5" s="15" t="s">
        <v>18</v>
      </c>
      <c r="AC5" s="9" t="s">
        <v>22</v>
      </c>
      <c r="AD5" t="s">
        <v>23</v>
      </c>
      <c r="AE5" s="13" t="s">
        <v>24</v>
      </c>
    </row>
    <row r="6" spans="1:33" ht="14.4" x14ac:dyDescent="0.3">
      <c r="A6" s="2" t="s">
        <v>15</v>
      </c>
      <c r="B6" s="2">
        <v>84031</v>
      </c>
      <c r="C6" s="7">
        <v>43381</v>
      </c>
      <c r="D6" s="2">
        <v>8040</v>
      </c>
      <c r="E6" s="2">
        <v>104</v>
      </c>
      <c r="F6" s="2" t="s">
        <v>16</v>
      </c>
      <c r="G6" s="2">
        <v>870</v>
      </c>
      <c r="H6" s="2">
        <v>10440</v>
      </c>
      <c r="I6" s="2" t="str">
        <f>VLOOKUP(TableTemp[[#This Row],[Company ID]],[1]!MCompany[#Data],2,FALSE)</f>
        <v>Bere Kleid</v>
      </c>
      <c r="J6" s="2" t="str">
        <f>VLOOKUP(TableTemp[[#This Row],[Customer code]],[1]!MCustomer[#Data],2,FALSE)</f>
        <v>Werner Strauss</v>
      </c>
      <c r="K6" s="2" t="str">
        <f>VLOOKUP(TableTemp[[#This Row],[Article code]],[1]!MArticle[#Data],2,FALSE)</f>
        <v>Women type T simple black</v>
      </c>
      <c r="L6" s="2" t="str">
        <f>VLOOKUP(TableTemp[[#This Row],[Company ID]],[1]!MCompany[#Data],3,FALSE)</f>
        <v>EUR</v>
      </c>
      <c r="M6" s="2">
        <f>IF(TableTemp[[#This Row],[Currency]]="EUR",ROUND(VLOOKUP(MONTH(TableTemp[[#This Row],[Document Date]]),[1]!MExchange[#Data],2,FALSE)*TableTemp[[#This Row],[Sales Local Currency]],2),ROUND(TableTemp[[#This Row],[Sales Local Currency]],2))</f>
        <v>12266.36</v>
      </c>
      <c r="R6" s="8"/>
      <c r="S6" s="18" t="s">
        <v>26</v>
      </c>
      <c r="T6" s="24">
        <v>378530.11</v>
      </c>
      <c r="U6" s="25">
        <v>0.58348273131003381</v>
      </c>
      <c r="W6" s="8"/>
      <c r="X6" s="10" t="s">
        <v>27</v>
      </c>
      <c r="Y6" s="11">
        <v>159321.73000000001</v>
      </c>
      <c r="Z6" s="12">
        <v>2260</v>
      </c>
      <c r="AC6" s="10" t="s">
        <v>28</v>
      </c>
      <c r="AD6" s="19">
        <v>6</v>
      </c>
      <c r="AE6" s="20">
        <v>3.2786885245901639E-3</v>
      </c>
    </row>
    <row r="7" spans="1:33" ht="14.4" x14ac:dyDescent="0.3">
      <c r="A7" s="2" t="s">
        <v>15</v>
      </c>
      <c r="B7" s="2">
        <v>84031</v>
      </c>
      <c r="C7" s="7">
        <v>43381</v>
      </c>
      <c r="D7" s="2">
        <v>8040</v>
      </c>
      <c r="E7" s="2">
        <v>107</v>
      </c>
      <c r="F7" s="2" t="s">
        <v>16</v>
      </c>
      <c r="G7" s="2">
        <v>760</v>
      </c>
      <c r="H7" s="2">
        <v>3800</v>
      </c>
      <c r="I7" s="2" t="str">
        <f>VLOOKUP(TableTemp[[#This Row],[Company ID]],[1]!MCompany[#Data],2,FALSE)</f>
        <v>Bere Kleid</v>
      </c>
      <c r="J7" s="2" t="str">
        <f>VLOOKUP(TableTemp[[#This Row],[Customer code]],[1]!MCustomer[#Data],2,FALSE)</f>
        <v>Werner Strauss</v>
      </c>
      <c r="K7" s="2" t="str">
        <f>VLOOKUP(TableTemp[[#This Row],[Article code]],[1]!MArticle[#Data],2,FALSE)</f>
        <v>Women basics</v>
      </c>
      <c r="L7" s="2" t="str">
        <f>VLOOKUP(TableTemp[[#This Row],[Company ID]],[1]!MCompany[#Data],3,FALSE)</f>
        <v>EUR</v>
      </c>
      <c r="M7" s="2">
        <f>IF(TableTemp[[#This Row],[Currency]]="EUR",ROUND(VLOOKUP(MONTH(TableTemp[[#This Row],[Document Date]]),[1]!MExchange[#Data],2,FALSE)*TableTemp[[#This Row],[Sales Local Currency]],2),ROUND(TableTemp[[#This Row],[Sales Local Currency]],2))</f>
        <v>4464.7700000000004</v>
      </c>
      <c r="R7" s="8"/>
      <c r="S7" s="18" t="s">
        <v>25</v>
      </c>
      <c r="T7" s="24">
        <v>174854.43999999997</v>
      </c>
      <c r="U7" s="25">
        <v>0.269528218595045</v>
      </c>
      <c r="W7" s="8"/>
      <c r="X7" s="10" t="s">
        <v>30</v>
      </c>
      <c r="Y7" s="11">
        <v>158804.76</v>
      </c>
      <c r="Z7" s="12">
        <v>2180</v>
      </c>
      <c r="AC7" s="10" t="s">
        <v>27</v>
      </c>
      <c r="AD7" s="19">
        <v>3</v>
      </c>
      <c r="AE7" s="20">
        <v>8.8495575221238937E-4</v>
      </c>
    </row>
    <row r="8" spans="1:33" ht="14.4" x14ac:dyDescent="0.3">
      <c r="A8" s="2" t="s">
        <v>15</v>
      </c>
      <c r="B8" s="2">
        <v>84031</v>
      </c>
      <c r="C8" s="7">
        <v>43381</v>
      </c>
      <c r="D8" s="2">
        <v>8040</v>
      </c>
      <c r="E8" s="2">
        <v>110</v>
      </c>
      <c r="F8" s="2">
        <v>2</v>
      </c>
      <c r="G8" s="2">
        <v>500</v>
      </c>
      <c r="H8" s="2">
        <v>30000</v>
      </c>
      <c r="I8" s="2" t="str">
        <f>VLOOKUP(TableTemp[[#This Row],[Company ID]],[1]!MCompany[#Data],2,FALSE)</f>
        <v>Bere Kleid</v>
      </c>
      <c r="J8" s="2" t="str">
        <f>VLOOKUP(TableTemp[[#This Row],[Customer code]],[1]!MCustomer[#Data],2,FALSE)</f>
        <v>Werner Strauss</v>
      </c>
      <c r="K8" s="2" t="str">
        <f>VLOOKUP(TableTemp[[#This Row],[Article code]],[1]!MArticle[#Data],2,FALSE)</f>
        <v>Smartphone case diamond</v>
      </c>
      <c r="L8" s="2" t="str">
        <f>VLOOKUP(TableTemp[[#This Row],[Company ID]],[1]!MCompany[#Data],3,FALSE)</f>
        <v>EUR</v>
      </c>
      <c r="M8" s="2">
        <f>IF(TableTemp[[#This Row],[Currency]]="EUR",ROUND(VLOOKUP(MONTH(TableTemp[[#This Row],[Document Date]]),[1]!MExchange[#Data],2,FALSE)*TableTemp[[#This Row],[Sales Local Currency]],2),ROUND(TableTemp[[#This Row],[Sales Local Currency]],2))</f>
        <v>35248.17</v>
      </c>
      <c r="R8" s="8"/>
      <c r="S8" s="18" t="s">
        <v>32</v>
      </c>
      <c r="T8" s="24">
        <v>58511.98</v>
      </c>
      <c r="U8" s="25">
        <v>9.0192904085643483E-2</v>
      </c>
      <c r="W8" s="8"/>
      <c r="X8" s="10" t="s">
        <v>29</v>
      </c>
      <c r="Y8" s="11">
        <v>104945.56</v>
      </c>
      <c r="Z8" s="12">
        <v>1540</v>
      </c>
      <c r="AC8" s="10" t="s">
        <v>31</v>
      </c>
      <c r="AD8" s="19">
        <v>3</v>
      </c>
      <c r="AE8" s="20">
        <v>0</v>
      </c>
    </row>
    <row r="9" spans="1:33" ht="14.4" x14ac:dyDescent="0.3">
      <c r="A9" s="2" t="s">
        <v>15</v>
      </c>
      <c r="B9" s="2">
        <v>88112</v>
      </c>
      <c r="C9" s="7">
        <v>43384</v>
      </c>
      <c r="D9" s="2">
        <v>8040</v>
      </c>
      <c r="E9" s="2">
        <v>110</v>
      </c>
      <c r="G9" s="2">
        <v>480</v>
      </c>
      <c r="H9" s="2">
        <v>28800</v>
      </c>
      <c r="I9" s="2" t="str">
        <f>VLOOKUP(TableTemp[[#This Row],[Company ID]],[1]!MCompany[#Data],2,FALSE)</f>
        <v>Bere Kleid</v>
      </c>
      <c r="J9" s="2" t="str">
        <f>VLOOKUP(TableTemp[[#This Row],[Customer code]],[1]!MCustomer[#Data],2,FALSE)</f>
        <v>Werner Strauss</v>
      </c>
      <c r="K9" s="2" t="str">
        <f>VLOOKUP(TableTemp[[#This Row],[Article code]],[1]!MArticle[#Data],2,FALSE)</f>
        <v>Smartphone case diamond</v>
      </c>
      <c r="L9" s="2" t="str">
        <f>VLOOKUP(TableTemp[[#This Row],[Company ID]],[1]!MCompany[#Data],3,FALSE)</f>
        <v>EUR</v>
      </c>
      <c r="M9" s="2">
        <f>IF(TableTemp[[#This Row],[Currency]]="EUR",ROUND(VLOOKUP(MONTH(TableTemp[[#This Row],[Document Date]]),[1]!MExchange[#Data],2,FALSE)*TableTemp[[#This Row],[Sales Local Currency]],2),ROUND(TableTemp[[#This Row],[Sales Local Currency]],2))</f>
        <v>33838.239999999998</v>
      </c>
      <c r="R9" s="8"/>
      <c r="S9" s="18" t="s">
        <v>33</v>
      </c>
      <c r="T9" s="24">
        <v>36846.080000000002</v>
      </c>
      <c r="U9" s="25">
        <v>5.6796146009277869E-2</v>
      </c>
      <c r="W9" s="8"/>
      <c r="X9" s="10" t="s">
        <v>28</v>
      </c>
      <c r="Y9" s="11">
        <v>60203.890000000007</v>
      </c>
      <c r="Z9" s="12">
        <v>1830</v>
      </c>
      <c r="AC9" s="10" t="s">
        <v>34</v>
      </c>
      <c r="AD9" s="19">
        <v>2</v>
      </c>
      <c r="AE9" s="20">
        <v>1.3888888888888889E-3</v>
      </c>
    </row>
    <row r="10" spans="1:33" ht="14.4" x14ac:dyDescent="0.3">
      <c r="A10" s="2" t="s">
        <v>15</v>
      </c>
      <c r="B10" s="2">
        <v>88112</v>
      </c>
      <c r="C10" s="7">
        <v>43384</v>
      </c>
      <c r="D10" s="2">
        <v>8040</v>
      </c>
      <c r="E10" s="2">
        <v>119</v>
      </c>
      <c r="F10" s="2" t="s">
        <v>16</v>
      </c>
      <c r="G10" s="2">
        <v>630</v>
      </c>
      <c r="H10" s="2">
        <v>39060</v>
      </c>
      <c r="I10" s="2" t="str">
        <f>VLOOKUP(TableTemp[[#This Row],[Company ID]],[1]!MCompany[#Data],2,FALSE)</f>
        <v>Bere Kleid</v>
      </c>
      <c r="J10" s="2" t="str">
        <f>VLOOKUP(TableTemp[[#This Row],[Customer code]],[1]!MCustomer[#Data],2,FALSE)</f>
        <v>Werner Strauss</v>
      </c>
      <c r="K10" s="2" t="str">
        <f>VLOOKUP(TableTemp[[#This Row],[Article code]],[1]!MArticle[#Data],2,FALSE)</f>
        <v>Women evening dress long black</v>
      </c>
      <c r="L10" s="2" t="str">
        <f>VLOOKUP(TableTemp[[#This Row],[Company ID]],[1]!MCompany[#Data],3,FALSE)</f>
        <v>EUR</v>
      </c>
      <c r="M10" s="2">
        <f>IF(TableTemp[[#This Row],[Currency]]="EUR",ROUND(VLOOKUP(MONTH(TableTemp[[#This Row],[Document Date]]),[1]!MExchange[#Data],2,FALSE)*TableTemp[[#This Row],[Sales Local Currency]],2),ROUND(TableTemp[[#This Row],[Sales Local Currency]],2))</f>
        <v>45893.120000000003</v>
      </c>
      <c r="R10" s="8"/>
      <c r="S10" s="10" t="s">
        <v>36</v>
      </c>
      <c r="T10" s="21">
        <v>648742.60999999987</v>
      </c>
      <c r="U10" s="22">
        <v>1</v>
      </c>
      <c r="W10" s="8"/>
      <c r="X10" s="18" t="s">
        <v>31</v>
      </c>
      <c r="Y10" s="16">
        <v>50992.350000000006</v>
      </c>
      <c r="Z10" s="17">
        <v>1550</v>
      </c>
      <c r="AC10" s="10" t="s">
        <v>30</v>
      </c>
      <c r="AD10" s="19">
        <v>2</v>
      </c>
      <c r="AE10" s="20">
        <v>4.5871559633027525E-4</v>
      </c>
    </row>
    <row r="11" spans="1:33" ht="14.4" x14ac:dyDescent="0.3">
      <c r="A11" s="2" t="s">
        <v>15</v>
      </c>
      <c r="B11" s="2">
        <v>88112</v>
      </c>
      <c r="C11" s="7">
        <v>43384</v>
      </c>
      <c r="D11" s="2">
        <v>8040</v>
      </c>
      <c r="E11" s="2">
        <v>120</v>
      </c>
      <c r="G11" s="2">
        <v>150</v>
      </c>
      <c r="H11" s="2">
        <v>8700</v>
      </c>
      <c r="I11" s="2" t="str">
        <f>VLOOKUP(TableTemp[[#This Row],[Company ID]],[1]!MCompany[#Data],2,FALSE)</f>
        <v>Bere Kleid</v>
      </c>
      <c r="J11" s="2" t="str">
        <f>VLOOKUP(TableTemp[[#This Row],[Customer code]],[1]!MCustomer[#Data],2,FALSE)</f>
        <v>Werner Strauss</v>
      </c>
      <c r="K11" s="2" t="str">
        <f>VLOOKUP(TableTemp[[#This Row],[Article code]],[1]!MArticle[#Data],2,FALSE)</f>
        <v>Women evening dress Cocktail red</v>
      </c>
      <c r="L11" s="2" t="str">
        <f>VLOOKUP(TableTemp[[#This Row],[Company ID]],[1]!MCompany[#Data],3,FALSE)</f>
        <v>EUR</v>
      </c>
      <c r="M11" s="2">
        <f>IF(TableTemp[[#This Row],[Currency]]="EUR",ROUND(VLOOKUP(MONTH(TableTemp[[#This Row],[Document Date]]),[1]!MExchange[#Data],2,FALSE)*TableTemp[[#This Row],[Sales Local Currency]],2),ROUND(TableTemp[[#This Row],[Sales Local Currency]],2))</f>
        <v>10221.969999999999</v>
      </c>
      <c r="R11" s="8"/>
      <c r="W11" s="8"/>
      <c r="X11" s="10" t="s">
        <v>38</v>
      </c>
      <c r="Y11" s="11">
        <v>38068.030000000006</v>
      </c>
      <c r="Z11" s="12">
        <v>1620</v>
      </c>
      <c r="AC11" s="10" t="s">
        <v>39</v>
      </c>
      <c r="AD11" s="19">
        <v>2</v>
      </c>
      <c r="AE11" s="20">
        <v>3.3898305084745765E-4</v>
      </c>
    </row>
    <row r="12" spans="1:33" ht="14.4" x14ac:dyDescent="0.3">
      <c r="A12" s="2" t="s">
        <v>15</v>
      </c>
      <c r="B12" s="2">
        <v>88112</v>
      </c>
      <c r="C12" s="7">
        <v>43384</v>
      </c>
      <c r="D12" s="2">
        <v>8040</v>
      </c>
      <c r="E12" s="2">
        <v>116</v>
      </c>
      <c r="F12" s="2">
        <v>4</v>
      </c>
      <c r="G12" s="2">
        <v>760</v>
      </c>
      <c r="H12" s="2">
        <v>4560</v>
      </c>
      <c r="I12" s="2" t="str">
        <f>VLOOKUP(TableTemp[[#This Row],[Company ID]],[1]!MCompany[#Data],2,FALSE)</f>
        <v>Bere Kleid</v>
      </c>
      <c r="J12" s="2" t="str">
        <f>VLOOKUP(TableTemp[[#This Row],[Customer code]],[1]!MCustomer[#Data],2,FALSE)</f>
        <v>Werner Strauss</v>
      </c>
      <c r="K12" s="2" t="str">
        <f>VLOOKUP(TableTemp[[#This Row],[Article code]],[1]!MArticle[#Data],2,FALSE)</f>
        <v>Unisex tank top white</v>
      </c>
      <c r="L12" s="2" t="str">
        <f>VLOOKUP(TableTemp[[#This Row],[Company ID]],[1]!MCompany[#Data],3,FALSE)</f>
        <v>EUR</v>
      </c>
      <c r="M12" s="2">
        <f>IF(TableTemp[[#This Row],[Currency]]="EUR",ROUND(VLOOKUP(MONTH(TableTemp[[#This Row],[Document Date]]),[1]!MExchange[#Data],2,FALSE)*TableTemp[[#This Row],[Sales Local Currency]],2),ROUND(TableTemp[[#This Row],[Sales Local Currency]],2))</f>
        <v>5357.72</v>
      </c>
      <c r="R12" s="8"/>
      <c r="W12" s="8"/>
      <c r="X12" s="18" t="s">
        <v>35</v>
      </c>
      <c r="Y12" s="16">
        <v>24532.73</v>
      </c>
      <c r="Z12" s="17">
        <v>1740</v>
      </c>
      <c r="AC12" s="10" t="s">
        <v>35</v>
      </c>
      <c r="AD12" s="19">
        <v>2</v>
      </c>
      <c r="AE12" s="20">
        <v>5.7471264367816091E-4</v>
      </c>
    </row>
    <row r="13" spans="1:33" ht="14.4" x14ac:dyDescent="0.3">
      <c r="A13" s="2" t="s">
        <v>15</v>
      </c>
      <c r="B13" s="2">
        <v>88112</v>
      </c>
      <c r="C13" s="7">
        <v>43384</v>
      </c>
      <c r="D13" s="2">
        <v>8040</v>
      </c>
      <c r="E13" s="2">
        <v>111</v>
      </c>
      <c r="G13" s="2">
        <v>590</v>
      </c>
      <c r="H13" s="2">
        <v>11800</v>
      </c>
      <c r="I13" s="2" t="str">
        <f>VLOOKUP(TableTemp[[#This Row],[Company ID]],[1]!MCompany[#Data],2,FALSE)</f>
        <v>Bere Kleid</v>
      </c>
      <c r="J13" s="2" t="str">
        <f>VLOOKUP(TableTemp[[#This Row],[Customer code]],[1]!MCustomer[#Data],2,FALSE)</f>
        <v>Werner Strauss</v>
      </c>
      <c r="K13" s="2" t="str">
        <f>VLOOKUP(TableTemp[[#This Row],[Article code]],[1]!MArticle[#Data],2,FALSE)</f>
        <v>Smartphone case simple</v>
      </c>
      <c r="L13" s="2" t="str">
        <f>VLOOKUP(TableTemp[[#This Row],[Company ID]],[1]!MCompany[#Data],3,FALSE)</f>
        <v>EUR</v>
      </c>
      <c r="M13" s="2">
        <f>IF(TableTemp[[#This Row],[Currency]]="EUR",ROUND(VLOOKUP(MONTH(TableTemp[[#This Row],[Document Date]]),[1]!MExchange[#Data],2,FALSE)*TableTemp[[#This Row],[Sales Local Currency]],2),ROUND(TableTemp[[#This Row],[Sales Local Currency]],2))</f>
        <v>13864.28</v>
      </c>
      <c r="R13" s="8"/>
      <c r="W13" s="8"/>
      <c r="X13" s="18" t="s">
        <v>39</v>
      </c>
      <c r="Y13" s="16">
        <v>17330.36</v>
      </c>
      <c r="Z13" s="17">
        <v>2950</v>
      </c>
      <c r="AC13" s="10" t="s">
        <v>29</v>
      </c>
      <c r="AD13" s="19">
        <v>1</v>
      </c>
      <c r="AE13" s="20">
        <v>0</v>
      </c>
    </row>
    <row r="14" spans="1:33" ht="14.4" x14ac:dyDescent="0.3">
      <c r="A14" s="2" t="s">
        <v>15</v>
      </c>
      <c r="B14" s="2">
        <v>88112</v>
      </c>
      <c r="C14" s="7">
        <v>43384</v>
      </c>
      <c r="D14" s="2">
        <v>8040</v>
      </c>
      <c r="E14" s="2">
        <v>110</v>
      </c>
      <c r="G14" s="2">
        <v>530</v>
      </c>
      <c r="H14" s="2">
        <v>31800</v>
      </c>
      <c r="I14" s="2" t="str">
        <f>VLOOKUP(TableTemp[[#This Row],[Company ID]],[1]!MCompany[#Data],2,FALSE)</f>
        <v>Bere Kleid</v>
      </c>
      <c r="J14" s="2" t="str">
        <f>VLOOKUP(TableTemp[[#This Row],[Customer code]],[1]!MCustomer[#Data],2,FALSE)</f>
        <v>Werner Strauss</v>
      </c>
      <c r="K14" s="2" t="str">
        <f>VLOOKUP(TableTemp[[#This Row],[Article code]],[1]!MArticle[#Data],2,FALSE)</f>
        <v>Smartphone case diamond</v>
      </c>
      <c r="L14" s="2" t="str">
        <f>VLOOKUP(TableTemp[[#This Row],[Company ID]],[1]!MCompany[#Data],3,FALSE)</f>
        <v>EUR</v>
      </c>
      <c r="M14" s="2">
        <f>IF(TableTemp[[#This Row],[Currency]]="EUR",ROUND(VLOOKUP(MONTH(TableTemp[[#This Row],[Document Date]]),[1]!MExchange[#Data],2,FALSE)*TableTemp[[#This Row],[Sales Local Currency]],2),ROUND(TableTemp[[#This Row],[Sales Local Currency]],2))</f>
        <v>37363.06</v>
      </c>
      <c r="R14" s="8"/>
      <c r="W14" s="8"/>
      <c r="X14" s="18" t="s">
        <v>37</v>
      </c>
      <c r="Y14" s="16">
        <v>10433.460000000001</v>
      </c>
      <c r="Z14" s="17">
        <v>740</v>
      </c>
      <c r="AC14" s="10" t="s">
        <v>41</v>
      </c>
      <c r="AD14" s="19">
        <v>1</v>
      </c>
      <c r="AE14" s="20">
        <v>3.9215686274509803E-3</v>
      </c>
    </row>
    <row r="15" spans="1:33" ht="14.4" x14ac:dyDescent="0.3">
      <c r="A15" s="2" t="s">
        <v>15</v>
      </c>
      <c r="B15" s="2">
        <v>88112</v>
      </c>
      <c r="C15" s="7">
        <v>43384</v>
      </c>
      <c r="D15" s="2">
        <v>8040</v>
      </c>
      <c r="E15" s="2">
        <v>109</v>
      </c>
      <c r="G15" s="2">
        <v>260</v>
      </c>
      <c r="H15" s="2">
        <v>7280</v>
      </c>
      <c r="I15" s="2" t="str">
        <f>VLOOKUP(TableTemp[[#This Row],[Company ID]],[1]!MCompany[#Data],2,FALSE)</f>
        <v>Bere Kleid</v>
      </c>
      <c r="J15" s="2" t="str">
        <f>VLOOKUP(TableTemp[[#This Row],[Customer code]],[1]!MCustomer[#Data],2,FALSE)</f>
        <v>Werner Strauss</v>
      </c>
      <c r="K15" s="2" t="str">
        <f>VLOOKUP(TableTemp[[#This Row],[Article code]],[1]!MArticle[#Data],2,FALSE)</f>
        <v>Laptop bag red</v>
      </c>
      <c r="L15" s="2" t="str">
        <f>VLOOKUP(TableTemp[[#This Row],[Company ID]],[1]!MCompany[#Data],3,FALSE)</f>
        <v>EUR</v>
      </c>
      <c r="M15" s="2">
        <f>IF(TableTemp[[#This Row],[Currency]]="EUR",ROUND(VLOOKUP(MONTH(TableTemp[[#This Row],[Document Date]]),[1]!MExchange[#Data],2,FALSE)*TableTemp[[#This Row],[Sales Local Currency]],2),ROUND(TableTemp[[#This Row],[Sales Local Currency]],2))</f>
        <v>8553.56</v>
      </c>
      <c r="R15" s="8"/>
      <c r="W15" s="8"/>
      <c r="X15" s="18" t="s">
        <v>34</v>
      </c>
      <c r="Y15" s="16">
        <v>8459.5600000000013</v>
      </c>
      <c r="Z15" s="17">
        <v>720</v>
      </c>
      <c r="AC15" s="10" t="s">
        <v>40</v>
      </c>
      <c r="AD15" s="19"/>
      <c r="AE15" s="20">
        <v>0</v>
      </c>
    </row>
    <row r="16" spans="1:33" ht="14.4" x14ac:dyDescent="0.3">
      <c r="A16" s="2" t="s">
        <v>15</v>
      </c>
      <c r="B16" s="2">
        <v>85442</v>
      </c>
      <c r="C16" s="7">
        <v>43388</v>
      </c>
      <c r="D16" s="2">
        <v>8050</v>
      </c>
      <c r="E16" s="2">
        <v>107</v>
      </c>
      <c r="G16" s="2">
        <v>270</v>
      </c>
      <c r="H16" s="2">
        <v>1350</v>
      </c>
      <c r="I16" s="2" t="str">
        <f>VLOOKUP(TableTemp[[#This Row],[Company ID]],[1]!MCompany[#Data],2,FALSE)</f>
        <v>Bere Kleid</v>
      </c>
      <c r="J16" s="2" t="str">
        <f>VLOOKUP(TableTemp[[#This Row],[Customer code]],[1]!MCustomer[#Data],2,FALSE)</f>
        <v>Aida GmbH</v>
      </c>
      <c r="K16" s="2" t="str">
        <f>VLOOKUP(TableTemp[[#This Row],[Article code]],[1]!MArticle[#Data],2,FALSE)</f>
        <v>Women basics</v>
      </c>
      <c r="L16" s="2" t="str">
        <f>VLOOKUP(TableTemp[[#This Row],[Company ID]],[1]!MCompany[#Data],3,FALSE)</f>
        <v>EUR</v>
      </c>
      <c r="M16" s="2">
        <f>IF(TableTemp[[#This Row],[Currency]]="EUR",ROUND(VLOOKUP(MONTH(TableTemp[[#This Row],[Document Date]]),[1]!MExchange[#Data],2,FALSE)*TableTemp[[#This Row],[Sales Local Currency]],2),ROUND(TableTemp[[#This Row],[Sales Local Currency]],2))</f>
        <v>1586.17</v>
      </c>
      <c r="R16" s="8"/>
      <c r="W16" s="8"/>
      <c r="X16" s="10" t="s">
        <v>40</v>
      </c>
      <c r="Y16" s="11">
        <v>8459.56</v>
      </c>
      <c r="Z16" s="12">
        <v>1200</v>
      </c>
      <c r="AC16" s="10" t="s">
        <v>37</v>
      </c>
      <c r="AD16" s="19"/>
      <c r="AE16" s="20">
        <v>0</v>
      </c>
    </row>
    <row r="17" spans="1:31" ht="14.4" x14ac:dyDescent="0.3">
      <c r="A17" s="2" t="s">
        <v>15</v>
      </c>
      <c r="B17" s="2">
        <v>85442</v>
      </c>
      <c r="C17" s="7">
        <v>43388</v>
      </c>
      <c r="D17" s="2">
        <v>8050</v>
      </c>
      <c r="E17" s="2">
        <v>103</v>
      </c>
      <c r="G17" s="2">
        <v>630</v>
      </c>
      <c r="H17" s="2">
        <v>7560</v>
      </c>
      <c r="I17" s="2" t="str">
        <f>VLOOKUP(TableTemp[[#This Row],[Company ID]],[1]!MCompany[#Data],2,FALSE)</f>
        <v>Bere Kleid</v>
      </c>
      <c r="J17" s="2" t="str">
        <f>VLOOKUP(TableTemp[[#This Row],[Customer code]],[1]!MCustomer[#Data],2,FALSE)</f>
        <v>Aida GmbH</v>
      </c>
      <c r="K17" s="2" t="str">
        <f>VLOOKUP(TableTemp[[#This Row],[Article code]],[1]!MArticle[#Data],2,FALSE)</f>
        <v>Women type T simple white</v>
      </c>
      <c r="L17" s="2" t="str">
        <f>VLOOKUP(TableTemp[[#This Row],[Company ID]],[1]!MCompany[#Data],3,FALSE)</f>
        <v>EUR</v>
      </c>
      <c r="M17" s="2">
        <f>IF(TableTemp[[#This Row],[Currency]]="EUR",ROUND(VLOOKUP(MONTH(TableTemp[[#This Row],[Document Date]]),[1]!MExchange[#Data],2,FALSE)*TableTemp[[#This Row],[Sales Local Currency]],2),ROUND(TableTemp[[#This Row],[Sales Local Currency]],2))</f>
        <v>8882.5400000000009</v>
      </c>
      <c r="R17" s="8"/>
      <c r="W17" s="8"/>
      <c r="X17" s="18" t="s">
        <v>41</v>
      </c>
      <c r="Y17" s="16">
        <v>7190.6200000000008</v>
      </c>
      <c r="Z17" s="17">
        <v>1020</v>
      </c>
      <c r="AC17" s="10" t="s">
        <v>38</v>
      </c>
      <c r="AD17" s="19"/>
      <c r="AE17" s="20">
        <v>0</v>
      </c>
    </row>
    <row r="18" spans="1:31" ht="14.4" x14ac:dyDescent="0.3">
      <c r="A18" s="2" t="s">
        <v>15</v>
      </c>
      <c r="B18" s="2">
        <v>85442</v>
      </c>
      <c r="C18" s="7">
        <v>43388</v>
      </c>
      <c r="D18" s="2">
        <v>8050</v>
      </c>
      <c r="E18" s="2">
        <v>104</v>
      </c>
      <c r="G18" s="2">
        <v>440</v>
      </c>
      <c r="H18" s="2">
        <v>5280</v>
      </c>
      <c r="I18" s="2" t="str">
        <f>VLOOKUP(TableTemp[[#This Row],[Company ID]],[1]!MCompany[#Data],2,FALSE)</f>
        <v>Bere Kleid</v>
      </c>
      <c r="J18" s="2" t="str">
        <f>VLOOKUP(TableTemp[[#This Row],[Customer code]],[1]!MCustomer[#Data],2,FALSE)</f>
        <v>Aida GmbH</v>
      </c>
      <c r="K18" s="2" t="str">
        <f>VLOOKUP(TableTemp[[#This Row],[Article code]],[1]!MArticle[#Data],2,FALSE)</f>
        <v>Women type T simple black</v>
      </c>
      <c r="L18" s="2" t="str">
        <f>VLOOKUP(TableTemp[[#This Row],[Company ID]],[1]!MCompany[#Data],3,FALSE)</f>
        <v>EUR</v>
      </c>
      <c r="M18" s="2">
        <f>IF(TableTemp[[#This Row],[Currency]]="EUR",ROUND(VLOOKUP(MONTH(TableTemp[[#This Row],[Document Date]]),[1]!MExchange[#Data],2,FALSE)*TableTemp[[#This Row],[Sales Local Currency]],2),ROUND(TableTemp[[#This Row],[Sales Local Currency]],2))</f>
        <v>6203.68</v>
      </c>
      <c r="R18" s="8"/>
      <c r="W18" s="8"/>
      <c r="X18" s="10" t="s">
        <v>36</v>
      </c>
      <c r="Y18" s="11">
        <v>648742.6100000001</v>
      </c>
      <c r="Z18" s="12">
        <v>19350</v>
      </c>
      <c r="AC18" s="10" t="s">
        <v>36</v>
      </c>
      <c r="AD18" s="19">
        <v>22</v>
      </c>
      <c r="AE18" s="20">
        <v>8.2687338501291987E-4</v>
      </c>
    </row>
    <row r="19" spans="1:31" x14ac:dyDescent="0.3">
      <c r="A19" s="2" t="s">
        <v>15</v>
      </c>
      <c r="B19" s="2">
        <v>85442</v>
      </c>
      <c r="C19" s="7">
        <v>43388</v>
      </c>
      <c r="D19" s="2">
        <v>8050</v>
      </c>
      <c r="E19" s="2">
        <v>120</v>
      </c>
      <c r="G19" s="2">
        <v>500</v>
      </c>
      <c r="H19" s="2">
        <v>29000</v>
      </c>
      <c r="I19" s="2" t="str">
        <f>VLOOKUP(TableTemp[[#This Row],[Company ID]],[1]!MCompany[#Data],2,FALSE)</f>
        <v>Bere Kleid</v>
      </c>
      <c r="J19" s="2" t="str">
        <f>VLOOKUP(TableTemp[[#This Row],[Customer code]],[1]!MCustomer[#Data],2,FALSE)</f>
        <v>Aida GmbH</v>
      </c>
      <c r="K19" s="2" t="str">
        <f>VLOOKUP(TableTemp[[#This Row],[Article code]],[1]!MArticle[#Data],2,FALSE)</f>
        <v>Women evening dress Cocktail red</v>
      </c>
      <c r="L19" s="2" t="str">
        <f>VLOOKUP(TableTemp[[#This Row],[Company ID]],[1]!MCompany[#Data],3,FALSE)</f>
        <v>EUR</v>
      </c>
      <c r="M19" s="2">
        <f>IF(TableTemp[[#This Row],[Currency]]="EUR",ROUND(VLOOKUP(MONTH(TableTemp[[#This Row],[Document Date]]),[1]!MExchange[#Data],2,FALSE)*TableTemp[[#This Row],[Sales Local Currency]],2),ROUND(TableTemp[[#This Row],[Sales Local Currency]],2))</f>
        <v>34073.230000000003</v>
      </c>
      <c r="R19" s="8"/>
      <c r="W19" s="8"/>
    </row>
    <row r="20" spans="1:31" x14ac:dyDescent="0.3">
      <c r="A20" s="2" t="s">
        <v>15</v>
      </c>
      <c r="B20" s="2">
        <v>85442</v>
      </c>
      <c r="C20" s="7">
        <v>43388</v>
      </c>
      <c r="D20" s="2">
        <v>8050</v>
      </c>
      <c r="E20" s="2">
        <v>119</v>
      </c>
      <c r="F20" s="2">
        <v>1</v>
      </c>
      <c r="G20" s="2">
        <v>360</v>
      </c>
      <c r="H20" s="2">
        <v>22320</v>
      </c>
      <c r="I20" s="2" t="str">
        <f>VLOOKUP(TableTemp[[#This Row],[Company ID]],[1]!MCompany[#Data],2,FALSE)</f>
        <v>Bere Kleid</v>
      </c>
      <c r="J20" s="2" t="str">
        <f>VLOOKUP(TableTemp[[#This Row],[Customer code]],[1]!MCustomer[#Data],2,FALSE)</f>
        <v>Aida GmbH</v>
      </c>
      <c r="K20" s="2" t="str">
        <f>VLOOKUP(TableTemp[[#This Row],[Article code]],[1]!MArticle[#Data],2,FALSE)</f>
        <v>Women evening dress long black</v>
      </c>
      <c r="L20" s="2" t="str">
        <f>VLOOKUP(TableTemp[[#This Row],[Company ID]],[1]!MCompany[#Data],3,FALSE)</f>
        <v>EUR</v>
      </c>
      <c r="M20" s="2">
        <f>IF(TableTemp[[#This Row],[Currency]]="EUR",ROUND(VLOOKUP(MONTH(TableTemp[[#This Row],[Document Date]]),[1]!MExchange[#Data],2,FALSE)*TableTemp[[#This Row],[Sales Local Currency]],2),ROUND(TableTemp[[#This Row],[Sales Local Currency]],2))</f>
        <v>26224.639999999999</v>
      </c>
      <c r="R20" s="8"/>
      <c r="W20" s="8"/>
    </row>
    <row r="21" spans="1:31" x14ac:dyDescent="0.3">
      <c r="A21" s="2" t="s">
        <v>15</v>
      </c>
      <c r="B21" s="2">
        <v>85442</v>
      </c>
      <c r="C21" s="7">
        <v>43388</v>
      </c>
      <c r="D21" s="2">
        <v>8050</v>
      </c>
      <c r="E21" s="2">
        <v>115</v>
      </c>
      <c r="G21" s="2">
        <v>810</v>
      </c>
      <c r="H21" s="2">
        <v>4860</v>
      </c>
      <c r="I21" s="2" t="str">
        <f>VLOOKUP(TableTemp[[#This Row],[Company ID]],[1]!MCompany[#Data],2,FALSE)</f>
        <v>Bere Kleid</v>
      </c>
      <c r="J21" s="2" t="str">
        <f>VLOOKUP(TableTemp[[#This Row],[Customer code]],[1]!MCustomer[#Data],2,FALSE)</f>
        <v>Aida GmbH</v>
      </c>
      <c r="K21" s="2" t="str">
        <f>VLOOKUP(TableTemp[[#This Row],[Article code]],[1]!MArticle[#Data],2,FALSE)</f>
        <v>Unisex tank top black</v>
      </c>
      <c r="L21" s="2" t="str">
        <f>VLOOKUP(TableTemp[[#This Row],[Company ID]],[1]!MCompany[#Data],3,FALSE)</f>
        <v>EUR</v>
      </c>
      <c r="M21" s="2">
        <f>IF(TableTemp[[#This Row],[Currency]]="EUR",ROUND(VLOOKUP(MONTH(TableTemp[[#This Row],[Document Date]]),[1]!MExchange[#Data],2,FALSE)*TableTemp[[#This Row],[Sales Local Currency]],2),ROUND(TableTemp[[#This Row],[Sales Local Currency]],2))</f>
        <v>5710.2</v>
      </c>
      <c r="R21" s="8"/>
      <c r="W21" s="8"/>
    </row>
    <row r="22" spans="1:31" ht="14.4" x14ac:dyDescent="0.3">
      <c r="A22" s="2" t="s">
        <v>15</v>
      </c>
      <c r="B22" s="2">
        <v>85442</v>
      </c>
      <c r="C22" s="7">
        <v>43388</v>
      </c>
      <c r="D22" s="2">
        <v>8050</v>
      </c>
      <c r="E22" s="2">
        <v>108</v>
      </c>
      <c r="G22" s="2">
        <v>800</v>
      </c>
      <c r="H22" s="2">
        <v>22400</v>
      </c>
      <c r="I22" s="2" t="str">
        <f>VLOOKUP(TableTemp[[#This Row],[Company ID]],[1]!MCompany[#Data],2,FALSE)</f>
        <v>Bere Kleid</v>
      </c>
      <c r="J22" s="2" t="str">
        <f>VLOOKUP(TableTemp[[#This Row],[Customer code]],[1]!MCustomer[#Data],2,FALSE)</f>
        <v>Aida GmbH</v>
      </c>
      <c r="K22" s="2" t="str">
        <f>VLOOKUP(TableTemp[[#This Row],[Article code]],[1]!MArticle[#Data],2,FALSE)</f>
        <v>Laptop bag black</v>
      </c>
      <c r="L22" s="2" t="str">
        <f>VLOOKUP(TableTemp[[#This Row],[Company ID]],[1]!MCompany[#Data],3,FALSE)</f>
        <v>EUR</v>
      </c>
      <c r="M22" s="2">
        <f>IF(TableTemp[[#This Row],[Currency]]="EUR",ROUND(VLOOKUP(MONTH(TableTemp[[#This Row],[Document Date]]),[1]!MExchange[#Data],2,FALSE)*TableTemp[[#This Row],[Sales Local Currency]],2),ROUND(TableTemp[[#This Row],[Sales Local Currency]],2))</f>
        <v>26318.63</v>
      </c>
      <c r="R22" s="8"/>
      <c r="S22" s="9" t="s">
        <v>17</v>
      </c>
      <c r="T22" t="s">
        <v>42</v>
      </c>
      <c r="W22" s="8"/>
    </row>
    <row r="23" spans="1:31" ht="14.4" x14ac:dyDescent="0.3">
      <c r="A23" s="2" t="s">
        <v>15</v>
      </c>
      <c r="B23" s="2">
        <v>88588</v>
      </c>
      <c r="C23" s="7">
        <v>43388</v>
      </c>
      <c r="D23" s="2">
        <v>8040</v>
      </c>
      <c r="E23" s="2">
        <v>120</v>
      </c>
      <c r="G23" s="2">
        <v>470</v>
      </c>
      <c r="H23" s="2">
        <v>27260</v>
      </c>
      <c r="I23" s="2" t="str">
        <f>VLOOKUP(TableTemp[[#This Row],[Company ID]],[1]!MCompany[#Data],2,FALSE)</f>
        <v>Bere Kleid</v>
      </c>
      <c r="J23" s="2" t="str">
        <f>VLOOKUP(TableTemp[[#This Row],[Customer code]],[1]!MCustomer[#Data],2,FALSE)</f>
        <v>Werner Strauss</v>
      </c>
      <c r="K23" s="2" t="str">
        <f>VLOOKUP(TableTemp[[#This Row],[Article code]],[1]!MArticle[#Data],2,FALSE)</f>
        <v>Women evening dress Cocktail red</v>
      </c>
      <c r="L23" s="2" t="str">
        <f>VLOOKUP(TableTemp[[#This Row],[Company ID]],[1]!MCompany[#Data],3,FALSE)</f>
        <v>EUR</v>
      </c>
      <c r="M23" s="2">
        <f>IF(TableTemp[[#This Row],[Currency]]="EUR",ROUND(VLOOKUP(MONTH(TableTemp[[#This Row],[Document Date]]),[1]!MExchange[#Data],2,FALSE)*TableTemp[[#This Row],[Sales Local Currency]],2),ROUND(TableTemp[[#This Row],[Sales Local Currency]],2))</f>
        <v>32028.84</v>
      </c>
      <c r="R23" s="8"/>
      <c r="S23" s="10" t="s">
        <v>26</v>
      </c>
      <c r="T23" s="19">
        <v>378530.11</v>
      </c>
      <c r="W23" s="8"/>
    </row>
    <row r="24" spans="1:31" ht="14.4" x14ac:dyDescent="0.3">
      <c r="A24" s="2" t="s">
        <v>15</v>
      </c>
      <c r="B24" s="2">
        <v>88588</v>
      </c>
      <c r="C24" s="7">
        <v>43388</v>
      </c>
      <c r="D24" s="2">
        <v>8040</v>
      </c>
      <c r="E24" s="2">
        <v>119</v>
      </c>
      <c r="G24" s="2">
        <v>860</v>
      </c>
      <c r="H24" s="2">
        <v>53320</v>
      </c>
      <c r="I24" s="2" t="str">
        <f>VLOOKUP(TableTemp[[#This Row],[Company ID]],[1]!MCompany[#Data],2,FALSE)</f>
        <v>Bere Kleid</v>
      </c>
      <c r="J24" s="2" t="str">
        <f>VLOOKUP(TableTemp[[#This Row],[Customer code]],[1]!MCustomer[#Data],2,FALSE)</f>
        <v>Werner Strauss</v>
      </c>
      <c r="K24" s="2" t="str">
        <f>VLOOKUP(TableTemp[[#This Row],[Article code]],[1]!MArticle[#Data],2,FALSE)</f>
        <v>Women evening dress long black</v>
      </c>
      <c r="L24" s="2" t="str">
        <f>VLOOKUP(TableTemp[[#This Row],[Company ID]],[1]!MCompany[#Data],3,FALSE)</f>
        <v>EUR</v>
      </c>
      <c r="M24" s="2">
        <f>IF(TableTemp[[#This Row],[Currency]]="EUR",ROUND(VLOOKUP(MONTH(TableTemp[[#This Row],[Document Date]]),[1]!MExchange[#Data],2,FALSE)*TableTemp[[#This Row],[Sales Local Currency]],2),ROUND(TableTemp[[#This Row],[Sales Local Currency]],2))</f>
        <v>62647.75</v>
      </c>
      <c r="R24" s="8"/>
      <c r="S24" s="10" t="s">
        <v>25</v>
      </c>
      <c r="T24" s="19">
        <v>174854.43999999997</v>
      </c>
      <c r="W24" s="8"/>
    </row>
    <row r="25" spans="1:31" ht="14.4" x14ac:dyDescent="0.3">
      <c r="A25" s="2" t="s">
        <v>15</v>
      </c>
      <c r="B25" s="2">
        <v>88588</v>
      </c>
      <c r="C25" s="7">
        <v>43388</v>
      </c>
      <c r="D25" s="2">
        <v>8040</v>
      </c>
      <c r="E25" s="2">
        <v>110</v>
      </c>
      <c r="G25" s="2">
        <v>180</v>
      </c>
      <c r="H25" s="2">
        <v>10800</v>
      </c>
      <c r="I25" s="2" t="str">
        <f>VLOOKUP(TableTemp[[#This Row],[Company ID]],[1]!MCompany[#Data],2,FALSE)</f>
        <v>Bere Kleid</v>
      </c>
      <c r="J25" s="2" t="str">
        <f>VLOOKUP(TableTemp[[#This Row],[Customer code]],[1]!MCustomer[#Data],2,FALSE)</f>
        <v>Werner Strauss</v>
      </c>
      <c r="K25" s="2" t="str">
        <f>VLOOKUP(TableTemp[[#This Row],[Article code]],[1]!MArticle[#Data],2,FALSE)</f>
        <v>Smartphone case diamond</v>
      </c>
      <c r="L25" s="2" t="str">
        <f>VLOOKUP(TableTemp[[#This Row],[Company ID]],[1]!MCompany[#Data],3,FALSE)</f>
        <v>EUR</v>
      </c>
      <c r="M25" s="2">
        <f>IF(TableTemp[[#This Row],[Currency]]="EUR",ROUND(VLOOKUP(MONTH(TableTemp[[#This Row],[Document Date]]),[1]!MExchange[#Data],2,FALSE)*TableTemp[[#This Row],[Sales Local Currency]],2),ROUND(TableTemp[[#This Row],[Sales Local Currency]],2))</f>
        <v>12689.34</v>
      </c>
      <c r="R25" s="8"/>
      <c r="S25" s="10" t="s">
        <v>32</v>
      </c>
      <c r="T25" s="19">
        <v>58511.98</v>
      </c>
      <c r="W25" s="8"/>
    </row>
    <row r="26" spans="1:31" ht="14.4" x14ac:dyDescent="0.3">
      <c r="A26" s="2" t="s">
        <v>15</v>
      </c>
      <c r="B26" s="2">
        <v>88588</v>
      </c>
      <c r="C26" s="7">
        <v>43388</v>
      </c>
      <c r="D26" s="2">
        <v>8040</v>
      </c>
      <c r="E26" s="2">
        <v>111</v>
      </c>
      <c r="G26" s="2">
        <v>750</v>
      </c>
      <c r="H26" s="2">
        <v>15000</v>
      </c>
      <c r="I26" s="2" t="str">
        <f>VLOOKUP(TableTemp[[#This Row],[Company ID]],[1]!MCompany[#Data],2,FALSE)</f>
        <v>Bere Kleid</v>
      </c>
      <c r="J26" s="2" t="str">
        <f>VLOOKUP(TableTemp[[#This Row],[Customer code]],[1]!MCustomer[#Data],2,FALSE)</f>
        <v>Werner Strauss</v>
      </c>
      <c r="K26" s="2" t="str">
        <f>VLOOKUP(TableTemp[[#This Row],[Article code]],[1]!MArticle[#Data],2,FALSE)</f>
        <v>Smartphone case simple</v>
      </c>
      <c r="L26" s="2" t="str">
        <f>VLOOKUP(TableTemp[[#This Row],[Company ID]],[1]!MCompany[#Data],3,FALSE)</f>
        <v>EUR</v>
      </c>
      <c r="M26" s="2">
        <f>IF(TableTemp[[#This Row],[Currency]]="EUR",ROUND(VLOOKUP(MONTH(TableTemp[[#This Row],[Document Date]]),[1]!MExchange[#Data],2,FALSE)*TableTemp[[#This Row],[Sales Local Currency]],2),ROUND(TableTemp[[#This Row],[Sales Local Currency]],2))</f>
        <v>17624.09</v>
      </c>
      <c r="R26" s="8"/>
      <c r="S26" s="10" t="s">
        <v>33</v>
      </c>
      <c r="T26" s="19">
        <v>36846.080000000002</v>
      </c>
      <c r="W26" s="8"/>
    </row>
    <row r="27" spans="1:31" ht="14.4" x14ac:dyDescent="0.3">
      <c r="A27" s="2" t="s">
        <v>15</v>
      </c>
      <c r="B27" s="2">
        <v>88588</v>
      </c>
      <c r="C27" s="7">
        <v>43388</v>
      </c>
      <c r="D27" s="2">
        <v>8040</v>
      </c>
      <c r="E27" s="2">
        <v>109</v>
      </c>
      <c r="G27" s="2">
        <v>560</v>
      </c>
      <c r="H27" s="2">
        <v>15680</v>
      </c>
      <c r="I27" s="2" t="str">
        <f>VLOOKUP(TableTemp[[#This Row],[Company ID]],[1]!MCompany[#Data],2,FALSE)</f>
        <v>Bere Kleid</v>
      </c>
      <c r="J27" s="2" t="str">
        <f>VLOOKUP(TableTemp[[#This Row],[Customer code]],[1]!MCustomer[#Data],2,FALSE)</f>
        <v>Werner Strauss</v>
      </c>
      <c r="K27" s="2" t="str">
        <f>VLOOKUP(TableTemp[[#This Row],[Article code]],[1]!MArticle[#Data],2,FALSE)</f>
        <v>Laptop bag red</v>
      </c>
      <c r="L27" s="2" t="str">
        <f>VLOOKUP(TableTemp[[#This Row],[Company ID]],[1]!MCompany[#Data],3,FALSE)</f>
        <v>EUR</v>
      </c>
      <c r="M27" s="2">
        <f>IF(TableTemp[[#This Row],[Currency]]="EUR",ROUND(VLOOKUP(MONTH(TableTemp[[#This Row],[Document Date]]),[1]!MExchange[#Data],2,FALSE)*TableTemp[[#This Row],[Sales Local Currency]],2),ROUND(TableTemp[[#This Row],[Sales Local Currency]],2))</f>
        <v>18423.04</v>
      </c>
      <c r="R27" s="8"/>
      <c r="S27" s="10" t="s">
        <v>36</v>
      </c>
      <c r="T27" s="19">
        <v>648742.61</v>
      </c>
      <c r="W27" s="8"/>
    </row>
    <row r="28" spans="1:31" x14ac:dyDescent="0.3">
      <c r="A28" s="2" t="s">
        <v>15</v>
      </c>
      <c r="B28" s="2">
        <v>88588</v>
      </c>
      <c r="C28" s="7">
        <v>43388</v>
      </c>
      <c r="D28" s="2">
        <v>8040</v>
      </c>
      <c r="E28" s="2">
        <v>105</v>
      </c>
      <c r="G28" s="2">
        <v>130</v>
      </c>
      <c r="H28" s="2">
        <v>1300</v>
      </c>
      <c r="I28" s="2" t="str">
        <f>VLOOKUP(TableTemp[[#This Row],[Company ID]],[1]!MCompany[#Data],2,FALSE)</f>
        <v>Bere Kleid</v>
      </c>
      <c r="J28" s="2" t="str">
        <f>VLOOKUP(TableTemp[[#This Row],[Customer code]],[1]!MCustomer[#Data],2,FALSE)</f>
        <v>Werner Strauss</v>
      </c>
      <c r="K28" s="2" t="str">
        <f>VLOOKUP(TableTemp[[#This Row],[Article code]],[1]!MArticle[#Data],2,FALSE)</f>
        <v>Women crop top black</v>
      </c>
      <c r="L28" s="2" t="str">
        <f>VLOOKUP(TableTemp[[#This Row],[Company ID]],[1]!MCompany[#Data],3,FALSE)</f>
        <v>EUR</v>
      </c>
      <c r="M28" s="2">
        <f>IF(TableTemp[[#This Row],[Currency]]="EUR",ROUND(VLOOKUP(MONTH(TableTemp[[#This Row],[Document Date]]),[1]!MExchange[#Data],2,FALSE)*TableTemp[[#This Row],[Sales Local Currency]],2),ROUND(TableTemp[[#This Row],[Sales Local Currency]],2))</f>
        <v>1527.42</v>
      </c>
      <c r="R28" s="8"/>
      <c r="W28" s="8"/>
    </row>
    <row r="29" spans="1:31" x14ac:dyDescent="0.3">
      <c r="A29" s="2" t="s">
        <v>15</v>
      </c>
      <c r="B29" s="2">
        <v>88588</v>
      </c>
      <c r="C29" s="7">
        <v>43388</v>
      </c>
      <c r="D29" s="2">
        <v>8040</v>
      </c>
      <c r="E29" s="2">
        <v>103</v>
      </c>
      <c r="G29" s="2">
        <v>110</v>
      </c>
      <c r="H29" s="2">
        <v>1320</v>
      </c>
      <c r="I29" s="2" t="str">
        <f>VLOOKUP(TableTemp[[#This Row],[Company ID]],[1]!MCompany[#Data],2,FALSE)</f>
        <v>Bere Kleid</v>
      </c>
      <c r="J29" s="2" t="str">
        <f>VLOOKUP(TableTemp[[#This Row],[Customer code]],[1]!MCustomer[#Data],2,FALSE)</f>
        <v>Werner Strauss</v>
      </c>
      <c r="K29" s="2" t="str">
        <f>VLOOKUP(TableTemp[[#This Row],[Article code]],[1]!MArticle[#Data],2,FALSE)</f>
        <v>Women type T simple white</v>
      </c>
      <c r="L29" s="2" t="str">
        <f>VLOOKUP(TableTemp[[#This Row],[Company ID]],[1]!MCompany[#Data],3,FALSE)</f>
        <v>EUR</v>
      </c>
      <c r="M29" s="2">
        <f>IF(TableTemp[[#This Row],[Currency]]="EUR",ROUND(VLOOKUP(MONTH(TableTemp[[#This Row],[Document Date]]),[1]!MExchange[#Data],2,FALSE)*TableTemp[[#This Row],[Sales Local Currency]],2),ROUND(TableTemp[[#This Row],[Sales Local Currency]],2))</f>
        <v>1550.92</v>
      </c>
      <c r="R29" s="8"/>
      <c r="W29" s="8"/>
    </row>
    <row r="30" spans="1:31" x14ac:dyDescent="0.3">
      <c r="A30" s="2" t="s">
        <v>15</v>
      </c>
      <c r="B30" s="2">
        <v>88544</v>
      </c>
      <c r="C30" s="7">
        <v>43395</v>
      </c>
      <c r="D30" s="2">
        <v>8040</v>
      </c>
      <c r="E30" s="2">
        <v>107</v>
      </c>
      <c r="G30" s="2">
        <v>770</v>
      </c>
      <c r="H30" s="2">
        <v>3850</v>
      </c>
      <c r="I30" s="2" t="str">
        <f>VLOOKUP(TableTemp[[#This Row],[Company ID]],[1]!MCompany[#Data],2,FALSE)</f>
        <v>Bere Kleid</v>
      </c>
      <c r="J30" s="2" t="str">
        <f>VLOOKUP(TableTemp[[#This Row],[Customer code]],[1]!MCustomer[#Data],2,FALSE)</f>
        <v>Werner Strauss</v>
      </c>
      <c r="K30" s="2" t="str">
        <f>VLOOKUP(TableTemp[[#This Row],[Article code]],[1]!MArticle[#Data],2,FALSE)</f>
        <v>Women basics</v>
      </c>
      <c r="L30" s="2" t="str">
        <f>VLOOKUP(TableTemp[[#This Row],[Company ID]],[1]!MCompany[#Data],3,FALSE)</f>
        <v>EUR</v>
      </c>
      <c r="M30" s="2">
        <f>IF(TableTemp[[#This Row],[Currency]]="EUR",ROUND(VLOOKUP(MONTH(TableTemp[[#This Row],[Document Date]]),[1]!MExchange[#Data],2,FALSE)*TableTemp[[#This Row],[Sales Local Currency]],2),ROUND(TableTemp[[#This Row],[Sales Local Currency]],2))</f>
        <v>4523.5200000000004</v>
      </c>
      <c r="R30" s="8"/>
      <c r="W30" s="8"/>
    </row>
    <row r="31" spans="1:31" x14ac:dyDescent="0.3">
      <c r="A31" s="2" t="s">
        <v>15</v>
      </c>
      <c r="B31" s="2">
        <v>88544</v>
      </c>
      <c r="C31" s="7">
        <v>43395</v>
      </c>
      <c r="D31" s="2">
        <v>8040</v>
      </c>
      <c r="E31" s="2">
        <v>120</v>
      </c>
      <c r="G31" s="2">
        <v>300</v>
      </c>
      <c r="H31" s="2">
        <v>17400</v>
      </c>
      <c r="I31" s="2" t="str">
        <f>VLOOKUP(TableTemp[[#This Row],[Company ID]],[1]!MCompany[#Data],2,FALSE)</f>
        <v>Bere Kleid</v>
      </c>
      <c r="J31" s="2" t="str">
        <f>VLOOKUP(TableTemp[[#This Row],[Customer code]],[1]!MCustomer[#Data],2,FALSE)</f>
        <v>Werner Strauss</v>
      </c>
      <c r="K31" s="2" t="str">
        <f>VLOOKUP(TableTemp[[#This Row],[Article code]],[1]!MArticle[#Data],2,FALSE)</f>
        <v>Women evening dress Cocktail red</v>
      </c>
      <c r="L31" s="2" t="str">
        <f>VLOOKUP(TableTemp[[#This Row],[Company ID]],[1]!MCompany[#Data],3,FALSE)</f>
        <v>EUR</v>
      </c>
      <c r="M31" s="2">
        <f>IF(TableTemp[[#This Row],[Currency]]="EUR",ROUND(VLOOKUP(MONTH(TableTemp[[#This Row],[Document Date]]),[1]!MExchange[#Data],2,FALSE)*TableTemp[[#This Row],[Sales Local Currency]],2),ROUND(TableTemp[[#This Row],[Sales Local Currency]],2))</f>
        <v>20443.939999999999</v>
      </c>
      <c r="R31" s="8"/>
      <c r="W31" s="8"/>
    </row>
    <row r="32" spans="1:31" x14ac:dyDescent="0.3">
      <c r="A32" s="2" t="s">
        <v>15</v>
      </c>
      <c r="B32" s="2">
        <v>88666</v>
      </c>
      <c r="C32" s="7">
        <v>43399</v>
      </c>
      <c r="D32" s="2">
        <v>8030</v>
      </c>
      <c r="E32" s="2">
        <v>119</v>
      </c>
      <c r="G32" s="2">
        <v>330</v>
      </c>
      <c r="H32" s="2">
        <v>20460</v>
      </c>
      <c r="I32" s="2" t="str">
        <f>VLOOKUP(TableTemp[[#This Row],[Company ID]],[1]!MCompany[#Data],2,FALSE)</f>
        <v>Bere Kleid</v>
      </c>
      <c r="J32" s="2" t="str">
        <f>VLOOKUP(TableTemp[[#This Row],[Customer code]],[1]!MCustomer[#Data],2,FALSE)</f>
        <v>Edson</v>
      </c>
      <c r="K32" s="2" t="str">
        <f>VLOOKUP(TableTemp[[#This Row],[Article code]],[1]!MArticle[#Data],2,FALSE)</f>
        <v>Women evening dress long black</v>
      </c>
      <c r="L32" s="2" t="str">
        <f>VLOOKUP(TableTemp[[#This Row],[Company ID]],[1]!MCompany[#Data],3,FALSE)</f>
        <v>EUR</v>
      </c>
      <c r="M32" s="2">
        <f>IF(TableTemp[[#This Row],[Currency]]="EUR",ROUND(VLOOKUP(MONTH(TableTemp[[#This Row],[Document Date]]),[1]!MExchange[#Data],2,FALSE)*TableTemp[[#This Row],[Sales Local Currency]],2),ROUND(TableTemp[[#This Row],[Sales Local Currency]],2))</f>
        <v>24039.25</v>
      </c>
      <c r="R32" s="8"/>
      <c r="W32" s="8"/>
    </row>
    <row r="33" spans="1:23" x14ac:dyDescent="0.3">
      <c r="A33" s="2" t="s">
        <v>15</v>
      </c>
      <c r="B33" s="2">
        <v>88666</v>
      </c>
      <c r="C33" s="7">
        <v>43399</v>
      </c>
      <c r="D33" s="2">
        <v>8030</v>
      </c>
      <c r="E33" s="2">
        <v>107</v>
      </c>
      <c r="G33" s="2">
        <v>460</v>
      </c>
      <c r="H33" s="2">
        <v>2300</v>
      </c>
      <c r="I33" s="2" t="str">
        <f>VLOOKUP(TableTemp[[#This Row],[Company ID]],[1]!MCompany[#Data],2,FALSE)</f>
        <v>Bere Kleid</v>
      </c>
      <c r="J33" s="2" t="str">
        <f>VLOOKUP(TableTemp[[#This Row],[Customer code]],[1]!MCustomer[#Data],2,FALSE)</f>
        <v>Edson</v>
      </c>
      <c r="K33" s="2" t="str">
        <f>VLOOKUP(TableTemp[[#This Row],[Article code]],[1]!MArticle[#Data],2,FALSE)</f>
        <v>Women basics</v>
      </c>
      <c r="L33" s="2" t="str">
        <f>VLOOKUP(TableTemp[[#This Row],[Company ID]],[1]!MCompany[#Data],3,FALSE)</f>
        <v>EUR</v>
      </c>
      <c r="M33" s="2">
        <f>IF(TableTemp[[#This Row],[Currency]]="EUR",ROUND(VLOOKUP(MONTH(TableTemp[[#This Row],[Document Date]]),[1]!MExchange[#Data],2,FALSE)*TableTemp[[#This Row],[Sales Local Currency]],2),ROUND(TableTemp[[#This Row],[Sales Local Currency]],2))</f>
        <v>2702.36</v>
      </c>
      <c r="R33" s="8"/>
      <c r="W33" s="8"/>
    </row>
    <row r="34" spans="1:23" x14ac:dyDescent="0.3">
      <c r="A34" s="2" t="s">
        <v>15</v>
      </c>
      <c r="B34" s="2">
        <v>88666</v>
      </c>
      <c r="C34" s="7">
        <v>43399</v>
      </c>
      <c r="D34" s="2">
        <v>8030</v>
      </c>
      <c r="E34" s="2">
        <v>105</v>
      </c>
      <c r="F34" s="2">
        <v>1</v>
      </c>
      <c r="G34" s="2">
        <v>470</v>
      </c>
      <c r="H34" s="2">
        <v>4700</v>
      </c>
      <c r="I34" s="2" t="str">
        <f>VLOOKUP(TableTemp[[#This Row],[Company ID]],[1]!MCompany[#Data],2,FALSE)</f>
        <v>Bere Kleid</v>
      </c>
      <c r="J34" s="2" t="str">
        <f>VLOOKUP(TableTemp[[#This Row],[Customer code]],[1]!MCustomer[#Data],2,FALSE)</f>
        <v>Edson</v>
      </c>
      <c r="K34" s="2" t="str">
        <f>VLOOKUP(TableTemp[[#This Row],[Article code]],[1]!MArticle[#Data],2,FALSE)</f>
        <v>Women crop top black</v>
      </c>
      <c r="L34" s="2" t="str">
        <f>VLOOKUP(TableTemp[[#This Row],[Company ID]],[1]!MCompany[#Data],3,FALSE)</f>
        <v>EUR</v>
      </c>
      <c r="M34" s="2">
        <f>IF(TableTemp[[#This Row],[Currency]]="EUR",ROUND(VLOOKUP(MONTH(TableTemp[[#This Row],[Document Date]]),[1]!MExchange[#Data],2,FALSE)*TableTemp[[#This Row],[Sales Local Currency]],2),ROUND(TableTemp[[#This Row],[Sales Local Currency]],2))</f>
        <v>5522.21</v>
      </c>
      <c r="R34" s="8"/>
      <c r="W34" s="8"/>
    </row>
    <row r="35" spans="1:23" x14ac:dyDescent="0.3">
      <c r="A35" s="2" t="s">
        <v>15</v>
      </c>
      <c r="B35" s="2">
        <v>88666</v>
      </c>
      <c r="C35" s="7">
        <v>43399</v>
      </c>
      <c r="D35" s="2">
        <v>8030</v>
      </c>
      <c r="E35" s="2">
        <v>115</v>
      </c>
      <c r="G35" s="2">
        <v>390</v>
      </c>
      <c r="H35" s="2">
        <v>2340</v>
      </c>
      <c r="I35" s="2" t="str">
        <f>VLOOKUP(TableTemp[[#This Row],[Company ID]],[1]!MCompany[#Data],2,FALSE)</f>
        <v>Bere Kleid</v>
      </c>
      <c r="J35" s="2" t="str">
        <f>VLOOKUP(TableTemp[[#This Row],[Customer code]],[1]!MCustomer[#Data],2,FALSE)</f>
        <v>Edson</v>
      </c>
      <c r="K35" s="2" t="str">
        <f>VLOOKUP(TableTemp[[#This Row],[Article code]],[1]!MArticle[#Data],2,FALSE)</f>
        <v>Unisex tank top black</v>
      </c>
      <c r="L35" s="2" t="str">
        <f>VLOOKUP(TableTemp[[#This Row],[Company ID]],[1]!MCompany[#Data],3,FALSE)</f>
        <v>EUR</v>
      </c>
      <c r="M35" s="2">
        <f>IF(TableTemp[[#This Row],[Currency]]="EUR",ROUND(VLOOKUP(MONTH(TableTemp[[#This Row],[Document Date]]),[1]!MExchange[#Data],2,FALSE)*TableTemp[[#This Row],[Sales Local Currency]],2),ROUND(TableTemp[[#This Row],[Sales Local Currency]],2))</f>
        <v>2749.36</v>
      </c>
      <c r="R35" s="8"/>
      <c r="W35" s="8"/>
    </row>
    <row r="36" spans="1:23" x14ac:dyDescent="0.3">
      <c r="A36" s="2" t="s">
        <v>15</v>
      </c>
      <c r="B36" s="2">
        <v>88666</v>
      </c>
      <c r="C36" s="7">
        <v>43399</v>
      </c>
      <c r="D36" s="2">
        <v>8030</v>
      </c>
      <c r="E36" s="2">
        <v>116</v>
      </c>
      <c r="G36" s="2">
        <v>260</v>
      </c>
      <c r="H36" s="2">
        <v>1560</v>
      </c>
      <c r="I36" s="2" t="str">
        <f>VLOOKUP(TableTemp[[#This Row],[Company ID]],[1]!MCompany[#Data],2,FALSE)</f>
        <v>Bere Kleid</v>
      </c>
      <c r="J36" s="2" t="str">
        <f>VLOOKUP(TableTemp[[#This Row],[Customer code]],[1]!MCustomer[#Data],2,FALSE)</f>
        <v>Edson</v>
      </c>
      <c r="K36" s="2" t="str">
        <f>VLOOKUP(TableTemp[[#This Row],[Article code]],[1]!MArticle[#Data],2,FALSE)</f>
        <v>Unisex tank top white</v>
      </c>
      <c r="L36" s="2" t="str">
        <f>VLOOKUP(TableTemp[[#This Row],[Company ID]],[1]!MCompany[#Data],3,FALSE)</f>
        <v>EUR</v>
      </c>
      <c r="M36" s="2">
        <f>IF(TableTemp[[#This Row],[Currency]]="EUR",ROUND(VLOOKUP(MONTH(TableTemp[[#This Row],[Document Date]]),[1]!MExchange[#Data],2,FALSE)*TableTemp[[#This Row],[Sales Local Currency]],2),ROUND(TableTemp[[#This Row],[Sales Local Currency]],2))</f>
        <v>1832.9</v>
      </c>
      <c r="R36" s="8"/>
      <c r="W36" s="8"/>
    </row>
    <row r="37" spans="1:23" x14ac:dyDescent="0.3">
      <c r="A37" s="2" t="s">
        <v>43</v>
      </c>
      <c r="B37" s="2">
        <v>44030</v>
      </c>
      <c r="C37" s="7">
        <v>43377</v>
      </c>
      <c r="D37" s="2">
        <v>8060</v>
      </c>
      <c r="E37" s="2">
        <v>108</v>
      </c>
      <c r="F37" s="2" t="s">
        <v>16</v>
      </c>
      <c r="G37" s="2">
        <v>60</v>
      </c>
      <c r="H37" s="2">
        <v>1680</v>
      </c>
      <c r="I37" s="2" t="str">
        <f>VLOOKUP(TableTemp[[#This Row],[Company ID]],[1]!MCompany[#Data],2,FALSE)</f>
        <v>Lucas Basics</v>
      </c>
      <c r="J37" s="2" t="str">
        <f>VLOOKUP(TableTemp[[#This Row],[Customer code]],[1]!MCustomer[#Data],2,FALSE)</f>
        <v>Liebher</v>
      </c>
      <c r="K37" s="2" t="str">
        <f>VLOOKUP(TableTemp[[#This Row],[Article code]],[1]!MArticle[#Data],2,FALSE)</f>
        <v>Laptop bag black</v>
      </c>
      <c r="L37" s="2" t="str">
        <f>VLOOKUP(TableTemp[[#This Row],[Company ID]],[1]!MCompany[#Data],3,FALSE)</f>
        <v>EUR</v>
      </c>
      <c r="M37" s="2">
        <f>IF(TableTemp[[#This Row],[Currency]]="EUR",ROUND(VLOOKUP(MONTH(TableTemp[[#This Row],[Document Date]]),[1]!MExchange[#Data],2,FALSE)*TableTemp[[#This Row],[Sales Local Currency]],2),ROUND(TableTemp[[#This Row],[Sales Local Currency]],2))</f>
        <v>1973.9</v>
      </c>
      <c r="R37" s="8"/>
      <c r="W37" s="8"/>
    </row>
    <row r="38" spans="1:23" x14ac:dyDescent="0.3">
      <c r="A38" s="2" t="s">
        <v>43</v>
      </c>
      <c r="B38" s="2">
        <v>44030</v>
      </c>
      <c r="C38" s="7">
        <v>43377</v>
      </c>
      <c r="D38" s="2">
        <v>8060</v>
      </c>
      <c r="E38" s="2">
        <v>109</v>
      </c>
      <c r="F38" s="2">
        <v>1</v>
      </c>
      <c r="G38" s="2">
        <v>60</v>
      </c>
      <c r="H38" s="2">
        <v>1680</v>
      </c>
      <c r="I38" s="2" t="str">
        <f>VLOOKUP(TableTemp[[#This Row],[Company ID]],[1]!MCompany[#Data],2,FALSE)</f>
        <v>Lucas Basics</v>
      </c>
      <c r="J38" s="2" t="str">
        <f>VLOOKUP(TableTemp[[#This Row],[Customer code]],[1]!MCustomer[#Data],2,FALSE)</f>
        <v>Liebher</v>
      </c>
      <c r="K38" s="2" t="str">
        <f>VLOOKUP(TableTemp[[#This Row],[Article code]],[1]!MArticle[#Data],2,FALSE)</f>
        <v>Laptop bag red</v>
      </c>
      <c r="L38" s="2" t="str">
        <f>VLOOKUP(TableTemp[[#This Row],[Company ID]],[1]!MCompany[#Data],3,FALSE)</f>
        <v>EUR</v>
      </c>
      <c r="M38" s="2">
        <f>IF(TableTemp[[#This Row],[Currency]]="EUR",ROUND(VLOOKUP(MONTH(TableTemp[[#This Row],[Document Date]]),[1]!MExchange[#Data],2,FALSE)*TableTemp[[#This Row],[Sales Local Currency]],2),ROUND(TableTemp[[#This Row],[Sales Local Currency]],2))</f>
        <v>1973.9</v>
      </c>
      <c r="R38" s="8"/>
      <c r="W38" s="8"/>
    </row>
    <row r="39" spans="1:23" x14ac:dyDescent="0.3">
      <c r="A39" s="2" t="s">
        <v>43</v>
      </c>
      <c r="B39" s="2">
        <v>44032</v>
      </c>
      <c r="C39" s="7">
        <v>43380</v>
      </c>
      <c r="D39" s="2">
        <v>8060</v>
      </c>
      <c r="E39" s="2">
        <v>108</v>
      </c>
      <c r="F39" s="2" t="s">
        <v>16</v>
      </c>
      <c r="G39" s="2">
        <v>60</v>
      </c>
      <c r="H39" s="2">
        <v>1680</v>
      </c>
      <c r="I39" s="2" t="str">
        <f>VLOOKUP(TableTemp[[#This Row],[Company ID]],[1]!MCompany[#Data],2,FALSE)</f>
        <v>Lucas Basics</v>
      </c>
      <c r="J39" s="2" t="str">
        <f>VLOOKUP(TableTemp[[#This Row],[Customer code]],[1]!MCustomer[#Data],2,FALSE)</f>
        <v>Liebher</v>
      </c>
      <c r="K39" s="2" t="str">
        <f>VLOOKUP(TableTemp[[#This Row],[Article code]],[1]!MArticle[#Data],2,FALSE)</f>
        <v>Laptop bag black</v>
      </c>
      <c r="L39" s="2" t="str">
        <f>VLOOKUP(TableTemp[[#This Row],[Company ID]],[1]!MCompany[#Data],3,FALSE)</f>
        <v>EUR</v>
      </c>
      <c r="M39" s="2">
        <f>IF(TableTemp[[#This Row],[Currency]]="EUR",ROUND(VLOOKUP(MONTH(TableTemp[[#This Row],[Document Date]]),[1]!MExchange[#Data],2,FALSE)*TableTemp[[#This Row],[Sales Local Currency]],2),ROUND(TableTemp[[#This Row],[Sales Local Currency]],2))</f>
        <v>1973.9</v>
      </c>
      <c r="R39" s="8"/>
      <c r="W39" s="8"/>
    </row>
    <row r="40" spans="1:23" x14ac:dyDescent="0.3">
      <c r="A40" s="2" t="s">
        <v>43</v>
      </c>
      <c r="B40" s="2">
        <v>44032</v>
      </c>
      <c r="C40" s="7">
        <v>43380</v>
      </c>
      <c r="D40" s="2">
        <v>8060</v>
      </c>
      <c r="E40" s="2">
        <v>109</v>
      </c>
      <c r="G40" s="2">
        <v>70</v>
      </c>
      <c r="H40" s="2">
        <v>1960</v>
      </c>
      <c r="I40" s="2" t="str">
        <f>VLOOKUP(TableTemp[[#This Row],[Company ID]],[1]!MCompany[#Data],2,FALSE)</f>
        <v>Lucas Basics</v>
      </c>
      <c r="J40" s="2" t="str">
        <f>VLOOKUP(TableTemp[[#This Row],[Customer code]],[1]!MCustomer[#Data],2,FALSE)</f>
        <v>Liebher</v>
      </c>
      <c r="K40" s="2" t="str">
        <f>VLOOKUP(TableTemp[[#This Row],[Article code]],[1]!MArticle[#Data],2,FALSE)</f>
        <v>Laptop bag red</v>
      </c>
      <c r="L40" s="2" t="str">
        <f>VLOOKUP(TableTemp[[#This Row],[Company ID]],[1]!MCompany[#Data],3,FALSE)</f>
        <v>EUR</v>
      </c>
      <c r="M40" s="2">
        <f>IF(TableTemp[[#This Row],[Currency]]="EUR",ROUND(VLOOKUP(MONTH(TableTemp[[#This Row],[Document Date]]),[1]!MExchange[#Data],2,FALSE)*TableTemp[[#This Row],[Sales Local Currency]],2),ROUND(TableTemp[[#This Row],[Sales Local Currency]],2))</f>
        <v>2302.88</v>
      </c>
      <c r="R40" s="8"/>
      <c r="W40" s="8"/>
    </row>
    <row r="41" spans="1:23" x14ac:dyDescent="0.3">
      <c r="A41" s="2" t="s">
        <v>43</v>
      </c>
      <c r="B41" s="2">
        <v>44031</v>
      </c>
      <c r="C41" s="7">
        <v>43381</v>
      </c>
      <c r="D41" s="2">
        <v>8050</v>
      </c>
      <c r="E41" s="2">
        <v>108</v>
      </c>
      <c r="F41" s="2" t="s">
        <v>16</v>
      </c>
      <c r="G41" s="2">
        <v>60</v>
      </c>
      <c r="H41" s="2">
        <v>1680</v>
      </c>
      <c r="I41" s="2" t="str">
        <f>VLOOKUP(TableTemp[[#This Row],[Company ID]],[1]!MCompany[#Data],2,FALSE)</f>
        <v>Lucas Basics</v>
      </c>
      <c r="J41" s="2" t="str">
        <f>VLOOKUP(TableTemp[[#This Row],[Customer code]],[1]!MCustomer[#Data],2,FALSE)</f>
        <v>Aida GmbH</v>
      </c>
      <c r="K41" s="2" t="str">
        <f>VLOOKUP(TableTemp[[#This Row],[Article code]],[1]!MArticle[#Data],2,FALSE)</f>
        <v>Laptop bag black</v>
      </c>
      <c r="L41" s="2" t="str">
        <f>VLOOKUP(TableTemp[[#This Row],[Company ID]],[1]!MCompany[#Data],3,FALSE)</f>
        <v>EUR</v>
      </c>
      <c r="M41" s="2">
        <f>IF(TableTemp[[#This Row],[Currency]]="EUR",ROUND(VLOOKUP(MONTH(TableTemp[[#This Row],[Document Date]]),[1]!MExchange[#Data],2,FALSE)*TableTemp[[#This Row],[Sales Local Currency]],2),ROUND(TableTemp[[#This Row],[Sales Local Currency]],2))</f>
        <v>1973.9</v>
      </c>
      <c r="R41" s="8"/>
      <c r="W41" s="8"/>
    </row>
    <row r="42" spans="1:23" x14ac:dyDescent="0.3">
      <c r="A42" s="2" t="s">
        <v>43</v>
      </c>
      <c r="B42" s="2">
        <v>44031</v>
      </c>
      <c r="C42" s="7">
        <v>43381</v>
      </c>
      <c r="D42" s="2">
        <v>8050</v>
      </c>
      <c r="E42" s="2">
        <v>109</v>
      </c>
      <c r="F42" s="2" t="s">
        <v>16</v>
      </c>
      <c r="G42" s="2">
        <v>50</v>
      </c>
      <c r="H42" s="2">
        <v>1400</v>
      </c>
      <c r="I42" s="2" t="str">
        <f>VLOOKUP(TableTemp[[#This Row],[Company ID]],[1]!MCompany[#Data],2,FALSE)</f>
        <v>Lucas Basics</v>
      </c>
      <c r="J42" s="2" t="str">
        <f>VLOOKUP(TableTemp[[#This Row],[Customer code]],[1]!MCustomer[#Data],2,FALSE)</f>
        <v>Aida GmbH</v>
      </c>
      <c r="K42" s="2" t="str">
        <f>VLOOKUP(TableTemp[[#This Row],[Article code]],[1]!MArticle[#Data],2,FALSE)</f>
        <v>Laptop bag red</v>
      </c>
      <c r="L42" s="2" t="str">
        <f>VLOOKUP(TableTemp[[#This Row],[Company ID]],[1]!MCompany[#Data],3,FALSE)</f>
        <v>EUR</v>
      </c>
      <c r="M42" s="2">
        <f>IF(TableTemp[[#This Row],[Currency]]="EUR",ROUND(VLOOKUP(MONTH(TableTemp[[#This Row],[Document Date]]),[1]!MExchange[#Data],2,FALSE)*TableTemp[[#This Row],[Sales Local Currency]],2),ROUND(TableTemp[[#This Row],[Sales Local Currency]],2))</f>
        <v>1644.91</v>
      </c>
      <c r="R42" s="8"/>
      <c r="W42" s="8"/>
    </row>
    <row r="43" spans="1:23" x14ac:dyDescent="0.3">
      <c r="A43" s="2" t="s">
        <v>43</v>
      </c>
      <c r="B43" s="2">
        <v>44031</v>
      </c>
      <c r="C43" s="7">
        <v>43381</v>
      </c>
      <c r="D43" s="2">
        <v>8050</v>
      </c>
      <c r="E43" s="2">
        <v>110</v>
      </c>
      <c r="F43" s="2" t="s">
        <v>16</v>
      </c>
      <c r="G43" s="2">
        <v>60</v>
      </c>
      <c r="H43" s="2">
        <v>3600</v>
      </c>
      <c r="I43" s="2" t="str">
        <f>VLOOKUP(TableTemp[[#This Row],[Company ID]],[1]!MCompany[#Data],2,FALSE)</f>
        <v>Lucas Basics</v>
      </c>
      <c r="J43" s="2" t="str">
        <f>VLOOKUP(TableTemp[[#This Row],[Customer code]],[1]!MCustomer[#Data],2,FALSE)</f>
        <v>Aida GmbH</v>
      </c>
      <c r="K43" s="2" t="str">
        <f>VLOOKUP(TableTemp[[#This Row],[Article code]],[1]!MArticle[#Data],2,FALSE)</f>
        <v>Smartphone case diamond</v>
      </c>
      <c r="L43" s="2" t="str">
        <f>VLOOKUP(TableTemp[[#This Row],[Company ID]],[1]!MCompany[#Data],3,FALSE)</f>
        <v>EUR</v>
      </c>
      <c r="M43" s="2">
        <f>IF(TableTemp[[#This Row],[Currency]]="EUR",ROUND(VLOOKUP(MONTH(TableTemp[[#This Row],[Document Date]]),[1]!MExchange[#Data],2,FALSE)*TableTemp[[#This Row],[Sales Local Currency]],2),ROUND(TableTemp[[#This Row],[Sales Local Currency]],2))</f>
        <v>4229.78</v>
      </c>
      <c r="R43" s="8"/>
      <c r="W43" s="8"/>
    </row>
    <row r="44" spans="1:23" x14ac:dyDescent="0.3">
      <c r="A44" s="2" t="s">
        <v>43</v>
      </c>
      <c r="B44" s="2">
        <v>48112</v>
      </c>
      <c r="C44" s="7">
        <v>43384</v>
      </c>
      <c r="D44" s="2">
        <v>8060</v>
      </c>
      <c r="E44" s="2">
        <v>109</v>
      </c>
      <c r="G44" s="2">
        <v>60</v>
      </c>
      <c r="H44" s="2">
        <v>1680</v>
      </c>
      <c r="I44" s="2" t="str">
        <f>VLOOKUP(TableTemp[[#This Row],[Company ID]],[1]!MCompany[#Data],2,FALSE)</f>
        <v>Lucas Basics</v>
      </c>
      <c r="J44" s="2" t="str">
        <f>VLOOKUP(TableTemp[[#This Row],[Customer code]],[1]!MCustomer[#Data],2,FALSE)</f>
        <v>Liebher</v>
      </c>
      <c r="K44" s="2" t="str">
        <f>VLOOKUP(TableTemp[[#This Row],[Article code]],[1]!MArticle[#Data],2,FALSE)</f>
        <v>Laptop bag red</v>
      </c>
      <c r="L44" s="2" t="str">
        <f>VLOOKUP(TableTemp[[#This Row],[Company ID]],[1]!MCompany[#Data],3,FALSE)</f>
        <v>EUR</v>
      </c>
      <c r="M44" s="2">
        <f>IF(TableTemp[[#This Row],[Currency]]="EUR",ROUND(VLOOKUP(MONTH(TableTemp[[#This Row],[Document Date]]),[1]!MExchange[#Data],2,FALSE)*TableTemp[[#This Row],[Sales Local Currency]],2),ROUND(TableTemp[[#This Row],[Sales Local Currency]],2))</f>
        <v>1973.9</v>
      </c>
      <c r="R44" s="8"/>
      <c r="W44" s="8"/>
    </row>
    <row r="45" spans="1:23" x14ac:dyDescent="0.3">
      <c r="A45" s="2" t="s">
        <v>43</v>
      </c>
      <c r="B45" s="2">
        <v>48112</v>
      </c>
      <c r="C45" s="7">
        <v>43384</v>
      </c>
      <c r="D45" s="2">
        <v>8060</v>
      </c>
      <c r="E45" s="2">
        <v>110</v>
      </c>
      <c r="F45" s="2" t="s">
        <v>16</v>
      </c>
      <c r="G45" s="2">
        <v>50</v>
      </c>
      <c r="H45" s="2">
        <v>3000</v>
      </c>
      <c r="I45" s="2" t="str">
        <f>VLOOKUP(TableTemp[[#This Row],[Company ID]],[1]!MCompany[#Data],2,FALSE)</f>
        <v>Lucas Basics</v>
      </c>
      <c r="J45" s="2" t="str">
        <f>VLOOKUP(TableTemp[[#This Row],[Customer code]],[1]!MCustomer[#Data],2,FALSE)</f>
        <v>Liebher</v>
      </c>
      <c r="K45" s="2" t="str">
        <f>VLOOKUP(TableTemp[[#This Row],[Article code]],[1]!MArticle[#Data],2,FALSE)</f>
        <v>Smartphone case diamond</v>
      </c>
      <c r="L45" s="2" t="str">
        <f>VLOOKUP(TableTemp[[#This Row],[Company ID]],[1]!MCompany[#Data],3,FALSE)</f>
        <v>EUR</v>
      </c>
      <c r="M45" s="2">
        <f>IF(TableTemp[[#This Row],[Currency]]="EUR",ROUND(VLOOKUP(MONTH(TableTemp[[#This Row],[Document Date]]),[1]!MExchange[#Data],2,FALSE)*TableTemp[[#This Row],[Sales Local Currency]],2),ROUND(TableTemp[[#This Row],[Sales Local Currency]],2))</f>
        <v>3524.82</v>
      </c>
      <c r="R45" s="8"/>
      <c r="W45" s="8"/>
    </row>
    <row r="46" spans="1:23" x14ac:dyDescent="0.3">
      <c r="A46" s="2" t="s">
        <v>43</v>
      </c>
      <c r="B46" s="2">
        <v>48114</v>
      </c>
      <c r="C46" s="7">
        <v>43384</v>
      </c>
      <c r="D46" s="2">
        <v>8050</v>
      </c>
      <c r="E46" s="2">
        <v>109</v>
      </c>
      <c r="G46" s="2">
        <v>60</v>
      </c>
      <c r="H46" s="2">
        <v>1680</v>
      </c>
      <c r="I46" s="2" t="str">
        <f>VLOOKUP(TableTemp[[#This Row],[Company ID]],[1]!MCompany[#Data],2,FALSE)</f>
        <v>Lucas Basics</v>
      </c>
      <c r="J46" s="2" t="str">
        <f>VLOOKUP(TableTemp[[#This Row],[Customer code]],[1]!MCustomer[#Data],2,FALSE)</f>
        <v>Aida GmbH</v>
      </c>
      <c r="K46" s="2" t="str">
        <f>VLOOKUP(TableTemp[[#This Row],[Article code]],[1]!MArticle[#Data],2,FALSE)</f>
        <v>Laptop bag red</v>
      </c>
      <c r="L46" s="2" t="str">
        <f>VLOOKUP(TableTemp[[#This Row],[Company ID]],[1]!MCompany[#Data],3,FALSE)</f>
        <v>EUR</v>
      </c>
      <c r="M46" s="2">
        <f>IF(TableTemp[[#This Row],[Currency]]="EUR",ROUND(VLOOKUP(MONTH(TableTemp[[#This Row],[Document Date]]),[1]!MExchange[#Data],2,FALSE)*TableTemp[[#This Row],[Sales Local Currency]],2),ROUND(TableTemp[[#This Row],[Sales Local Currency]],2))</f>
        <v>1973.9</v>
      </c>
      <c r="R46" s="8"/>
      <c r="W46" s="8"/>
    </row>
    <row r="47" spans="1:23" x14ac:dyDescent="0.3">
      <c r="A47" s="2" t="s">
        <v>43</v>
      </c>
      <c r="B47" s="2">
        <v>48114</v>
      </c>
      <c r="C47" s="7">
        <v>43384</v>
      </c>
      <c r="D47" s="2">
        <v>8050</v>
      </c>
      <c r="E47" s="2">
        <v>110</v>
      </c>
      <c r="G47" s="2">
        <v>60</v>
      </c>
      <c r="H47" s="2">
        <v>3600</v>
      </c>
      <c r="I47" s="2" t="str">
        <f>VLOOKUP(TableTemp[[#This Row],[Company ID]],[1]!MCompany[#Data],2,FALSE)</f>
        <v>Lucas Basics</v>
      </c>
      <c r="J47" s="2" t="str">
        <f>VLOOKUP(TableTemp[[#This Row],[Customer code]],[1]!MCustomer[#Data],2,FALSE)</f>
        <v>Aida GmbH</v>
      </c>
      <c r="K47" s="2" t="str">
        <f>VLOOKUP(TableTemp[[#This Row],[Article code]],[1]!MArticle[#Data],2,FALSE)</f>
        <v>Smartphone case diamond</v>
      </c>
      <c r="L47" s="2" t="str">
        <f>VLOOKUP(TableTemp[[#This Row],[Company ID]],[1]!MCompany[#Data],3,FALSE)</f>
        <v>EUR</v>
      </c>
      <c r="M47" s="2">
        <f>IF(TableTemp[[#This Row],[Currency]]="EUR",ROUND(VLOOKUP(MONTH(TableTemp[[#This Row],[Document Date]]),[1]!MExchange[#Data],2,FALSE)*TableTemp[[#This Row],[Sales Local Currency]],2),ROUND(TableTemp[[#This Row],[Sales Local Currency]],2))</f>
        <v>4229.78</v>
      </c>
      <c r="R47" s="8"/>
      <c r="W47" s="8"/>
    </row>
    <row r="48" spans="1:23" x14ac:dyDescent="0.3">
      <c r="A48" s="2" t="s">
        <v>43</v>
      </c>
      <c r="B48" s="2">
        <v>48114</v>
      </c>
      <c r="C48" s="7">
        <v>43384</v>
      </c>
      <c r="D48" s="2">
        <v>8050</v>
      </c>
      <c r="E48" s="2">
        <v>111</v>
      </c>
      <c r="G48" s="2">
        <v>80</v>
      </c>
      <c r="H48" s="2">
        <v>1600</v>
      </c>
      <c r="I48" s="2" t="str">
        <f>VLOOKUP(TableTemp[[#This Row],[Company ID]],[1]!MCompany[#Data],2,FALSE)</f>
        <v>Lucas Basics</v>
      </c>
      <c r="J48" s="2" t="str">
        <f>VLOOKUP(TableTemp[[#This Row],[Customer code]],[1]!MCustomer[#Data],2,FALSE)</f>
        <v>Aida GmbH</v>
      </c>
      <c r="K48" s="2" t="str">
        <f>VLOOKUP(TableTemp[[#This Row],[Article code]],[1]!MArticle[#Data],2,FALSE)</f>
        <v>Smartphone case simple</v>
      </c>
      <c r="L48" s="2" t="str">
        <f>VLOOKUP(TableTemp[[#This Row],[Company ID]],[1]!MCompany[#Data],3,FALSE)</f>
        <v>EUR</v>
      </c>
      <c r="M48" s="2">
        <f>IF(TableTemp[[#This Row],[Currency]]="EUR",ROUND(VLOOKUP(MONTH(TableTemp[[#This Row],[Document Date]]),[1]!MExchange[#Data],2,FALSE)*TableTemp[[#This Row],[Sales Local Currency]],2),ROUND(TableTemp[[#This Row],[Sales Local Currency]],2))</f>
        <v>1879.9</v>
      </c>
      <c r="R48" s="8"/>
      <c r="W48" s="8"/>
    </row>
    <row r="49" spans="1:23" x14ac:dyDescent="0.3">
      <c r="A49" s="2" t="s">
        <v>43</v>
      </c>
      <c r="B49" s="2">
        <v>48116</v>
      </c>
      <c r="C49" s="7">
        <v>43384</v>
      </c>
      <c r="D49" s="2">
        <v>8060</v>
      </c>
      <c r="E49" s="2">
        <v>109</v>
      </c>
      <c r="G49" s="2">
        <v>60</v>
      </c>
      <c r="H49" s="2">
        <v>1680</v>
      </c>
      <c r="I49" s="2" t="str">
        <f>VLOOKUP(TableTemp[[#This Row],[Company ID]],[1]!MCompany[#Data],2,FALSE)</f>
        <v>Lucas Basics</v>
      </c>
      <c r="J49" s="2" t="str">
        <f>VLOOKUP(TableTemp[[#This Row],[Customer code]],[1]!MCustomer[#Data],2,FALSE)</f>
        <v>Liebher</v>
      </c>
      <c r="K49" s="2" t="str">
        <f>VLOOKUP(TableTemp[[#This Row],[Article code]],[1]!MArticle[#Data],2,FALSE)</f>
        <v>Laptop bag red</v>
      </c>
      <c r="L49" s="2" t="str">
        <f>VLOOKUP(TableTemp[[#This Row],[Company ID]],[1]!MCompany[#Data],3,FALSE)</f>
        <v>EUR</v>
      </c>
      <c r="M49" s="2">
        <f>IF(TableTemp[[#This Row],[Currency]]="EUR",ROUND(VLOOKUP(MONTH(TableTemp[[#This Row],[Document Date]]),[1]!MExchange[#Data],2,FALSE)*TableTemp[[#This Row],[Sales Local Currency]],2),ROUND(TableTemp[[#This Row],[Sales Local Currency]],2))</f>
        <v>1973.9</v>
      </c>
      <c r="R49" s="8"/>
      <c r="W49" s="8"/>
    </row>
    <row r="50" spans="1:23" x14ac:dyDescent="0.3">
      <c r="A50" s="2" t="s">
        <v>43</v>
      </c>
      <c r="B50" s="2">
        <v>48116</v>
      </c>
      <c r="C50" s="7">
        <v>43384</v>
      </c>
      <c r="D50" s="2">
        <v>8060</v>
      </c>
      <c r="E50" s="2">
        <v>110</v>
      </c>
      <c r="G50" s="2">
        <v>60</v>
      </c>
      <c r="H50" s="2">
        <v>3600</v>
      </c>
      <c r="I50" s="2" t="str">
        <f>VLOOKUP(TableTemp[[#This Row],[Company ID]],[1]!MCompany[#Data],2,FALSE)</f>
        <v>Lucas Basics</v>
      </c>
      <c r="J50" s="2" t="str">
        <f>VLOOKUP(TableTemp[[#This Row],[Customer code]],[1]!MCustomer[#Data],2,FALSE)</f>
        <v>Liebher</v>
      </c>
      <c r="K50" s="2" t="str">
        <f>VLOOKUP(TableTemp[[#This Row],[Article code]],[1]!MArticle[#Data],2,FALSE)</f>
        <v>Smartphone case diamond</v>
      </c>
      <c r="L50" s="2" t="str">
        <f>VLOOKUP(TableTemp[[#This Row],[Company ID]],[1]!MCompany[#Data],3,FALSE)</f>
        <v>EUR</v>
      </c>
      <c r="M50" s="2">
        <f>IF(TableTemp[[#This Row],[Currency]]="EUR",ROUND(VLOOKUP(MONTH(TableTemp[[#This Row],[Document Date]]),[1]!MExchange[#Data],2,FALSE)*TableTemp[[#This Row],[Sales Local Currency]],2),ROUND(TableTemp[[#This Row],[Sales Local Currency]],2))</f>
        <v>4229.78</v>
      </c>
      <c r="R50" s="8"/>
      <c r="W50" s="8"/>
    </row>
    <row r="51" spans="1:23" x14ac:dyDescent="0.3">
      <c r="A51" s="2" t="s">
        <v>43</v>
      </c>
      <c r="B51" s="2">
        <v>45442</v>
      </c>
      <c r="C51" s="7">
        <v>43388</v>
      </c>
      <c r="D51" s="2">
        <v>8050</v>
      </c>
      <c r="E51" s="2">
        <v>108</v>
      </c>
      <c r="G51" s="2">
        <v>50</v>
      </c>
      <c r="H51" s="2">
        <v>1400</v>
      </c>
      <c r="I51" s="2" t="str">
        <f>VLOOKUP(TableTemp[[#This Row],[Company ID]],[1]!MCompany[#Data],2,FALSE)</f>
        <v>Lucas Basics</v>
      </c>
      <c r="J51" s="2" t="str">
        <f>VLOOKUP(TableTemp[[#This Row],[Customer code]],[1]!MCustomer[#Data],2,FALSE)</f>
        <v>Aida GmbH</v>
      </c>
      <c r="K51" s="2" t="str">
        <f>VLOOKUP(TableTemp[[#This Row],[Article code]],[1]!MArticle[#Data],2,FALSE)</f>
        <v>Laptop bag black</v>
      </c>
      <c r="L51" s="2" t="str">
        <f>VLOOKUP(TableTemp[[#This Row],[Company ID]],[1]!MCompany[#Data],3,FALSE)</f>
        <v>EUR</v>
      </c>
      <c r="M51" s="2">
        <f>IF(TableTemp[[#This Row],[Currency]]="EUR",ROUND(VLOOKUP(MONTH(TableTemp[[#This Row],[Document Date]]),[1]!MExchange[#Data],2,FALSE)*TableTemp[[#This Row],[Sales Local Currency]],2),ROUND(TableTemp[[#This Row],[Sales Local Currency]],2))</f>
        <v>1644.91</v>
      </c>
      <c r="R51" s="8"/>
      <c r="W51" s="8"/>
    </row>
    <row r="52" spans="1:23" x14ac:dyDescent="0.3">
      <c r="A52" s="2" t="s">
        <v>43</v>
      </c>
      <c r="B52" s="2">
        <v>45442</v>
      </c>
      <c r="C52" s="7">
        <v>43388</v>
      </c>
      <c r="D52" s="2">
        <v>8050</v>
      </c>
      <c r="E52" s="2">
        <v>109</v>
      </c>
      <c r="F52" s="2">
        <v>1</v>
      </c>
      <c r="G52" s="2">
        <v>60</v>
      </c>
      <c r="H52" s="2">
        <v>1680</v>
      </c>
      <c r="I52" s="2" t="str">
        <f>VLOOKUP(TableTemp[[#This Row],[Company ID]],[1]!MCompany[#Data],2,FALSE)</f>
        <v>Lucas Basics</v>
      </c>
      <c r="J52" s="2" t="str">
        <f>VLOOKUP(TableTemp[[#This Row],[Customer code]],[1]!MCustomer[#Data],2,FALSE)</f>
        <v>Aida GmbH</v>
      </c>
      <c r="K52" s="2" t="str">
        <f>VLOOKUP(TableTemp[[#This Row],[Article code]],[1]!MArticle[#Data],2,FALSE)</f>
        <v>Laptop bag red</v>
      </c>
      <c r="L52" s="2" t="str">
        <f>VLOOKUP(TableTemp[[#This Row],[Company ID]],[1]!MCompany[#Data],3,FALSE)</f>
        <v>EUR</v>
      </c>
      <c r="M52" s="2">
        <f>IF(TableTemp[[#This Row],[Currency]]="EUR",ROUND(VLOOKUP(MONTH(TableTemp[[#This Row],[Document Date]]),[1]!MExchange[#Data],2,FALSE)*TableTemp[[#This Row],[Sales Local Currency]],2),ROUND(TableTemp[[#This Row],[Sales Local Currency]],2))</f>
        <v>1973.9</v>
      </c>
      <c r="R52" s="8"/>
      <c r="W52" s="8"/>
    </row>
    <row r="53" spans="1:23" x14ac:dyDescent="0.3">
      <c r="A53" s="2" t="s">
        <v>43</v>
      </c>
      <c r="B53" s="2">
        <v>45444</v>
      </c>
      <c r="C53" s="7">
        <v>43388</v>
      </c>
      <c r="D53" s="2">
        <v>8060</v>
      </c>
      <c r="E53" s="2">
        <v>108</v>
      </c>
      <c r="G53" s="2">
        <v>60</v>
      </c>
      <c r="H53" s="2">
        <v>1680</v>
      </c>
      <c r="I53" s="2" t="str">
        <f>VLOOKUP(TableTemp[[#This Row],[Company ID]],[1]!MCompany[#Data],2,FALSE)</f>
        <v>Lucas Basics</v>
      </c>
      <c r="J53" s="2" t="str">
        <f>VLOOKUP(TableTemp[[#This Row],[Customer code]],[1]!MCustomer[#Data],2,FALSE)</f>
        <v>Liebher</v>
      </c>
      <c r="K53" s="2" t="str">
        <f>VLOOKUP(TableTemp[[#This Row],[Article code]],[1]!MArticle[#Data],2,FALSE)</f>
        <v>Laptop bag black</v>
      </c>
      <c r="L53" s="2" t="str">
        <f>VLOOKUP(TableTemp[[#This Row],[Company ID]],[1]!MCompany[#Data],3,FALSE)</f>
        <v>EUR</v>
      </c>
      <c r="M53" s="2">
        <f>IF(TableTemp[[#This Row],[Currency]]="EUR",ROUND(VLOOKUP(MONTH(TableTemp[[#This Row],[Document Date]]),[1]!MExchange[#Data],2,FALSE)*TableTemp[[#This Row],[Sales Local Currency]],2),ROUND(TableTemp[[#This Row],[Sales Local Currency]],2))</f>
        <v>1973.9</v>
      </c>
    </row>
    <row r="54" spans="1:23" x14ac:dyDescent="0.3">
      <c r="A54" s="2" t="s">
        <v>43</v>
      </c>
      <c r="B54" s="2">
        <v>45444</v>
      </c>
      <c r="C54" s="7">
        <v>43388</v>
      </c>
      <c r="D54" s="2">
        <v>8060</v>
      </c>
      <c r="E54" s="2">
        <v>109</v>
      </c>
      <c r="G54" s="2">
        <v>70</v>
      </c>
      <c r="H54" s="2">
        <v>1960</v>
      </c>
      <c r="I54" s="2" t="str">
        <f>VLOOKUP(TableTemp[[#This Row],[Company ID]],[1]!MCompany[#Data],2,FALSE)</f>
        <v>Lucas Basics</v>
      </c>
      <c r="J54" s="2" t="str">
        <f>VLOOKUP(TableTemp[[#This Row],[Customer code]],[1]!MCustomer[#Data],2,FALSE)</f>
        <v>Liebher</v>
      </c>
      <c r="K54" s="2" t="str">
        <f>VLOOKUP(TableTemp[[#This Row],[Article code]],[1]!MArticle[#Data],2,FALSE)</f>
        <v>Laptop bag red</v>
      </c>
      <c r="L54" s="2" t="str">
        <f>VLOOKUP(TableTemp[[#This Row],[Company ID]],[1]!MCompany[#Data],3,FALSE)</f>
        <v>EUR</v>
      </c>
      <c r="M54" s="2">
        <f>IF(TableTemp[[#This Row],[Currency]]="EUR",ROUND(VLOOKUP(MONTH(TableTemp[[#This Row],[Document Date]]),[1]!MExchange[#Data],2,FALSE)*TableTemp[[#This Row],[Sales Local Currency]],2),ROUND(TableTemp[[#This Row],[Sales Local Currency]],2))</f>
        <v>2302.88</v>
      </c>
    </row>
    <row r="55" spans="1:23" x14ac:dyDescent="0.3">
      <c r="A55" s="2" t="s">
        <v>43</v>
      </c>
      <c r="B55" s="2">
        <v>45444</v>
      </c>
      <c r="C55" s="7">
        <v>43388</v>
      </c>
      <c r="D55" s="2">
        <v>8060</v>
      </c>
      <c r="E55" s="2">
        <v>110</v>
      </c>
      <c r="G55" s="2">
        <v>60</v>
      </c>
      <c r="H55" s="2">
        <v>3600</v>
      </c>
      <c r="I55" s="2" t="str">
        <f>VLOOKUP(TableTemp[[#This Row],[Company ID]],[1]!MCompany[#Data],2,FALSE)</f>
        <v>Lucas Basics</v>
      </c>
      <c r="J55" s="2" t="str">
        <f>VLOOKUP(TableTemp[[#This Row],[Customer code]],[1]!MCustomer[#Data],2,FALSE)</f>
        <v>Liebher</v>
      </c>
      <c r="K55" s="2" t="str">
        <f>VLOOKUP(TableTemp[[#This Row],[Article code]],[1]!MArticle[#Data],2,FALSE)</f>
        <v>Smartphone case diamond</v>
      </c>
      <c r="L55" s="2" t="str">
        <f>VLOOKUP(TableTemp[[#This Row],[Company ID]],[1]!MCompany[#Data],3,FALSE)</f>
        <v>EUR</v>
      </c>
      <c r="M55" s="2">
        <f>IF(TableTemp[[#This Row],[Currency]]="EUR",ROUND(VLOOKUP(MONTH(TableTemp[[#This Row],[Document Date]]),[1]!MExchange[#Data],2,FALSE)*TableTemp[[#This Row],[Sales Local Currency]],2),ROUND(TableTemp[[#This Row],[Sales Local Currency]],2))</f>
        <v>4229.78</v>
      </c>
    </row>
    <row r="56" spans="1:23" x14ac:dyDescent="0.3">
      <c r="A56" s="2" t="s">
        <v>43</v>
      </c>
      <c r="B56" s="2">
        <v>45446</v>
      </c>
      <c r="C56" s="7">
        <v>43388</v>
      </c>
      <c r="D56" s="2">
        <v>8050</v>
      </c>
      <c r="E56" s="2">
        <v>111</v>
      </c>
      <c r="G56" s="2">
        <v>80</v>
      </c>
      <c r="H56" s="2">
        <v>1600</v>
      </c>
      <c r="I56" s="2" t="str">
        <f>VLOOKUP(TableTemp[[#This Row],[Company ID]],[1]!MCompany[#Data],2,FALSE)</f>
        <v>Lucas Basics</v>
      </c>
      <c r="J56" s="2" t="str">
        <f>VLOOKUP(TableTemp[[#This Row],[Customer code]],[1]!MCustomer[#Data],2,FALSE)</f>
        <v>Aida GmbH</v>
      </c>
      <c r="K56" s="2" t="str">
        <f>VLOOKUP(TableTemp[[#This Row],[Article code]],[1]!MArticle[#Data],2,FALSE)</f>
        <v>Smartphone case simple</v>
      </c>
      <c r="L56" s="2" t="str">
        <f>VLOOKUP(TableTemp[[#This Row],[Company ID]],[1]!MCompany[#Data],3,FALSE)</f>
        <v>EUR</v>
      </c>
      <c r="M56" s="2">
        <f>IF(TableTemp[[#This Row],[Currency]]="EUR",ROUND(VLOOKUP(MONTH(TableTemp[[#This Row],[Document Date]]),[1]!MExchange[#Data],2,FALSE)*TableTemp[[#This Row],[Sales Local Currency]],2),ROUND(TableTemp[[#This Row],[Sales Local Currency]],2))</f>
        <v>1879.9</v>
      </c>
    </row>
    <row r="57" spans="1:23" x14ac:dyDescent="0.3">
      <c r="A57" s="2" t="s">
        <v>43</v>
      </c>
      <c r="B57" s="2">
        <v>45446</v>
      </c>
      <c r="C57" s="7">
        <v>43388</v>
      </c>
      <c r="D57" s="2">
        <v>8050</v>
      </c>
      <c r="E57" s="2">
        <v>108</v>
      </c>
      <c r="G57" s="2">
        <v>50</v>
      </c>
      <c r="H57" s="2">
        <v>1400</v>
      </c>
      <c r="I57" s="2" t="str">
        <f>VLOOKUP(TableTemp[[#This Row],[Company ID]],[1]!MCompany[#Data],2,FALSE)</f>
        <v>Lucas Basics</v>
      </c>
      <c r="J57" s="2" t="str">
        <f>VLOOKUP(TableTemp[[#This Row],[Customer code]],[1]!MCustomer[#Data],2,FALSE)</f>
        <v>Aida GmbH</v>
      </c>
      <c r="K57" s="2" t="str">
        <f>VLOOKUP(TableTemp[[#This Row],[Article code]],[1]!MArticle[#Data],2,FALSE)</f>
        <v>Laptop bag black</v>
      </c>
      <c r="L57" s="2" t="str">
        <f>VLOOKUP(TableTemp[[#This Row],[Company ID]],[1]!MCompany[#Data],3,FALSE)</f>
        <v>EUR</v>
      </c>
      <c r="M57" s="2">
        <f>IF(TableTemp[[#This Row],[Currency]]="EUR",ROUND(VLOOKUP(MONTH(TableTemp[[#This Row],[Document Date]]),[1]!MExchange[#Data],2,FALSE)*TableTemp[[#This Row],[Sales Local Currency]],2),ROUND(TableTemp[[#This Row],[Sales Local Currency]],2))</f>
        <v>1644.91</v>
      </c>
    </row>
    <row r="58" spans="1:23" x14ac:dyDescent="0.3">
      <c r="A58" s="2" t="s">
        <v>43</v>
      </c>
      <c r="B58" s="2">
        <v>44015</v>
      </c>
      <c r="C58" s="7">
        <v>43383</v>
      </c>
      <c r="D58" s="2">
        <v>8060</v>
      </c>
      <c r="E58" s="2">
        <v>108</v>
      </c>
      <c r="G58" s="2">
        <v>60</v>
      </c>
      <c r="H58" s="2">
        <v>1680</v>
      </c>
      <c r="I58" s="2" t="str">
        <f>VLOOKUP(TableTemp[[#This Row],[Company ID]],[1]!MCompany[#Data],2,FALSE)</f>
        <v>Lucas Basics</v>
      </c>
      <c r="J58" s="2" t="str">
        <f>VLOOKUP(TableTemp[[#This Row],[Customer code]],[1]!MCustomer[#Data],2,FALSE)</f>
        <v>Liebher</v>
      </c>
      <c r="K58" s="2" t="str">
        <f>VLOOKUP(TableTemp[[#This Row],[Article code]],[1]!MArticle[#Data],2,FALSE)</f>
        <v>Laptop bag black</v>
      </c>
      <c r="L58" s="2" t="str">
        <f>VLOOKUP(TableTemp[[#This Row],[Company ID]],[1]!MCompany[#Data],3,FALSE)</f>
        <v>EUR</v>
      </c>
      <c r="M58" s="2">
        <f>IF(TableTemp[[#This Row],[Currency]]="EUR",ROUND(VLOOKUP(MONTH(TableTemp[[#This Row],[Document Date]]),[1]!MExchange[#Data],2,FALSE)*TableTemp[[#This Row],[Sales Local Currency]],2),ROUND(TableTemp[[#This Row],[Sales Local Currency]],2))</f>
        <v>1973.9</v>
      </c>
    </row>
    <row r="59" spans="1:23" x14ac:dyDescent="0.3">
      <c r="A59" s="2" t="s">
        <v>43</v>
      </c>
      <c r="B59" s="2">
        <v>44015</v>
      </c>
      <c r="C59" s="7">
        <v>43383</v>
      </c>
      <c r="D59" s="2">
        <v>8060</v>
      </c>
      <c r="E59" s="2">
        <v>109</v>
      </c>
      <c r="G59" s="2">
        <v>70</v>
      </c>
      <c r="H59" s="2">
        <v>1960</v>
      </c>
      <c r="I59" s="2" t="str">
        <f>VLOOKUP(TableTemp[[#This Row],[Company ID]],[1]!MCompany[#Data],2,FALSE)</f>
        <v>Lucas Basics</v>
      </c>
      <c r="J59" s="2" t="str">
        <f>VLOOKUP(TableTemp[[#This Row],[Customer code]],[1]!MCustomer[#Data],2,FALSE)</f>
        <v>Liebher</v>
      </c>
      <c r="K59" s="2" t="str">
        <f>VLOOKUP(TableTemp[[#This Row],[Article code]],[1]!MArticle[#Data],2,FALSE)</f>
        <v>Laptop bag red</v>
      </c>
      <c r="L59" s="2" t="str">
        <f>VLOOKUP(TableTemp[[#This Row],[Company ID]],[1]!MCompany[#Data],3,FALSE)</f>
        <v>EUR</v>
      </c>
      <c r="M59" s="2">
        <f>IF(TableTemp[[#This Row],[Currency]]="EUR",ROUND(VLOOKUP(MONTH(TableTemp[[#This Row],[Document Date]]),[1]!MExchange[#Data],2,FALSE)*TableTemp[[#This Row],[Sales Local Currency]],2),ROUND(TableTemp[[#This Row],[Sales Local Currency]],2))</f>
        <v>2302.88</v>
      </c>
    </row>
    <row r="60" spans="1:23" x14ac:dyDescent="0.3">
      <c r="A60" s="2" t="s">
        <v>43</v>
      </c>
      <c r="B60" s="2">
        <v>44017</v>
      </c>
      <c r="C60" s="7">
        <v>43386</v>
      </c>
      <c r="D60" s="2">
        <v>8060</v>
      </c>
      <c r="E60" s="2">
        <v>108</v>
      </c>
      <c r="G60" s="2">
        <v>70</v>
      </c>
      <c r="H60" s="2">
        <v>1960</v>
      </c>
      <c r="I60" s="2" t="str">
        <f>VLOOKUP(TableTemp[[#This Row],[Company ID]],[1]!MCompany[#Data],2,FALSE)</f>
        <v>Lucas Basics</v>
      </c>
      <c r="J60" s="2" t="str">
        <f>VLOOKUP(TableTemp[[#This Row],[Customer code]],[1]!MCustomer[#Data],2,FALSE)</f>
        <v>Liebher</v>
      </c>
      <c r="K60" s="2" t="str">
        <f>VLOOKUP(TableTemp[[#This Row],[Article code]],[1]!MArticle[#Data],2,FALSE)</f>
        <v>Laptop bag black</v>
      </c>
      <c r="L60" s="2" t="str">
        <f>VLOOKUP(TableTemp[[#This Row],[Company ID]],[1]!MCompany[#Data],3,FALSE)</f>
        <v>EUR</v>
      </c>
      <c r="M60" s="2">
        <f>IF(TableTemp[[#This Row],[Currency]]="EUR",ROUND(VLOOKUP(MONTH(TableTemp[[#This Row],[Document Date]]),[1]!MExchange[#Data],2,FALSE)*TableTemp[[#This Row],[Sales Local Currency]],2),ROUND(TableTemp[[#This Row],[Sales Local Currency]],2))</f>
        <v>2302.88</v>
      </c>
    </row>
    <row r="61" spans="1:23" x14ac:dyDescent="0.3">
      <c r="A61" s="2" t="s">
        <v>43</v>
      </c>
      <c r="B61" s="2">
        <v>44017</v>
      </c>
      <c r="C61" s="7">
        <v>43386</v>
      </c>
      <c r="D61" s="2">
        <v>8060</v>
      </c>
      <c r="E61" s="2">
        <v>109</v>
      </c>
      <c r="G61" s="2">
        <v>70</v>
      </c>
      <c r="H61" s="2">
        <v>1960</v>
      </c>
      <c r="I61" s="2" t="str">
        <f>VLOOKUP(TableTemp[[#This Row],[Company ID]],[1]!MCompany[#Data],2,FALSE)</f>
        <v>Lucas Basics</v>
      </c>
      <c r="J61" s="2" t="str">
        <f>VLOOKUP(TableTemp[[#This Row],[Customer code]],[1]!MCustomer[#Data],2,FALSE)</f>
        <v>Liebher</v>
      </c>
      <c r="K61" s="2" t="str">
        <f>VLOOKUP(TableTemp[[#This Row],[Article code]],[1]!MArticle[#Data],2,FALSE)</f>
        <v>Laptop bag red</v>
      </c>
      <c r="L61" s="2" t="str">
        <f>VLOOKUP(TableTemp[[#This Row],[Company ID]],[1]!MCompany[#Data],3,FALSE)</f>
        <v>EUR</v>
      </c>
      <c r="M61" s="2">
        <f>IF(TableTemp[[#This Row],[Currency]]="EUR",ROUND(VLOOKUP(MONTH(TableTemp[[#This Row],[Document Date]]),[1]!MExchange[#Data],2,FALSE)*TableTemp[[#This Row],[Sales Local Currency]],2),ROUND(TableTemp[[#This Row],[Sales Local Currency]],2))</f>
        <v>2302.88</v>
      </c>
    </row>
    <row r="62" spans="1:23" x14ac:dyDescent="0.3">
      <c r="A62" s="2" t="s">
        <v>43</v>
      </c>
      <c r="B62" s="2">
        <v>44016</v>
      </c>
      <c r="C62" s="7">
        <v>43387</v>
      </c>
      <c r="D62" s="2">
        <v>8050</v>
      </c>
      <c r="E62" s="2">
        <v>108</v>
      </c>
      <c r="G62" s="2">
        <v>70</v>
      </c>
      <c r="H62" s="2">
        <v>1960</v>
      </c>
      <c r="I62" s="2" t="str">
        <f>VLOOKUP(TableTemp[[#This Row],[Company ID]],[1]!MCompany[#Data],2,FALSE)</f>
        <v>Lucas Basics</v>
      </c>
      <c r="J62" s="2" t="str">
        <f>VLOOKUP(TableTemp[[#This Row],[Customer code]],[1]!MCustomer[#Data],2,FALSE)</f>
        <v>Aida GmbH</v>
      </c>
      <c r="K62" s="2" t="str">
        <f>VLOOKUP(TableTemp[[#This Row],[Article code]],[1]!MArticle[#Data],2,FALSE)</f>
        <v>Laptop bag black</v>
      </c>
      <c r="L62" s="2" t="str">
        <f>VLOOKUP(TableTemp[[#This Row],[Company ID]],[1]!MCompany[#Data],3,FALSE)</f>
        <v>EUR</v>
      </c>
      <c r="M62" s="2">
        <f>IF(TableTemp[[#This Row],[Currency]]="EUR",ROUND(VLOOKUP(MONTH(TableTemp[[#This Row],[Document Date]]),[1]!MExchange[#Data],2,FALSE)*TableTemp[[#This Row],[Sales Local Currency]],2),ROUND(TableTemp[[#This Row],[Sales Local Currency]],2))</f>
        <v>2302.88</v>
      </c>
    </row>
    <row r="63" spans="1:23" x14ac:dyDescent="0.3">
      <c r="A63" s="2" t="s">
        <v>43</v>
      </c>
      <c r="B63" s="2">
        <v>44016</v>
      </c>
      <c r="C63" s="7">
        <v>43387</v>
      </c>
      <c r="D63" s="2">
        <v>8050</v>
      </c>
      <c r="E63" s="2">
        <v>109</v>
      </c>
      <c r="F63" s="2">
        <v>1</v>
      </c>
      <c r="G63" s="2">
        <v>60</v>
      </c>
      <c r="H63" s="2">
        <v>1680</v>
      </c>
      <c r="I63" s="2" t="str">
        <f>VLOOKUP(TableTemp[[#This Row],[Company ID]],[1]!MCompany[#Data],2,FALSE)</f>
        <v>Lucas Basics</v>
      </c>
      <c r="J63" s="2" t="str">
        <f>VLOOKUP(TableTemp[[#This Row],[Customer code]],[1]!MCustomer[#Data],2,FALSE)</f>
        <v>Aida GmbH</v>
      </c>
      <c r="K63" s="2" t="str">
        <f>VLOOKUP(TableTemp[[#This Row],[Article code]],[1]!MArticle[#Data],2,FALSE)</f>
        <v>Laptop bag red</v>
      </c>
      <c r="L63" s="2" t="str">
        <f>VLOOKUP(TableTemp[[#This Row],[Company ID]],[1]!MCompany[#Data],3,FALSE)</f>
        <v>EUR</v>
      </c>
      <c r="M63" s="2">
        <f>IF(TableTemp[[#This Row],[Currency]]="EUR",ROUND(VLOOKUP(MONTH(TableTemp[[#This Row],[Document Date]]),[1]!MExchange[#Data],2,FALSE)*TableTemp[[#This Row],[Sales Local Currency]],2),ROUND(TableTemp[[#This Row],[Sales Local Currency]],2))</f>
        <v>1973.9</v>
      </c>
    </row>
    <row r="64" spans="1:23" x14ac:dyDescent="0.3">
      <c r="A64" s="2" t="s">
        <v>43</v>
      </c>
      <c r="B64" s="2">
        <v>44016</v>
      </c>
      <c r="C64" s="7">
        <v>43387</v>
      </c>
      <c r="D64" s="2">
        <v>8050</v>
      </c>
      <c r="E64" s="2">
        <v>110</v>
      </c>
      <c r="G64" s="2">
        <v>50</v>
      </c>
      <c r="H64" s="2">
        <v>3000</v>
      </c>
      <c r="I64" s="2" t="str">
        <f>VLOOKUP(TableTemp[[#This Row],[Company ID]],[1]!MCompany[#Data],2,FALSE)</f>
        <v>Lucas Basics</v>
      </c>
      <c r="J64" s="2" t="str">
        <f>VLOOKUP(TableTemp[[#This Row],[Customer code]],[1]!MCustomer[#Data],2,FALSE)</f>
        <v>Aida GmbH</v>
      </c>
      <c r="K64" s="2" t="str">
        <f>VLOOKUP(TableTemp[[#This Row],[Article code]],[1]!MArticle[#Data],2,FALSE)</f>
        <v>Smartphone case diamond</v>
      </c>
      <c r="L64" s="2" t="str">
        <f>VLOOKUP(TableTemp[[#This Row],[Company ID]],[1]!MCompany[#Data],3,FALSE)</f>
        <v>EUR</v>
      </c>
      <c r="M64" s="2">
        <f>IF(TableTemp[[#This Row],[Currency]]="EUR",ROUND(VLOOKUP(MONTH(TableTemp[[#This Row],[Document Date]]),[1]!MExchange[#Data],2,FALSE)*TableTemp[[#This Row],[Sales Local Currency]],2),ROUND(TableTemp[[#This Row],[Sales Local Currency]],2))</f>
        <v>3524.82</v>
      </c>
    </row>
    <row r="65" spans="1:13" x14ac:dyDescent="0.3">
      <c r="A65" s="2" t="s">
        <v>43</v>
      </c>
      <c r="B65" s="2">
        <v>48097</v>
      </c>
      <c r="C65" s="7">
        <v>43390</v>
      </c>
      <c r="D65" s="2">
        <v>8060</v>
      </c>
      <c r="E65" s="2">
        <v>109</v>
      </c>
      <c r="G65" s="2">
        <v>60</v>
      </c>
      <c r="H65" s="2">
        <v>1680</v>
      </c>
      <c r="I65" s="2" t="str">
        <f>VLOOKUP(TableTemp[[#This Row],[Company ID]],[1]!MCompany[#Data],2,FALSE)</f>
        <v>Lucas Basics</v>
      </c>
      <c r="J65" s="2" t="str">
        <f>VLOOKUP(TableTemp[[#This Row],[Customer code]],[1]!MCustomer[#Data],2,FALSE)</f>
        <v>Liebher</v>
      </c>
      <c r="K65" s="2" t="str">
        <f>VLOOKUP(TableTemp[[#This Row],[Article code]],[1]!MArticle[#Data],2,FALSE)</f>
        <v>Laptop bag red</v>
      </c>
      <c r="L65" s="2" t="str">
        <f>VLOOKUP(TableTemp[[#This Row],[Company ID]],[1]!MCompany[#Data],3,FALSE)</f>
        <v>EUR</v>
      </c>
      <c r="M65" s="2">
        <f>IF(TableTemp[[#This Row],[Currency]]="EUR",ROUND(VLOOKUP(MONTH(TableTemp[[#This Row],[Document Date]]),[1]!MExchange[#Data],2,FALSE)*TableTemp[[#This Row],[Sales Local Currency]],2),ROUND(TableTemp[[#This Row],[Sales Local Currency]],2))</f>
        <v>1973.9</v>
      </c>
    </row>
    <row r="66" spans="1:13" x14ac:dyDescent="0.3">
      <c r="A66" s="2" t="s">
        <v>43</v>
      </c>
      <c r="B66" s="2">
        <v>48097</v>
      </c>
      <c r="C66" s="7">
        <v>43390</v>
      </c>
      <c r="D66" s="2">
        <v>8060</v>
      </c>
      <c r="E66" s="2">
        <v>110</v>
      </c>
      <c r="G66" s="2">
        <v>70</v>
      </c>
      <c r="H66" s="2">
        <v>4200</v>
      </c>
      <c r="I66" s="2" t="str">
        <f>VLOOKUP(TableTemp[[#This Row],[Company ID]],[1]!MCompany[#Data],2,FALSE)</f>
        <v>Lucas Basics</v>
      </c>
      <c r="J66" s="2" t="str">
        <f>VLOOKUP(TableTemp[[#This Row],[Customer code]],[1]!MCustomer[#Data],2,FALSE)</f>
        <v>Liebher</v>
      </c>
      <c r="K66" s="2" t="str">
        <f>VLOOKUP(TableTemp[[#This Row],[Article code]],[1]!MArticle[#Data],2,FALSE)</f>
        <v>Smartphone case diamond</v>
      </c>
      <c r="L66" s="2" t="str">
        <f>VLOOKUP(TableTemp[[#This Row],[Company ID]],[1]!MCompany[#Data],3,FALSE)</f>
        <v>EUR</v>
      </c>
      <c r="M66" s="2">
        <f>IF(TableTemp[[#This Row],[Currency]]="EUR",ROUND(VLOOKUP(MONTH(TableTemp[[#This Row],[Document Date]]),[1]!MExchange[#Data],2,FALSE)*TableTemp[[#This Row],[Sales Local Currency]],2),ROUND(TableTemp[[#This Row],[Sales Local Currency]],2))</f>
        <v>4934.74</v>
      </c>
    </row>
    <row r="67" spans="1:13" x14ac:dyDescent="0.3">
      <c r="A67" s="2" t="s">
        <v>43</v>
      </c>
      <c r="B67" s="2">
        <v>48099</v>
      </c>
      <c r="C67" s="7">
        <v>43390</v>
      </c>
      <c r="D67" s="2">
        <v>8050</v>
      </c>
      <c r="E67" s="2">
        <v>109</v>
      </c>
      <c r="F67" s="2">
        <v>1</v>
      </c>
      <c r="G67" s="2">
        <v>60</v>
      </c>
      <c r="H67" s="2">
        <v>1680</v>
      </c>
      <c r="I67" s="2" t="str">
        <f>VLOOKUP(TableTemp[[#This Row],[Company ID]],[1]!MCompany[#Data],2,FALSE)</f>
        <v>Lucas Basics</v>
      </c>
      <c r="J67" s="2" t="str">
        <f>VLOOKUP(TableTemp[[#This Row],[Customer code]],[1]!MCustomer[#Data],2,FALSE)</f>
        <v>Aida GmbH</v>
      </c>
      <c r="K67" s="2" t="str">
        <f>VLOOKUP(TableTemp[[#This Row],[Article code]],[1]!MArticle[#Data],2,FALSE)</f>
        <v>Laptop bag red</v>
      </c>
      <c r="L67" s="2" t="str">
        <f>VLOOKUP(TableTemp[[#This Row],[Company ID]],[1]!MCompany[#Data],3,FALSE)</f>
        <v>EUR</v>
      </c>
      <c r="M67" s="2">
        <f>IF(TableTemp[[#This Row],[Currency]]="EUR",ROUND(VLOOKUP(MONTH(TableTemp[[#This Row],[Document Date]]),[1]!MExchange[#Data],2,FALSE)*TableTemp[[#This Row],[Sales Local Currency]],2),ROUND(TableTemp[[#This Row],[Sales Local Currency]],2))</f>
        <v>1973.9</v>
      </c>
    </row>
    <row r="68" spans="1:13" x14ac:dyDescent="0.3">
      <c r="A68" s="2" t="s">
        <v>43</v>
      </c>
      <c r="B68" s="2">
        <v>48099</v>
      </c>
      <c r="C68" s="7">
        <v>43390</v>
      </c>
      <c r="D68" s="2">
        <v>8050</v>
      </c>
      <c r="E68" s="2">
        <v>110</v>
      </c>
      <c r="G68" s="2">
        <v>60</v>
      </c>
      <c r="H68" s="2">
        <v>3600</v>
      </c>
      <c r="I68" s="2" t="str">
        <f>VLOOKUP(TableTemp[[#This Row],[Company ID]],[1]!MCompany[#Data],2,FALSE)</f>
        <v>Lucas Basics</v>
      </c>
      <c r="J68" s="2" t="str">
        <f>VLOOKUP(TableTemp[[#This Row],[Customer code]],[1]!MCustomer[#Data],2,FALSE)</f>
        <v>Aida GmbH</v>
      </c>
      <c r="K68" s="2" t="str">
        <f>VLOOKUP(TableTemp[[#This Row],[Article code]],[1]!MArticle[#Data],2,FALSE)</f>
        <v>Smartphone case diamond</v>
      </c>
      <c r="L68" s="2" t="str">
        <f>VLOOKUP(TableTemp[[#This Row],[Company ID]],[1]!MCompany[#Data],3,FALSE)</f>
        <v>EUR</v>
      </c>
      <c r="M68" s="2">
        <f>IF(TableTemp[[#This Row],[Currency]]="EUR",ROUND(VLOOKUP(MONTH(TableTemp[[#This Row],[Document Date]]),[1]!MExchange[#Data],2,FALSE)*TableTemp[[#This Row],[Sales Local Currency]],2),ROUND(TableTemp[[#This Row],[Sales Local Currency]],2))</f>
        <v>4229.78</v>
      </c>
    </row>
    <row r="69" spans="1:13" x14ac:dyDescent="0.3">
      <c r="A69" s="2" t="s">
        <v>43</v>
      </c>
      <c r="B69" s="2">
        <v>48099</v>
      </c>
      <c r="C69" s="7">
        <v>43390</v>
      </c>
      <c r="D69" s="2">
        <v>8050</v>
      </c>
      <c r="E69" s="2">
        <v>111</v>
      </c>
      <c r="G69" s="2">
        <v>60</v>
      </c>
      <c r="H69" s="2">
        <v>1200</v>
      </c>
      <c r="I69" s="2" t="str">
        <f>VLOOKUP(TableTemp[[#This Row],[Company ID]],[1]!MCompany[#Data],2,FALSE)</f>
        <v>Lucas Basics</v>
      </c>
      <c r="J69" s="2" t="str">
        <f>VLOOKUP(TableTemp[[#This Row],[Customer code]],[1]!MCustomer[#Data],2,FALSE)</f>
        <v>Aida GmbH</v>
      </c>
      <c r="K69" s="2" t="str">
        <f>VLOOKUP(TableTemp[[#This Row],[Article code]],[1]!MArticle[#Data],2,FALSE)</f>
        <v>Smartphone case simple</v>
      </c>
      <c r="L69" s="2" t="str">
        <f>VLOOKUP(TableTemp[[#This Row],[Company ID]],[1]!MCompany[#Data],3,FALSE)</f>
        <v>EUR</v>
      </c>
      <c r="M69" s="2">
        <f>IF(TableTemp[[#This Row],[Currency]]="EUR",ROUND(VLOOKUP(MONTH(TableTemp[[#This Row],[Document Date]]),[1]!MExchange[#Data],2,FALSE)*TableTemp[[#This Row],[Sales Local Currency]],2),ROUND(TableTemp[[#This Row],[Sales Local Currency]],2))</f>
        <v>1409.93</v>
      </c>
    </row>
    <row r="70" spans="1:13" x14ac:dyDescent="0.3">
      <c r="A70" s="2" t="s">
        <v>43</v>
      </c>
      <c r="B70" s="2">
        <v>48101</v>
      </c>
      <c r="C70" s="7">
        <v>43390</v>
      </c>
      <c r="D70" s="2">
        <v>8060</v>
      </c>
      <c r="E70" s="2">
        <v>109</v>
      </c>
      <c r="G70" s="2">
        <v>60</v>
      </c>
      <c r="H70" s="2">
        <v>1680</v>
      </c>
      <c r="I70" s="2" t="str">
        <f>VLOOKUP(TableTemp[[#This Row],[Company ID]],[1]!MCompany[#Data],2,FALSE)</f>
        <v>Lucas Basics</v>
      </c>
      <c r="J70" s="2" t="str">
        <f>VLOOKUP(TableTemp[[#This Row],[Customer code]],[1]!MCustomer[#Data],2,FALSE)</f>
        <v>Liebher</v>
      </c>
      <c r="K70" s="2" t="str">
        <f>VLOOKUP(TableTemp[[#This Row],[Article code]],[1]!MArticle[#Data],2,FALSE)</f>
        <v>Laptop bag red</v>
      </c>
      <c r="L70" s="2" t="str">
        <f>VLOOKUP(TableTemp[[#This Row],[Company ID]],[1]!MCompany[#Data],3,FALSE)</f>
        <v>EUR</v>
      </c>
      <c r="M70" s="2">
        <f>IF(TableTemp[[#This Row],[Currency]]="EUR",ROUND(VLOOKUP(MONTH(TableTemp[[#This Row],[Document Date]]),[1]!MExchange[#Data],2,FALSE)*TableTemp[[#This Row],[Sales Local Currency]],2),ROUND(TableTemp[[#This Row],[Sales Local Currency]],2))</f>
        <v>1973.9</v>
      </c>
    </row>
    <row r="71" spans="1:13" x14ac:dyDescent="0.3">
      <c r="A71" s="2" t="s">
        <v>43</v>
      </c>
      <c r="B71" s="2">
        <v>48101</v>
      </c>
      <c r="C71" s="7">
        <v>43390</v>
      </c>
      <c r="D71" s="2">
        <v>8060</v>
      </c>
      <c r="E71" s="2">
        <v>110</v>
      </c>
      <c r="G71" s="2">
        <v>50</v>
      </c>
      <c r="H71" s="2">
        <v>3000</v>
      </c>
      <c r="I71" s="2" t="str">
        <f>VLOOKUP(TableTemp[[#This Row],[Company ID]],[1]!MCompany[#Data],2,FALSE)</f>
        <v>Lucas Basics</v>
      </c>
      <c r="J71" s="2" t="str">
        <f>VLOOKUP(TableTemp[[#This Row],[Customer code]],[1]!MCustomer[#Data],2,FALSE)</f>
        <v>Liebher</v>
      </c>
      <c r="K71" s="2" t="str">
        <f>VLOOKUP(TableTemp[[#This Row],[Article code]],[1]!MArticle[#Data],2,FALSE)</f>
        <v>Smartphone case diamond</v>
      </c>
      <c r="L71" s="2" t="str">
        <f>VLOOKUP(TableTemp[[#This Row],[Company ID]],[1]!MCompany[#Data],3,FALSE)</f>
        <v>EUR</v>
      </c>
      <c r="M71" s="2">
        <f>IF(TableTemp[[#This Row],[Currency]]="EUR",ROUND(VLOOKUP(MONTH(TableTemp[[#This Row],[Document Date]]),[1]!MExchange[#Data],2,FALSE)*TableTemp[[#This Row],[Sales Local Currency]],2),ROUND(TableTemp[[#This Row],[Sales Local Currency]],2))</f>
        <v>3524.82</v>
      </c>
    </row>
    <row r="72" spans="1:13" x14ac:dyDescent="0.3">
      <c r="A72" s="2" t="s">
        <v>43</v>
      </c>
      <c r="B72" s="2">
        <v>45427</v>
      </c>
      <c r="C72" s="7">
        <v>43394</v>
      </c>
      <c r="D72" s="2">
        <v>8050</v>
      </c>
      <c r="E72" s="2">
        <v>108</v>
      </c>
      <c r="G72" s="2">
        <v>70</v>
      </c>
      <c r="H72" s="2">
        <v>1960</v>
      </c>
      <c r="I72" s="2" t="str">
        <f>VLOOKUP(TableTemp[[#This Row],[Company ID]],[1]!MCompany[#Data],2,FALSE)</f>
        <v>Lucas Basics</v>
      </c>
      <c r="J72" s="2" t="str">
        <f>VLOOKUP(TableTemp[[#This Row],[Customer code]],[1]!MCustomer[#Data],2,FALSE)</f>
        <v>Aida GmbH</v>
      </c>
      <c r="K72" s="2" t="str">
        <f>VLOOKUP(TableTemp[[#This Row],[Article code]],[1]!MArticle[#Data],2,FALSE)</f>
        <v>Laptop bag black</v>
      </c>
      <c r="L72" s="2" t="str">
        <f>VLOOKUP(TableTemp[[#This Row],[Company ID]],[1]!MCompany[#Data],3,FALSE)</f>
        <v>EUR</v>
      </c>
      <c r="M72" s="2">
        <f>IF(TableTemp[[#This Row],[Currency]]="EUR",ROUND(VLOOKUP(MONTH(TableTemp[[#This Row],[Document Date]]),[1]!MExchange[#Data],2,FALSE)*TableTemp[[#This Row],[Sales Local Currency]],2),ROUND(TableTemp[[#This Row],[Sales Local Currency]],2))</f>
        <v>2302.88</v>
      </c>
    </row>
    <row r="73" spans="1:13" x14ac:dyDescent="0.3">
      <c r="A73" s="2" t="s">
        <v>43</v>
      </c>
      <c r="B73" s="2">
        <v>45427</v>
      </c>
      <c r="C73" s="7">
        <v>43394</v>
      </c>
      <c r="D73" s="2">
        <v>8050</v>
      </c>
      <c r="E73" s="2">
        <v>109</v>
      </c>
      <c r="G73" s="2">
        <v>60</v>
      </c>
      <c r="H73" s="2">
        <v>1680</v>
      </c>
      <c r="I73" s="2" t="str">
        <f>VLOOKUP(TableTemp[[#This Row],[Company ID]],[1]!MCompany[#Data],2,FALSE)</f>
        <v>Lucas Basics</v>
      </c>
      <c r="J73" s="2" t="str">
        <f>VLOOKUP(TableTemp[[#This Row],[Customer code]],[1]!MCustomer[#Data],2,FALSE)</f>
        <v>Aida GmbH</v>
      </c>
      <c r="K73" s="2" t="str">
        <f>VLOOKUP(TableTemp[[#This Row],[Article code]],[1]!MArticle[#Data],2,FALSE)</f>
        <v>Laptop bag red</v>
      </c>
      <c r="L73" s="2" t="str">
        <f>VLOOKUP(TableTemp[[#This Row],[Company ID]],[1]!MCompany[#Data],3,FALSE)</f>
        <v>EUR</v>
      </c>
      <c r="M73" s="2">
        <f>IF(TableTemp[[#This Row],[Currency]]="EUR",ROUND(VLOOKUP(MONTH(TableTemp[[#This Row],[Document Date]]),[1]!MExchange[#Data],2,FALSE)*TableTemp[[#This Row],[Sales Local Currency]],2),ROUND(TableTemp[[#This Row],[Sales Local Currency]],2))</f>
        <v>1973.9</v>
      </c>
    </row>
    <row r="74" spans="1:13" x14ac:dyDescent="0.3">
      <c r="A74" s="2" t="s">
        <v>43</v>
      </c>
      <c r="B74" s="2">
        <v>45429</v>
      </c>
      <c r="C74" s="7">
        <v>43394</v>
      </c>
      <c r="D74" s="2">
        <v>8060</v>
      </c>
      <c r="E74" s="2">
        <v>108</v>
      </c>
      <c r="G74" s="2">
        <v>80</v>
      </c>
      <c r="H74" s="2">
        <v>2240</v>
      </c>
      <c r="I74" s="2" t="str">
        <f>VLOOKUP(TableTemp[[#This Row],[Company ID]],[1]!MCompany[#Data],2,FALSE)</f>
        <v>Lucas Basics</v>
      </c>
      <c r="J74" s="2" t="str">
        <f>VLOOKUP(TableTemp[[#This Row],[Customer code]],[1]!MCustomer[#Data],2,FALSE)</f>
        <v>Liebher</v>
      </c>
      <c r="K74" s="2" t="str">
        <f>VLOOKUP(TableTemp[[#This Row],[Article code]],[1]!MArticle[#Data],2,FALSE)</f>
        <v>Laptop bag black</v>
      </c>
      <c r="L74" s="2" t="str">
        <f>VLOOKUP(TableTemp[[#This Row],[Company ID]],[1]!MCompany[#Data],3,FALSE)</f>
        <v>EUR</v>
      </c>
      <c r="M74" s="2">
        <f>IF(TableTemp[[#This Row],[Currency]]="EUR",ROUND(VLOOKUP(MONTH(TableTemp[[#This Row],[Document Date]]),[1]!MExchange[#Data],2,FALSE)*TableTemp[[#This Row],[Sales Local Currency]],2),ROUND(TableTemp[[#This Row],[Sales Local Currency]],2))</f>
        <v>2631.86</v>
      </c>
    </row>
    <row r="75" spans="1:13" x14ac:dyDescent="0.3">
      <c r="A75" s="2" t="s">
        <v>43</v>
      </c>
      <c r="B75" s="2">
        <v>45429</v>
      </c>
      <c r="C75" s="7">
        <v>43394</v>
      </c>
      <c r="D75" s="2">
        <v>8060</v>
      </c>
      <c r="E75" s="2">
        <v>109</v>
      </c>
      <c r="F75" s="2">
        <v>2</v>
      </c>
      <c r="G75" s="2">
        <v>80</v>
      </c>
      <c r="H75" s="2">
        <v>2240</v>
      </c>
      <c r="I75" s="2" t="str">
        <f>VLOOKUP(TableTemp[[#This Row],[Company ID]],[1]!MCompany[#Data],2,FALSE)</f>
        <v>Lucas Basics</v>
      </c>
      <c r="J75" s="2" t="str">
        <f>VLOOKUP(TableTemp[[#This Row],[Customer code]],[1]!MCustomer[#Data],2,FALSE)</f>
        <v>Liebher</v>
      </c>
      <c r="K75" s="2" t="str">
        <f>VLOOKUP(TableTemp[[#This Row],[Article code]],[1]!MArticle[#Data],2,FALSE)</f>
        <v>Laptop bag red</v>
      </c>
      <c r="L75" s="2" t="str">
        <f>VLOOKUP(TableTemp[[#This Row],[Company ID]],[1]!MCompany[#Data],3,FALSE)</f>
        <v>EUR</v>
      </c>
      <c r="M75" s="2">
        <f>IF(TableTemp[[#This Row],[Currency]]="EUR",ROUND(VLOOKUP(MONTH(TableTemp[[#This Row],[Document Date]]),[1]!MExchange[#Data],2,FALSE)*TableTemp[[#This Row],[Sales Local Currency]],2),ROUND(TableTemp[[#This Row],[Sales Local Currency]],2))</f>
        <v>2631.86</v>
      </c>
    </row>
    <row r="76" spans="1:13" x14ac:dyDescent="0.3">
      <c r="A76" s="2" t="s">
        <v>43</v>
      </c>
      <c r="B76" s="2">
        <v>45429</v>
      </c>
      <c r="C76" s="7">
        <v>43394</v>
      </c>
      <c r="D76" s="2">
        <v>8060</v>
      </c>
      <c r="E76" s="2">
        <v>110</v>
      </c>
      <c r="G76" s="2">
        <v>50</v>
      </c>
      <c r="H76" s="2">
        <v>3000</v>
      </c>
      <c r="I76" s="2" t="str">
        <f>VLOOKUP(TableTemp[[#This Row],[Company ID]],[1]!MCompany[#Data],2,FALSE)</f>
        <v>Lucas Basics</v>
      </c>
      <c r="J76" s="2" t="str">
        <f>VLOOKUP(TableTemp[[#This Row],[Customer code]],[1]!MCustomer[#Data],2,FALSE)</f>
        <v>Liebher</v>
      </c>
      <c r="K76" s="2" t="str">
        <f>VLOOKUP(TableTemp[[#This Row],[Article code]],[1]!MArticle[#Data],2,FALSE)</f>
        <v>Smartphone case diamond</v>
      </c>
      <c r="L76" s="2" t="str">
        <f>VLOOKUP(TableTemp[[#This Row],[Company ID]],[1]!MCompany[#Data],3,FALSE)</f>
        <v>EUR</v>
      </c>
      <c r="M76" s="2">
        <f>IF(TableTemp[[#This Row],[Currency]]="EUR",ROUND(VLOOKUP(MONTH(TableTemp[[#This Row],[Document Date]]),[1]!MExchange[#Data],2,FALSE)*TableTemp[[#This Row],[Sales Local Currency]],2),ROUND(TableTemp[[#This Row],[Sales Local Currency]],2))</f>
        <v>3524.82</v>
      </c>
    </row>
    <row r="77" spans="1:13" x14ac:dyDescent="0.3">
      <c r="A77" s="2" t="s">
        <v>43</v>
      </c>
      <c r="B77" s="2">
        <v>45431</v>
      </c>
      <c r="C77" s="7">
        <v>43394</v>
      </c>
      <c r="D77" s="2">
        <v>8050</v>
      </c>
      <c r="E77" s="2">
        <v>111</v>
      </c>
      <c r="G77" s="2">
        <v>60</v>
      </c>
      <c r="H77" s="2">
        <v>1200</v>
      </c>
      <c r="I77" s="2" t="str">
        <f>VLOOKUP(TableTemp[[#This Row],[Company ID]],[1]!MCompany[#Data],2,FALSE)</f>
        <v>Lucas Basics</v>
      </c>
      <c r="J77" s="2" t="str">
        <f>VLOOKUP(TableTemp[[#This Row],[Customer code]],[1]!MCustomer[#Data],2,FALSE)</f>
        <v>Aida GmbH</v>
      </c>
      <c r="K77" s="2" t="str">
        <f>VLOOKUP(TableTemp[[#This Row],[Article code]],[1]!MArticle[#Data],2,FALSE)</f>
        <v>Smartphone case simple</v>
      </c>
      <c r="L77" s="2" t="str">
        <f>VLOOKUP(TableTemp[[#This Row],[Company ID]],[1]!MCompany[#Data],3,FALSE)</f>
        <v>EUR</v>
      </c>
      <c r="M77" s="2">
        <f>IF(TableTemp[[#This Row],[Currency]]="EUR",ROUND(VLOOKUP(MONTH(TableTemp[[#This Row],[Document Date]]),[1]!MExchange[#Data],2,FALSE)*TableTemp[[#This Row],[Sales Local Currency]],2),ROUND(TableTemp[[#This Row],[Sales Local Currency]],2))</f>
        <v>1409.93</v>
      </c>
    </row>
    <row r="78" spans="1:13" x14ac:dyDescent="0.3">
      <c r="A78" s="2" t="s">
        <v>43</v>
      </c>
      <c r="B78" s="2">
        <v>45431</v>
      </c>
      <c r="C78" s="7">
        <v>43394</v>
      </c>
      <c r="D78" s="2">
        <v>8050</v>
      </c>
      <c r="E78" s="2">
        <v>108</v>
      </c>
      <c r="G78" s="2">
        <v>60</v>
      </c>
      <c r="H78" s="2">
        <v>1680</v>
      </c>
      <c r="I78" s="2" t="str">
        <f>VLOOKUP(TableTemp[[#This Row],[Company ID]],[1]!MCompany[#Data],2,FALSE)</f>
        <v>Lucas Basics</v>
      </c>
      <c r="J78" s="2" t="str">
        <f>VLOOKUP(TableTemp[[#This Row],[Customer code]],[1]!MCustomer[#Data],2,FALSE)</f>
        <v>Aida GmbH</v>
      </c>
      <c r="K78" s="2" t="str">
        <f>VLOOKUP(TableTemp[[#This Row],[Article code]],[1]!MArticle[#Data],2,FALSE)</f>
        <v>Laptop bag black</v>
      </c>
      <c r="L78" s="2" t="str">
        <f>VLOOKUP(TableTemp[[#This Row],[Company ID]],[1]!MCompany[#Data],3,FALSE)</f>
        <v>EUR</v>
      </c>
      <c r="M78" s="2">
        <f>IF(TableTemp[[#This Row],[Currency]]="EUR",ROUND(VLOOKUP(MONTH(TableTemp[[#This Row],[Document Date]]),[1]!MExchange[#Data],2,FALSE)*TableTemp[[#This Row],[Sales Local Currency]],2),ROUND(TableTemp[[#This Row],[Sales Local Currency]],2))</f>
        <v>1973.9</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C386-FEA8-41F6-852E-345BCB834DE9}">
  <sheetPr codeName="Sheet1"/>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201810</vt:lpstr>
      <vt:lpstr>Sheet1</vt:lpstr>
      <vt:lpstr>period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Chuchu Xiong</dc:creator>
  <cp:lastModifiedBy>Chuchu Xiong</cp:lastModifiedBy>
  <dcterms:created xsi:type="dcterms:W3CDTF">2023-05-26T02:41:48Z</dcterms:created>
  <dcterms:modified xsi:type="dcterms:W3CDTF">2023-05-26T02:41:49Z</dcterms:modified>
</cp:coreProperties>
</file>