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deles Analytiques\ElectricalMotor\"/>
    </mc:Choice>
  </mc:AlternateContent>
  <bookViews>
    <workbookView xWindow="0" yWindow="0" windowWidth="21090" windowHeight="7815" activeTab="1"/>
  </bookViews>
  <sheets>
    <sheet name="Feuil2" sheetId="2" r:id="rId1"/>
    <sheet name="Feuil1" sheetId="4" r:id="rId2"/>
    <sheet name="Feuil3" sheetId="3" r:id="rId3"/>
  </sheets>
  <definedNames>
    <definedName name="a">Feuil1!$B$6</definedName>
    <definedName name="be">Feuil1!$B$27</definedName>
    <definedName name="beta">Feuil1!$B$19</definedName>
    <definedName name="bfer">Feuil1!$B$18</definedName>
    <definedName name="d">Feuil1!$B$9</definedName>
    <definedName name="deltap">Feuil1!$B$14</definedName>
    <definedName name="donnees" localSheetId="2">Feuil3!$A$1:$C$28</definedName>
    <definedName name="ech">Feuil1!$B$7</definedName>
    <definedName name="ge">Feuil1!$B$4</definedName>
    <definedName name="jcu">Feuil1!$B$2</definedName>
    <definedName name="kf">Feuil1!$B$23</definedName>
    <definedName name="kr">Feuil1!$B$3</definedName>
    <definedName name="la">Feuil1!$B$20</definedName>
    <definedName name="lambda">Feuil1!$B$12</definedName>
    <definedName name="ll">Feuil1!$B$10</definedName>
    <definedName name="m">Feuil1!$B$25</definedName>
    <definedName name="p">Feuil1!$B$16</definedName>
    <definedName name="pe">Feuil1!$B$21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21" i="4"/>
  <c r="B20" i="4"/>
  <c r="B27" i="4" s="1"/>
  <c r="B19" i="4"/>
  <c r="B18" i="4"/>
  <c r="B14" i="4"/>
  <c r="B10" i="4"/>
  <c r="B9" i="4"/>
  <c r="B12" i="4" s="1"/>
  <c r="B4" i="4"/>
  <c r="B6" i="4" s="1"/>
  <c r="B7" i="4" s="1"/>
  <c r="B2" i="4"/>
  <c r="B16" i="4" l="1"/>
  <c r="B23" i="4" s="1"/>
  <c r="B28" i="4" l="1"/>
</calcChain>
</file>

<file path=xl/connections.xml><?xml version="1.0" encoding="utf-8"?>
<connections xmlns="http://schemas.openxmlformats.org/spreadsheetml/2006/main">
  <connection id="1" name="donnees" type="6" refreshedVersion="6" background="1" saveData="1">
    <textPr sourceFile="E:\Modeles Analytiques\ElectricalMotor\donnees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<sst xmlns="http://schemas.openxmlformats.org/spreadsheetml/2006/main" count="214" uniqueCount="108">
  <si>
    <t>/*</t>
  </si>
  <si>
    <t>*/</t>
  </si>
  <si>
    <t>De:</t>
  </si>
  <si>
    <t>A.D.</t>
  </si>
  <si>
    <t>KONE,</t>
  </si>
  <si>
    <t>B.</t>
  </si>
  <si>
    <t>NOGAREDE,</t>
  </si>
  <si>
    <t>M.</t>
  </si>
  <si>
    <t>LAJOIE</t>
  </si>
  <si>
    <t>MAZENC,</t>
  </si>
  <si>
    <t>Le dimensionnement des actionneurs électriques:</t>
  </si>
  <si>
    <t>un</t>
  </si>
  <si>
    <t>problème</t>
  </si>
  <si>
    <t>de</t>
  </si>
  <si>
    <t>programmation</t>
  </si>
  <si>
    <t>non</t>
  </si>
  <si>
    <t>linéaire",</t>
  </si>
  <si>
    <t>dans</t>
  </si>
  <si>
    <t>Journal de Physique III, Février 1993, pp. 285-301</t>
  </si>
  <si>
    <t>Equations</t>
  </si>
  <si>
    <t>dimensionnement</t>
  </si>
  <si>
    <t>physique</t>
  </si>
  <si>
    <t>l'actionneur</t>
  </si>
  <si>
    <t>sigmaem</t>
  </si>
  <si>
    <t>=</t>
  </si>
  <si>
    <t>-</t>
  </si>
  <si>
    <t>kf)*sqrt(kr*beta*ech*ge)*pow(d,2)*(d</t>
  </si>
  <si>
    <t>+</t>
  </si>
  <si>
    <t>ge)*be;</t>
  </si>
  <si>
    <t>ech</t>
  </si>
  <si>
    <t>a*jcu;</t>
  </si>
  <si>
    <t>a</t>
  </si>
  <si>
    <t>kr*ge*jcu;</t>
  </si>
  <si>
    <t>kf</t>
  </si>
  <si>
    <t>1.5*p*beta*(pe</t>
  </si>
  <si>
    <t>ge)/d;</t>
  </si>
  <si>
    <t>be</t>
  </si>
  <si>
    <t>(2*la*m)/(d*log((d</t>
  </si>
  <si>
    <t>2*ge)/(d</t>
  </si>
  <si>
    <t>2*(la</t>
  </si>
  <si>
    <t>pe))));</t>
  </si>
  <si>
    <t>c</t>
  </si>
  <si>
    <t>Math.PI*beta*be*d/(4*p*bfer);</t>
  </si>
  <si>
    <t>p</t>
  </si>
  <si>
    <t>(Math.PI*d)/deltap;</t>
  </si>
  <si>
    <t>paramètre</t>
  </si>
  <si>
    <t>contrôle</t>
  </si>
  <si>
    <t>lambda</t>
  </si>
  <si>
    <t>d/l;</t>
  </si>
  <si>
    <t>économique</t>
  </si>
  <si>
    <t>vu</t>
  </si>
  <si>
    <t>Math.PI*d/lambda*(d</t>
  </si>
  <si>
    <t>ge</t>
  </si>
  <si>
    <t>pe</t>
  </si>
  <si>
    <t>la)*(2*c</t>
  </si>
  <si>
    <t>la);</t>
  </si>
  <si>
    <t>va</t>
  </si>
  <si>
    <t>Math.PI*beta*la*d/lambda*(d</t>
  </si>
  <si>
    <t>2*pe</t>
  </si>
  <si>
    <t>pj</t>
  </si>
  <si>
    <t>Math.PI*rhocu*d/lambda*(d</t>
  </si>
  <si>
    <t>ge)*ech;</t>
  </si>
  <si>
    <t>fonction</t>
  </si>
  <si>
    <t>objectif</t>
  </si>
  <si>
    <t>fob</t>
  </si>
  <si>
    <t>cvu*vu</t>
  </si>
  <si>
    <t>cva*va</t>
  </si>
  <si>
    <t>cpj*pj;</t>
  </si>
  <si>
    <t>Entrée</t>
  </si>
  <si>
    <t>la</t>
  </si>
  <si>
    <t>0.0255</t>
  </si>
  <si>
    <t>cva</t>
  </si>
  <si>
    <t>0.0</t>
  </si>
  <si>
    <t>m</t>
  </si>
  <si>
    <t>0.9</t>
  </si>
  <si>
    <t>l</t>
  </si>
  <si>
    <t>0.252</t>
  </si>
  <si>
    <t>deltap</t>
  </si>
  <si>
    <t>0.1</t>
  </si>
  <si>
    <t>cvu</t>
  </si>
  <si>
    <t>1.0</t>
  </si>
  <si>
    <t>bfer</t>
  </si>
  <si>
    <t>1.5</t>
  </si>
  <si>
    <t>jcu</t>
  </si>
  <si>
    <t>5050000.0</t>
  </si>
  <si>
    <t>rhocu</t>
  </si>
  <si>
    <t>1.791E-8</t>
  </si>
  <si>
    <t>0.00255</t>
  </si>
  <si>
    <t>d</t>
  </si>
  <si>
    <t>0.255</t>
  </si>
  <si>
    <t>0.01253</t>
  </si>
  <si>
    <t>kr</t>
  </si>
  <si>
    <t>0.7</t>
  </si>
  <si>
    <t>beta</t>
  </si>
  <si>
    <t>cpj</t>
  </si>
  <si>
    <t>Sortie</t>
  </si>
  <si>
    <t>8.011061266653972</t>
  </si>
  <si>
    <t>215.1352793376946</t>
  </si>
  <si>
    <t>0.010685428482177925</t>
  </si>
  <si>
    <t>0.63956543241781</t>
  </si>
  <si>
    <t>848.4970878843985</t>
  </si>
  <si>
    <t>0.5260055998684378</t>
  </si>
  <si>
    <t>1.0119047619047619</t>
  </si>
  <si>
    <t>0.007890083998026567</t>
  </si>
  <si>
    <t>0.00407714311220186</t>
  </si>
  <si>
    <t>44293.549999999996</t>
  </si>
  <si>
    <t>2.2368242749999997E11</t>
  </si>
  <si>
    <t>Math.PI/(2*lambda)*(1-kf)*sqrt(kr*beta*ech*ge)*pow(d,2)*(d+ge)*be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</si>
</sst>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onne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7" sqref="C7"/>
    </sheetView>
  </sheetViews>
  <sheetFormatPr baseColWidth="10" defaultRowHeight="15" x14ac:dyDescent="0.25"/>
  <cols>
    <col min="3" max="3" width="64.85546875" bestFit="1" customWidth="1"/>
    <col min="4" max="4" width="17.5703125" bestFit="1" customWidth="1"/>
    <col min="5" max="5" width="35.7109375" bestFit="1" customWidth="1"/>
    <col min="6" max="6" width="9.28515625" bestFit="1" customWidth="1"/>
  </cols>
  <sheetData>
    <row r="1" spans="1:9" x14ac:dyDescent="0.25">
      <c r="A1" t="s">
        <v>0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9" x14ac:dyDescent="0.25">
      <c r="A4" t="s">
        <v>1</v>
      </c>
    </row>
    <row r="6" spans="1:9" x14ac:dyDescent="0.25">
      <c r="A6" t="s">
        <v>0</v>
      </c>
      <c r="B6" t="s">
        <v>19</v>
      </c>
      <c r="C6" t="s">
        <v>13</v>
      </c>
      <c r="D6" t="s">
        <v>20</v>
      </c>
      <c r="E6" t="s">
        <v>21</v>
      </c>
      <c r="F6" t="s">
        <v>13</v>
      </c>
      <c r="G6" t="s">
        <v>22</v>
      </c>
      <c r="H6" t="s">
        <v>1</v>
      </c>
    </row>
    <row r="7" spans="1:9" x14ac:dyDescent="0.25">
      <c r="A7" t="s">
        <v>23</v>
      </c>
      <c r="B7" t="s">
        <v>24</v>
      </c>
      <c r="C7" t="s">
        <v>107</v>
      </c>
      <c r="D7" t="s">
        <v>25</v>
      </c>
      <c r="E7" t="s">
        <v>26</v>
      </c>
      <c r="F7" t="s">
        <v>27</v>
      </c>
      <c r="G7" t="s">
        <v>28</v>
      </c>
    </row>
    <row r="8" spans="1:9" x14ac:dyDescent="0.25">
      <c r="A8" t="s">
        <v>29</v>
      </c>
      <c r="B8" t="s">
        <v>24</v>
      </c>
      <c r="C8" t="s">
        <v>30</v>
      </c>
    </row>
    <row r="9" spans="1:9" x14ac:dyDescent="0.25">
      <c r="A9" t="s">
        <v>31</v>
      </c>
      <c r="B9" t="s">
        <v>24</v>
      </c>
      <c r="C9" t="s">
        <v>32</v>
      </c>
    </row>
    <row r="10" spans="1:9" x14ac:dyDescent="0.25">
      <c r="A10" t="s">
        <v>33</v>
      </c>
      <c r="B10" t="s">
        <v>24</v>
      </c>
      <c r="C10" t="s">
        <v>34</v>
      </c>
      <c r="D10" t="s">
        <v>27</v>
      </c>
      <c r="E10" t="s">
        <v>35</v>
      </c>
    </row>
    <row r="11" spans="1:9" x14ac:dyDescent="0.25">
      <c r="A11" t="s">
        <v>36</v>
      </c>
      <c r="B11" t="s">
        <v>24</v>
      </c>
      <c r="C11" t="s">
        <v>37</v>
      </c>
      <c r="D11" t="s">
        <v>27</v>
      </c>
      <c r="E11" t="s">
        <v>38</v>
      </c>
      <c r="F11" t="s">
        <v>25</v>
      </c>
      <c r="G11" t="s">
        <v>39</v>
      </c>
      <c r="H11" t="s">
        <v>27</v>
      </c>
      <c r="I11" t="s">
        <v>40</v>
      </c>
    </row>
    <row r="12" spans="1:9" x14ac:dyDescent="0.25">
      <c r="A12" t="s">
        <v>41</v>
      </c>
      <c r="B12" t="s">
        <v>24</v>
      </c>
      <c r="C12" t="s">
        <v>42</v>
      </c>
    </row>
    <row r="13" spans="1:9" x14ac:dyDescent="0.25">
      <c r="A13" t="s">
        <v>43</v>
      </c>
      <c r="B13" t="s">
        <v>24</v>
      </c>
      <c r="C13" t="s">
        <v>44</v>
      </c>
    </row>
    <row r="15" spans="1:9" x14ac:dyDescent="0.25">
      <c r="A15" t="s">
        <v>0</v>
      </c>
      <c r="B15" t="s">
        <v>45</v>
      </c>
      <c r="C15" t="s">
        <v>13</v>
      </c>
      <c r="D15" t="s">
        <v>46</v>
      </c>
      <c r="E15" t="s">
        <v>1</v>
      </c>
    </row>
    <row r="16" spans="1:9" x14ac:dyDescent="0.25">
      <c r="A16" t="s">
        <v>47</v>
      </c>
      <c r="B16" t="s">
        <v>24</v>
      </c>
      <c r="C16" t="s">
        <v>48</v>
      </c>
    </row>
    <row r="18" spans="1:15" x14ac:dyDescent="0.25">
      <c r="A18" t="s">
        <v>0</v>
      </c>
      <c r="B18" t="s">
        <v>19</v>
      </c>
      <c r="C18" t="s">
        <v>13</v>
      </c>
      <c r="D18" t="s">
        <v>20</v>
      </c>
      <c r="E18" t="s">
        <v>49</v>
      </c>
      <c r="F18" t="s">
        <v>13</v>
      </c>
      <c r="G18" t="s">
        <v>22</v>
      </c>
      <c r="H18" t="s">
        <v>1</v>
      </c>
    </row>
    <row r="19" spans="1:15" x14ac:dyDescent="0.25">
      <c r="A19" t="s">
        <v>50</v>
      </c>
      <c r="B19" t="s">
        <v>24</v>
      </c>
      <c r="C19" t="s">
        <v>51</v>
      </c>
      <c r="D19" t="s">
        <v>27</v>
      </c>
      <c r="E19" t="s">
        <v>52</v>
      </c>
      <c r="F19" t="s">
        <v>25</v>
      </c>
      <c r="G19" t="s">
        <v>53</v>
      </c>
      <c r="H19" t="s">
        <v>25</v>
      </c>
      <c r="I19" t="s">
        <v>54</v>
      </c>
      <c r="J19" t="s">
        <v>27</v>
      </c>
      <c r="K19" t="s">
        <v>52</v>
      </c>
      <c r="L19" t="s">
        <v>27</v>
      </c>
      <c r="M19" t="s">
        <v>53</v>
      </c>
      <c r="N19" t="s">
        <v>27</v>
      </c>
      <c r="O19" t="s">
        <v>55</v>
      </c>
    </row>
    <row r="20" spans="1:15" x14ac:dyDescent="0.25">
      <c r="A20" t="s">
        <v>56</v>
      </c>
      <c r="B20" t="s">
        <v>24</v>
      </c>
      <c r="C20" t="s">
        <v>57</v>
      </c>
      <c r="D20" t="s">
        <v>25</v>
      </c>
      <c r="E20" t="s">
        <v>58</v>
      </c>
      <c r="F20" t="s">
        <v>25</v>
      </c>
      <c r="G20" t="s">
        <v>55</v>
      </c>
    </row>
    <row r="21" spans="1:15" x14ac:dyDescent="0.25">
      <c r="A21" t="s">
        <v>59</v>
      </c>
      <c r="B21" t="s">
        <v>24</v>
      </c>
      <c r="C21" t="s">
        <v>60</v>
      </c>
      <c r="D21" t="s">
        <v>27</v>
      </c>
      <c r="E21" t="s">
        <v>61</v>
      </c>
    </row>
    <row r="23" spans="1:15" x14ac:dyDescent="0.25">
      <c r="A23" t="s">
        <v>0</v>
      </c>
      <c r="B23" t="s">
        <v>62</v>
      </c>
      <c r="C23" t="s">
        <v>63</v>
      </c>
      <c r="D23" t="s">
        <v>1</v>
      </c>
    </row>
    <row r="24" spans="1:15" x14ac:dyDescent="0.25">
      <c r="A24" t="s">
        <v>64</v>
      </c>
      <c r="B24" t="s">
        <v>24</v>
      </c>
      <c r="C24" t="s">
        <v>65</v>
      </c>
      <c r="D24" t="s">
        <v>27</v>
      </c>
      <c r="E24" t="s">
        <v>66</v>
      </c>
      <c r="F24" t="s">
        <v>27</v>
      </c>
      <c r="G2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tabSelected="1" workbookViewId="0">
      <selection activeCell="B27" sqref="B27"/>
    </sheetView>
  </sheetViews>
  <sheetFormatPr baseColWidth="10" defaultRowHeight="15" x14ac:dyDescent="0.25"/>
  <cols>
    <col min="2" max="2" width="12" bestFit="1" customWidth="1"/>
  </cols>
  <sheetData>
    <row r="2" spans="1:2" x14ac:dyDescent="0.25">
      <c r="A2" s="2" t="s">
        <v>83</v>
      </c>
      <c r="B2" s="2">
        <f>5050000</f>
        <v>5050000</v>
      </c>
    </row>
    <row r="3" spans="1:2" x14ac:dyDescent="0.25">
      <c r="A3" s="2" t="s">
        <v>91</v>
      </c>
      <c r="B3" s="2">
        <v>0.7</v>
      </c>
    </row>
    <row r="4" spans="1:2" x14ac:dyDescent="0.25">
      <c r="A4" s="2" t="s">
        <v>52</v>
      </c>
      <c r="B4" s="2">
        <f>0.01253</f>
        <v>1.2529999999999999E-2</v>
      </c>
    </row>
    <row r="6" spans="1:2" x14ac:dyDescent="0.25">
      <c r="A6" s="1" t="s">
        <v>31</v>
      </c>
      <c r="B6" s="1">
        <f>kr*ge*jcu</f>
        <v>44293.549999999996</v>
      </c>
    </row>
    <row r="7" spans="1:2" x14ac:dyDescent="0.25">
      <c r="A7" s="1" t="s">
        <v>29</v>
      </c>
      <c r="B7" s="1">
        <f>a*jcu</f>
        <v>223682427499.99997</v>
      </c>
    </row>
    <row r="9" spans="1:2" x14ac:dyDescent="0.25">
      <c r="A9" s="2" t="s">
        <v>88</v>
      </c>
      <c r="B9" s="2">
        <f>0.255</f>
        <v>0.255</v>
      </c>
    </row>
    <row r="10" spans="1:2" x14ac:dyDescent="0.25">
      <c r="A10" s="2" t="s">
        <v>75</v>
      </c>
      <c r="B10" s="2">
        <f>0.252</f>
        <v>0.252</v>
      </c>
    </row>
    <row r="12" spans="1:2" x14ac:dyDescent="0.25">
      <c r="A12" s="1" t="s">
        <v>47</v>
      </c>
      <c r="B12" s="1">
        <f>d/ll</f>
        <v>1.0119047619047619</v>
      </c>
    </row>
    <row r="14" spans="1:2" x14ac:dyDescent="0.25">
      <c r="A14" s="2" t="s">
        <v>77</v>
      </c>
      <c r="B14" s="2">
        <f>0.1</f>
        <v>0.1</v>
      </c>
    </row>
    <row r="16" spans="1:2" x14ac:dyDescent="0.25">
      <c r="A16" s="1" t="s">
        <v>43</v>
      </c>
      <c r="B16" s="1">
        <f>ACOS(-1)*d/deltap</f>
        <v>8.0110612666539716</v>
      </c>
    </row>
    <row r="18" spans="1:2" x14ac:dyDescent="0.25">
      <c r="A18" s="2" t="s">
        <v>81</v>
      </c>
      <c r="B18" s="2">
        <f>1.5</f>
        <v>1.5</v>
      </c>
    </row>
    <row r="19" spans="1:2" x14ac:dyDescent="0.25">
      <c r="A19" s="2" t="s">
        <v>93</v>
      </c>
      <c r="B19" s="2">
        <f>0.9</f>
        <v>0.9</v>
      </c>
    </row>
    <row r="20" spans="1:2" x14ac:dyDescent="0.25">
      <c r="A20" s="2" t="s">
        <v>69</v>
      </c>
      <c r="B20" s="2">
        <f>0.0255</f>
        <v>2.5499999999999998E-2</v>
      </c>
    </row>
    <row r="21" spans="1:2" x14ac:dyDescent="0.25">
      <c r="A21" s="2" t="s">
        <v>53</v>
      </c>
      <c r="B21" s="2">
        <f>0.00255</f>
        <v>2.5500000000000002E-3</v>
      </c>
    </row>
    <row r="23" spans="1:2" x14ac:dyDescent="0.25">
      <c r="A23" s="1" t="s">
        <v>33</v>
      </c>
      <c r="B23" s="1">
        <f>1.5*p*beta*(pe+ge)/d</f>
        <v>0.63956543241781005</v>
      </c>
    </row>
    <row r="25" spans="1:2" x14ac:dyDescent="0.25">
      <c r="A25" s="2" t="s">
        <v>73</v>
      </c>
      <c r="B25" s="2">
        <v>0.9</v>
      </c>
    </row>
    <row r="27" spans="1:2" x14ac:dyDescent="0.25">
      <c r="A27" t="s">
        <v>36</v>
      </c>
      <c r="B27">
        <f xml:space="preserve"> (2*la*m)/(d*LN((d + 2*ge)/(d - 2*(la + pe))))</f>
        <v>0.52600559986843776</v>
      </c>
    </row>
    <row r="28" spans="1:2" x14ac:dyDescent="0.25">
      <c r="A28" t="s">
        <v>41</v>
      </c>
      <c r="B28">
        <f>ACOS(-1)*beta*be*d/(4*p*bfer)</f>
        <v>7.8900839980265668E-3</v>
      </c>
    </row>
    <row r="29" spans="1:2" x14ac:dyDescent="0.25">
      <c r="A29" t="s">
        <v>23</v>
      </c>
      <c r="B29">
        <f>ACOS(-1)/(2*lambda)*(1 - kf)*SQRT(kr*beta*ech*ge)*d*d*(d+ge)*be</f>
        <v>215.13527933769461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" sqref="B1:C28"/>
    </sheetView>
  </sheetViews>
  <sheetFormatPr baseColWidth="10" defaultRowHeight="15" x14ac:dyDescent="0.25"/>
  <cols>
    <col min="1" max="1" width="6.85546875" bestFit="1" customWidth="1"/>
    <col min="2" max="2" width="9" bestFit="1" customWidth="1"/>
    <col min="3" max="3" width="21.85546875" bestFit="1" customWidth="1"/>
  </cols>
  <sheetData>
    <row r="1" spans="1:3" x14ac:dyDescent="0.25">
      <c r="A1" t="s">
        <v>68</v>
      </c>
      <c r="B1" t="s">
        <v>69</v>
      </c>
      <c r="C1" t="s">
        <v>70</v>
      </c>
    </row>
    <row r="2" spans="1:3" x14ac:dyDescent="0.25">
      <c r="A2" t="s">
        <v>68</v>
      </c>
      <c r="B2" t="s">
        <v>71</v>
      </c>
      <c r="C2" t="s">
        <v>72</v>
      </c>
    </row>
    <row r="3" spans="1:3" x14ac:dyDescent="0.25">
      <c r="A3" t="s">
        <v>68</v>
      </c>
      <c r="B3" t="s">
        <v>73</v>
      </c>
      <c r="C3" t="s">
        <v>74</v>
      </c>
    </row>
    <row r="4" spans="1:3" x14ac:dyDescent="0.25">
      <c r="A4" t="s">
        <v>68</v>
      </c>
      <c r="B4" t="s">
        <v>75</v>
      </c>
      <c r="C4" t="s">
        <v>76</v>
      </c>
    </row>
    <row r="5" spans="1:3" x14ac:dyDescent="0.25">
      <c r="A5" t="s">
        <v>68</v>
      </c>
      <c r="B5" t="s">
        <v>77</v>
      </c>
      <c r="C5" t="s">
        <v>78</v>
      </c>
    </row>
    <row r="6" spans="1:3" x14ac:dyDescent="0.25">
      <c r="A6" t="s">
        <v>68</v>
      </c>
      <c r="B6" t="s">
        <v>79</v>
      </c>
      <c r="C6" t="s">
        <v>80</v>
      </c>
    </row>
    <row r="7" spans="1:3" x14ac:dyDescent="0.25">
      <c r="A7" t="s">
        <v>68</v>
      </c>
      <c r="B7" t="s">
        <v>81</v>
      </c>
      <c r="C7" t="s">
        <v>82</v>
      </c>
    </row>
    <row r="8" spans="1:3" x14ac:dyDescent="0.25">
      <c r="A8" t="s">
        <v>68</v>
      </c>
      <c r="B8" t="s">
        <v>83</v>
      </c>
      <c r="C8" t="s">
        <v>84</v>
      </c>
    </row>
    <row r="9" spans="1:3" x14ac:dyDescent="0.25">
      <c r="A9" t="s">
        <v>68</v>
      </c>
      <c r="B9" t="s">
        <v>85</v>
      </c>
      <c r="C9" t="s">
        <v>86</v>
      </c>
    </row>
    <row r="10" spans="1:3" x14ac:dyDescent="0.25">
      <c r="A10" t="s">
        <v>68</v>
      </c>
      <c r="B10" t="s">
        <v>53</v>
      </c>
      <c r="C10" t="s">
        <v>87</v>
      </c>
    </row>
    <row r="11" spans="1:3" x14ac:dyDescent="0.25">
      <c r="A11" t="s">
        <v>68</v>
      </c>
      <c r="B11" t="s">
        <v>88</v>
      </c>
      <c r="C11" t="s">
        <v>89</v>
      </c>
    </row>
    <row r="12" spans="1:3" x14ac:dyDescent="0.25">
      <c r="A12" t="s">
        <v>68</v>
      </c>
      <c r="B12" t="s">
        <v>52</v>
      </c>
      <c r="C12" t="s">
        <v>90</v>
      </c>
    </row>
    <row r="13" spans="1:3" x14ac:dyDescent="0.25">
      <c r="A13" t="s">
        <v>68</v>
      </c>
      <c r="B13" t="s">
        <v>91</v>
      </c>
      <c r="C13" t="s">
        <v>92</v>
      </c>
    </row>
    <row r="14" spans="1:3" x14ac:dyDescent="0.25">
      <c r="A14" t="s">
        <v>68</v>
      </c>
      <c r="B14" t="s">
        <v>93</v>
      </c>
      <c r="C14" t="s">
        <v>74</v>
      </c>
    </row>
    <row r="15" spans="1:3" x14ac:dyDescent="0.25">
      <c r="A15" t="s">
        <v>68</v>
      </c>
      <c r="B15" t="s">
        <v>94</v>
      </c>
      <c r="C15" t="s">
        <v>72</v>
      </c>
    </row>
    <row r="17" spans="1:3" x14ac:dyDescent="0.25">
      <c r="A17" t="s">
        <v>95</v>
      </c>
      <c r="B17" t="s">
        <v>43</v>
      </c>
      <c r="C17" t="s">
        <v>96</v>
      </c>
    </row>
    <row r="18" spans="1:3" x14ac:dyDescent="0.25">
      <c r="A18" t="s">
        <v>95</v>
      </c>
      <c r="B18" t="s">
        <v>23</v>
      </c>
      <c r="C18" t="s">
        <v>97</v>
      </c>
    </row>
    <row r="19" spans="1:3" x14ac:dyDescent="0.25">
      <c r="A19" t="s">
        <v>95</v>
      </c>
      <c r="B19" t="s">
        <v>64</v>
      </c>
      <c r="C19" t="s">
        <v>98</v>
      </c>
    </row>
    <row r="20" spans="1:3" x14ac:dyDescent="0.25">
      <c r="A20" t="s">
        <v>95</v>
      </c>
      <c r="B20" t="s">
        <v>33</v>
      </c>
      <c r="C20" t="s">
        <v>99</v>
      </c>
    </row>
    <row r="21" spans="1:3" x14ac:dyDescent="0.25">
      <c r="A21" t="s">
        <v>95</v>
      </c>
      <c r="B21" t="s">
        <v>59</v>
      </c>
      <c r="C21" t="s">
        <v>100</v>
      </c>
    </row>
    <row r="22" spans="1:3" x14ac:dyDescent="0.25">
      <c r="A22" t="s">
        <v>95</v>
      </c>
      <c r="B22" t="s">
        <v>36</v>
      </c>
      <c r="C22" t="s">
        <v>101</v>
      </c>
    </row>
    <row r="23" spans="1:3" x14ac:dyDescent="0.25">
      <c r="A23" t="s">
        <v>95</v>
      </c>
      <c r="B23" t="s">
        <v>47</v>
      </c>
      <c r="C23" t="s">
        <v>102</v>
      </c>
    </row>
    <row r="24" spans="1:3" x14ac:dyDescent="0.25">
      <c r="A24" t="s">
        <v>95</v>
      </c>
      <c r="B24" t="s">
        <v>41</v>
      </c>
      <c r="C24" t="s">
        <v>103</v>
      </c>
    </row>
    <row r="25" spans="1:3" x14ac:dyDescent="0.25">
      <c r="A25" t="s">
        <v>95</v>
      </c>
      <c r="B25" t="s">
        <v>56</v>
      </c>
      <c r="C25" t="s">
        <v>104</v>
      </c>
    </row>
    <row r="26" spans="1:3" x14ac:dyDescent="0.25">
      <c r="A26" t="s">
        <v>95</v>
      </c>
      <c r="B26" t="s">
        <v>31</v>
      </c>
      <c r="C26" t="s">
        <v>105</v>
      </c>
    </row>
    <row r="27" spans="1:3" x14ac:dyDescent="0.25">
      <c r="A27" t="s">
        <v>95</v>
      </c>
      <c r="B27" t="s">
        <v>50</v>
      </c>
      <c r="C27" t="s">
        <v>98</v>
      </c>
    </row>
    <row r="28" spans="1:3" x14ac:dyDescent="0.25">
      <c r="A28" t="s">
        <v>95</v>
      </c>
      <c r="B28" t="s">
        <v>29</v>
      </c>
      <c r="C2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18</vt:i4>
      </vt:variant>
    </vt:vector>
  </HeadingPairs>
  <TitlesOfParts>
    <vt:vector size="21" baseType="lpstr">
      <vt:lpstr>Feuil2</vt:lpstr>
      <vt:lpstr>Feuil1</vt:lpstr>
      <vt:lpstr>Feuil3</vt:lpstr>
      <vt:lpstr>a</vt:lpstr>
      <vt:lpstr>be</vt:lpstr>
      <vt:lpstr>beta</vt:lpstr>
      <vt:lpstr>bfer</vt:lpstr>
      <vt:lpstr>d</vt:lpstr>
      <vt:lpstr>deltap</vt:lpstr>
      <vt:lpstr>Feuil3!donnees</vt:lpstr>
      <vt:lpstr>ech</vt:lpstr>
      <vt:lpstr>ge</vt:lpstr>
      <vt:lpstr>jcu</vt:lpstr>
      <vt:lpstr>kf</vt:lpstr>
      <vt:lpstr>kr</vt:lpstr>
      <vt:lpstr>la</vt:lpstr>
      <vt:lpstr>lambda</vt:lpstr>
      <vt:lpstr>ll</vt:lpstr>
      <vt:lpstr>m</vt:lpstr>
      <vt:lpstr>p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BIGEON</dc:creator>
  <cp:lastModifiedBy>Jean BIGEON</cp:lastModifiedBy>
  <dcterms:created xsi:type="dcterms:W3CDTF">2017-01-08T15:12:12Z</dcterms:created>
  <dcterms:modified xsi:type="dcterms:W3CDTF">2017-01-08T17:16:47Z</dcterms:modified>
</cp:coreProperties>
</file>