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7944"/>
  </bookViews>
  <sheets>
    <sheet name="III-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8" i="1" l="1"/>
  <c r="J43" i="1"/>
  <c r="J39" i="1"/>
  <c r="J40" i="1"/>
  <c r="J41" i="1"/>
  <c r="J44" i="1"/>
  <c r="J45" i="1"/>
  <c r="J46" i="1"/>
  <c r="J47" i="1"/>
  <c r="J48" i="1"/>
  <c r="J49" i="1"/>
  <c r="J38" i="1"/>
  <c r="B39" i="1"/>
  <c r="B40" i="1"/>
  <c r="B41" i="1"/>
  <c r="B38" i="1"/>
  <c r="D49" i="1"/>
  <c r="D47" i="1"/>
  <c r="D44" i="1"/>
  <c r="D41" i="1"/>
  <c r="F41" i="1" s="1"/>
  <c r="F40" i="1"/>
  <c r="F39" i="1"/>
  <c r="F38" i="1"/>
  <c r="F35" i="1"/>
  <c r="F36" i="1"/>
  <c r="F26" i="1"/>
  <c r="F27" i="1"/>
  <c r="F28" i="1"/>
  <c r="F29" i="1"/>
  <c r="F30" i="1"/>
  <c r="F31" i="1"/>
  <c r="F32" i="1"/>
  <c r="F33" i="1"/>
  <c r="F25" i="1"/>
  <c r="F47" i="1"/>
  <c r="F44" i="1"/>
  <c r="F43" i="1"/>
  <c r="D40" i="1"/>
  <c r="D39" i="1"/>
  <c r="D38" i="1"/>
  <c r="D45" i="1" s="1"/>
  <c r="D36" i="1"/>
  <c r="D35" i="1"/>
  <c r="F48" i="1" l="1"/>
  <c r="F49" i="1"/>
  <c r="F45" i="1"/>
  <c r="D46" i="1"/>
  <c r="F46" i="1" s="1"/>
</calcChain>
</file>

<file path=xl/sharedStrings.xml><?xml version="1.0" encoding="utf-8"?>
<sst xmlns="http://schemas.openxmlformats.org/spreadsheetml/2006/main" count="37" uniqueCount="37">
  <si>
    <t>L</t>
  </si>
  <si>
    <t>C</t>
  </si>
  <si>
    <t>VOUT</t>
  </si>
  <si>
    <t>VREF</t>
  </si>
  <si>
    <t>FZ2</t>
  </si>
  <si>
    <t>FLC</t>
  </si>
  <si>
    <t>FESR</t>
  </si>
  <si>
    <t>ESR</t>
  </si>
  <si>
    <t>FZ1</t>
  </si>
  <si>
    <t>FP2</t>
  </si>
  <si>
    <t>FP3</t>
  </si>
  <si>
    <t>RF3</t>
  </si>
  <si>
    <t>CF3</t>
  </si>
  <si>
    <t>Choose</t>
  </si>
  <si>
    <t>RF1</t>
  </si>
  <si>
    <t>RF2</t>
  </si>
  <si>
    <t>RC1</t>
  </si>
  <si>
    <t>CC1</t>
  </si>
  <si>
    <t>CC2</t>
  </si>
  <si>
    <t>R3</t>
  </si>
  <si>
    <t>R6</t>
  </si>
  <si>
    <t>C4</t>
  </si>
  <si>
    <t>R4</t>
  </si>
  <si>
    <t>R5</t>
  </si>
  <si>
    <t>C2</t>
  </si>
  <si>
    <t>C3</t>
  </si>
  <si>
    <t>VIN</t>
  </si>
  <si>
    <t>VRAMP</t>
  </si>
  <si>
    <t>FXOVER</t>
  </si>
  <si>
    <t>FSW</t>
  </si>
  <si>
    <t>Date:</t>
  </si>
  <si>
    <t>File:</t>
  </si>
  <si>
    <t>Revision:</t>
  </si>
  <si>
    <t>1.0</t>
  </si>
  <si>
    <t>This design and the images were taken from the application note available here:</t>
  </si>
  <si>
    <t>http://www.irf.com/technical-info/appnotes/an-1162.pdf</t>
  </si>
  <si>
    <t>tutorial_compensator_designs.xlsx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</si>
</sst>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4</xdr:col>
      <xdr:colOff>480330</xdr:colOff>
      <xdr:row>22</xdr:row>
      <xdr:rowOff>137410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09230" cy="2880610"/>
        </a:xfrm>
        <a:prstGeom prst="rect">
          <a:avLst/>
        </a:prstGeom>
      </xdr:spPr>
    </xdr:pic>
    <xdr:clientData/>
  </xdr:twoCellAnchor>
  <xdr:twoCellAnchor editAs="oneCell">
    <xdr:from>
      <xdr:col>6</xdr:col>
      <xdr:colOff>601980</xdr:colOff>
      <xdr:row>7</xdr:row>
      <xdr:rowOff>167640</xdr:rowOff>
    </xdr:from>
    <xdr:to>
      <xdr:col>10</xdr:col>
      <xdr:colOff>594571</xdr:colOff>
      <xdr:row>27</xdr:row>
      <xdr:rowOff>61268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9580" y="167640"/>
          <a:ext cx="2430991" cy="3551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B2" sqref="B2"/>
    </sheetView>
  </sheetViews>
  <sheetFormatPr defaultRowHeight="14.4" x14ac:dyDescent="0.3"/>
  <cols>
    <col min="2" max="2" width="11.6640625" customWidth="1"/>
  </cols>
  <sheetData>
    <row r="1" spans="1:2" x14ac:dyDescent="0.3">
      <c r="A1" t="s">
        <v>31</v>
      </c>
      <c r="B1" t="s">
        <v>36</v>
      </c>
    </row>
    <row r="2" spans="1:2" x14ac:dyDescent="0.3">
      <c r="A2" t="s">
        <v>32</v>
      </c>
      <c r="B2" s="2" t="s">
        <v>33</v>
      </c>
    </row>
    <row r="3" spans="1:2" x14ac:dyDescent="0.3">
      <c r="A3" t="s">
        <v>30</v>
      </c>
      <c r="B3" s="3">
        <v>42285</v>
      </c>
    </row>
    <row r="4" spans="1:2" x14ac:dyDescent="0.3">
      <c r="B4" s="3"/>
    </row>
    <row r="5" spans="1:2" x14ac:dyDescent="0.3">
      <c r="A5" t="s">
        <v>34</v>
      </c>
    </row>
    <row r="6" spans="1:2" x14ac:dyDescent="0.3">
      <c r="A6" t="s">
        <v>35</v>
      </c>
    </row>
    <row r="25" spans="3:6" x14ac:dyDescent="0.3">
      <c r="C25" t="s">
        <v>26</v>
      </c>
      <c r="D25">
        <v>12</v>
      </c>
      <c r="F25" t="str">
        <f>CONCATENATE(".VAR ",C25, " = ",D25)</f>
        <v>.VAR VIN = 12</v>
      </c>
    </row>
    <row r="26" spans="3:6" x14ac:dyDescent="0.3">
      <c r="C26" t="s">
        <v>27</v>
      </c>
      <c r="D26">
        <v>0.8</v>
      </c>
      <c r="F26" t="str">
        <f t="shared" ref="F26:F41" si="0">CONCATENATE(".VAR ",C26, " = ",D26)</f>
        <v>.VAR VRAMP = 0.8</v>
      </c>
    </row>
    <row r="27" spans="3:6" x14ac:dyDescent="0.3">
      <c r="C27" t="s">
        <v>0</v>
      </c>
      <c r="D27" s="1">
        <v>6.7999999999999995E-7</v>
      </c>
      <c r="F27" t="str">
        <f t="shared" si="0"/>
        <v>.VAR L = 0.00000068</v>
      </c>
    </row>
    <row r="28" spans="3:6" x14ac:dyDescent="0.3">
      <c r="C28" t="s">
        <v>1</v>
      </c>
      <c r="D28" s="1">
        <v>2.2000000000000001E-4</v>
      </c>
      <c r="F28" t="str">
        <f t="shared" si="0"/>
        <v>.VAR C = 0.00022</v>
      </c>
    </row>
    <row r="29" spans="3:6" x14ac:dyDescent="0.3">
      <c r="C29" t="s">
        <v>2</v>
      </c>
      <c r="D29">
        <v>1.2</v>
      </c>
      <c r="F29" t="str">
        <f t="shared" si="0"/>
        <v>.VAR VOUT = 1.2</v>
      </c>
    </row>
    <row r="30" spans="3:6" x14ac:dyDescent="0.3">
      <c r="C30" t="s">
        <v>3</v>
      </c>
      <c r="D30">
        <v>0.6</v>
      </c>
      <c r="F30" t="str">
        <f t="shared" si="0"/>
        <v>.VAR VREF = 0.6</v>
      </c>
    </row>
    <row r="31" spans="3:6" x14ac:dyDescent="0.3">
      <c r="C31" t="s">
        <v>7</v>
      </c>
      <c r="D31" s="1">
        <v>4.0000000000000001E-3</v>
      </c>
      <c r="F31" t="str">
        <f t="shared" si="0"/>
        <v>.VAR ESR = 0.004</v>
      </c>
    </row>
    <row r="32" spans="3:6" x14ac:dyDescent="0.3">
      <c r="C32" t="s">
        <v>28</v>
      </c>
      <c r="D32" s="1">
        <v>80000</v>
      </c>
      <c r="F32" t="str">
        <f t="shared" si="0"/>
        <v>.VAR FXOVER = 80000</v>
      </c>
    </row>
    <row r="33" spans="2:10" x14ac:dyDescent="0.3">
      <c r="C33" t="s">
        <v>29</v>
      </c>
      <c r="D33" s="1">
        <v>600000</v>
      </c>
      <c r="F33" t="str">
        <f t="shared" si="0"/>
        <v>.VAR FSW = 600000</v>
      </c>
    </row>
    <row r="35" spans="2:10" x14ac:dyDescent="0.3">
      <c r="C35" t="s">
        <v>5</v>
      </c>
      <c r="D35" s="1">
        <f>1/(2*PI()*SQRT(D27*D28))</f>
        <v>13012.30801318928</v>
      </c>
      <c r="F35" t="str">
        <f t="shared" si="0"/>
        <v>.VAR FLC = 13012.3080131893</v>
      </c>
    </row>
    <row r="36" spans="2:10" x14ac:dyDescent="0.3">
      <c r="C36" t="s">
        <v>6</v>
      </c>
      <c r="D36" s="1">
        <f>1/(2*PI()*D31*D28)</f>
        <v>180857.88987715379</v>
      </c>
      <c r="F36" t="str">
        <f t="shared" si="0"/>
        <v>.VAR FESR = 180857.889877154</v>
      </c>
    </row>
    <row r="38" spans="2:10" x14ac:dyDescent="0.3">
      <c r="B38" t="str">
        <f>C38</f>
        <v>FZ2</v>
      </c>
      <c r="C38" t="s">
        <v>4</v>
      </c>
      <c r="D38" s="1">
        <f>D35</f>
        <v>13012.30801318928</v>
      </c>
      <c r="F38" t="str">
        <f t="shared" si="0"/>
        <v>.VAR FZ2 = 13012.3080131893</v>
      </c>
      <c r="J38" t="str">
        <f>CONCATENATE( "{'*'} ",B38, " : {",B38,"}")</f>
        <v>{'*'} FZ2 : {FZ2}</v>
      </c>
    </row>
    <row r="39" spans="2:10" x14ac:dyDescent="0.3">
      <c r="B39" t="str">
        <f t="shared" ref="B39:B41" si="1">C39</f>
        <v>FZ1</v>
      </c>
      <c r="C39" t="s">
        <v>8</v>
      </c>
      <c r="D39" s="1">
        <f>0.75*D35</f>
        <v>9759.2310098919606</v>
      </c>
      <c r="F39" t="str">
        <f t="shared" si="0"/>
        <v>.VAR FZ1 = 9759.23100989196</v>
      </c>
      <c r="J39" t="str">
        <f t="shared" ref="J39:J49" si="2">CONCATENATE( "{'*'} ",B39, " : {",B39,"}")</f>
        <v>{'*'} FZ1 : {FZ1}</v>
      </c>
    </row>
    <row r="40" spans="2:10" x14ac:dyDescent="0.3">
      <c r="B40" t="str">
        <f t="shared" si="1"/>
        <v>FP2</v>
      </c>
      <c r="C40" t="s">
        <v>9</v>
      </c>
      <c r="D40" s="1">
        <f>D36</f>
        <v>180857.88987715379</v>
      </c>
      <c r="F40" t="str">
        <f t="shared" si="0"/>
        <v>.VAR FP2 = 180857.889877154</v>
      </c>
      <c r="J40" t="str">
        <f t="shared" si="2"/>
        <v>{'*'} FP2 : {FP2}</v>
      </c>
    </row>
    <row r="41" spans="2:10" x14ac:dyDescent="0.3">
      <c r="B41" t="str">
        <f t="shared" si="1"/>
        <v>FP3</v>
      </c>
      <c r="C41" t="s">
        <v>10</v>
      </c>
      <c r="D41" s="1">
        <f>D33/2</f>
        <v>300000</v>
      </c>
      <c r="F41" t="str">
        <f t="shared" si="0"/>
        <v>.VAR FP3 = 300000</v>
      </c>
      <c r="J41" t="str">
        <f t="shared" si="2"/>
        <v>{'*'} FP3 : {FP3}</v>
      </c>
    </row>
    <row r="43" spans="2:10" x14ac:dyDescent="0.3">
      <c r="B43" t="s">
        <v>21</v>
      </c>
      <c r="C43" t="s">
        <v>12</v>
      </c>
      <c r="D43" s="1">
        <v>2.1999999999999998E-9</v>
      </c>
      <c r="E43" t="s">
        <v>13</v>
      </c>
      <c r="F43" t="str">
        <f>CONCATENATE(".VAR ",B43, " = ",D43)</f>
        <v>.VAR C4 = 0.0000000022</v>
      </c>
      <c r="J43" t="str">
        <f t="shared" si="2"/>
        <v>{'*'} C4 : {C4}</v>
      </c>
    </row>
    <row r="44" spans="2:10" x14ac:dyDescent="0.3">
      <c r="B44" t="s">
        <v>22</v>
      </c>
      <c r="C44" t="s">
        <v>11</v>
      </c>
      <c r="D44" s="1">
        <f>1/(2*PI()*D43*D40)</f>
        <v>400.00000000000006</v>
      </c>
      <c r="F44" t="str">
        <f t="shared" ref="F44:F49" si="3">CONCATENATE(".VAR ",B44, " = ",D44)</f>
        <v>.VAR R4 = 400</v>
      </c>
      <c r="J44" t="str">
        <f t="shared" si="2"/>
        <v>{'*'} R4 : {R4}</v>
      </c>
    </row>
    <row r="45" spans="2:10" x14ac:dyDescent="0.3">
      <c r="B45" t="s">
        <v>19</v>
      </c>
      <c r="C45" t="s">
        <v>14</v>
      </c>
      <c r="D45" s="1">
        <f>1/(2*PI()*D43*D38)-D44</f>
        <v>5159.5944914256925</v>
      </c>
      <c r="F45" t="str">
        <f t="shared" si="3"/>
        <v>.VAR R3 = 5159.59449142569</v>
      </c>
      <c r="J45" t="str">
        <f t="shared" si="2"/>
        <v>{'*'} R3 : {R3}</v>
      </c>
    </row>
    <row r="46" spans="2:10" x14ac:dyDescent="0.3">
      <c r="B46" t="s">
        <v>20</v>
      </c>
      <c r="C46" t="s">
        <v>15</v>
      </c>
      <c r="D46" s="1">
        <f>(D45*D30)/(D29-D30)</f>
        <v>5159.5944914256925</v>
      </c>
      <c r="F46" t="str">
        <f t="shared" si="3"/>
        <v>.VAR R6 = 5159.59449142569</v>
      </c>
      <c r="J46" t="str">
        <f t="shared" si="2"/>
        <v>{'*'} R6 : {R6}</v>
      </c>
    </row>
    <row r="47" spans="2:10" x14ac:dyDescent="0.3">
      <c r="B47" t="s">
        <v>23</v>
      </c>
      <c r="C47" t="s">
        <v>16</v>
      </c>
      <c r="D47" s="1">
        <f>2*PI()*D32*D27*D28*D26/(D25*D43)</f>
        <v>2278.7018714037968</v>
      </c>
      <c r="F47" t="str">
        <f t="shared" si="3"/>
        <v>.VAR R5 = 2278.7018714038</v>
      </c>
      <c r="J47" t="str">
        <f t="shared" si="2"/>
        <v>{'*'} R5 : {R5}</v>
      </c>
    </row>
    <row r="48" spans="2:10" x14ac:dyDescent="0.3">
      <c r="B48" t="s">
        <v>24</v>
      </c>
      <c r="C48" t="s">
        <v>17</v>
      </c>
      <c r="D48" s="1">
        <f>1/(2*PI()*D47*D39)</f>
        <v>7.1567694072541019E-9</v>
      </c>
      <c r="F48" t="str">
        <f t="shared" si="3"/>
        <v>.VAR C2 = 7.1567694072541E-09</v>
      </c>
      <c r="J48" t="str">
        <f t="shared" si="2"/>
        <v>{'*'} C2 : {C2}</v>
      </c>
    </row>
    <row r="49" spans="2:10" x14ac:dyDescent="0.3">
      <c r="B49" t="s">
        <v>25</v>
      </c>
      <c r="C49" t="s">
        <v>18</v>
      </c>
      <c r="D49" s="1">
        <f>1/(2*PI()*D47*D41)</f>
        <v>2.3281521976640113E-10</v>
      </c>
      <c r="F49" t="str">
        <f t="shared" si="3"/>
        <v>.VAR C3 = 2.32815219766401E-10</v>
      </c>
      <c r="J49" t="str">
        <f t="shared" si="2"/>
        <v>{'*'} C3 : {C3}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III-A</vt:lpstr>
      <vt:lpstr>Sheet2</vt:lpstr>
      <vt:lpstr>Sheet3</vt:lpstr>
    </vt:vector>
  </TitlesOfParts>
  <Company>SIMPLIS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Bridge</dc:creator>
  <cp:lastModifiedBy>Christopher Bridge</cp:lastModifiedBy>
  <dcterms:created xsi:type="dcterms:W3CDTF">2015-09-15T00:43:36Z</dcterms:created>
  <dcterms:modified xsi:type="dcterms:W3CDTF">2015-10-08T11:32:07Z</dcterms:modified>
</cp:coreProperties>
</file>