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\Desktop\"/>
    </mc:Choice>
  </mc:AlternateContent>
  <xr:revisionPtr revIDLastSave="0" documentId="13_ncr:1_{9662786D-B084-4D16-85DB-B865AC7BB45B}" xr6:coauthVersionLast="47" xr6:coauthVersionMax="47" xr10:uidLastSave="{00000000-0000-0000-0000-000000000000}"/>
  <bookViews>
    <workbookView xWindow="0" yWindow="0" windowWidth="12800" windowHeight="13800" tabRatio="930" activeTab="1" xr2:uid="{ACBE4475-9CE4-45BE-98AE-B1CA959C54EF}"/>
  </bookViews>
  <sheets>
    <sheet name="Setting" sheetId="1" r:id="rId1"/>
    <sheet name="Budget Planning" sheetId="2" r:id="rId2"/>
  </sheets>
  <definedNames>
    <definedName name="_xlchart.v1.0" hidden="1">'Budget Planning'!$E$5:$P$5</definedName>
    <definedName name="_xlchart.v1.1" hidden="1">'Budget Planning'!$E$6:$P$6</definedName>
    <definedName name="ehr">'Budget Planning'!$F$47</definedName>
    <definedName name="expense_max_row">'Budget Planning'!$F$49</definedName>
    <definedName name="expense_min_row">'Budget Planning'!$F$48</definedName>
    <definedName name="ihr">'Budget Planning'!$E$47</definedName>
    <definedName name="income_max_row">'Budget Planning'!$E$49</definedName>
    <definedName name="income_min_row">'Budget Planning'!$E$48</definedName>
    <definedName name="redirect_income_table">income510[[#All],[Income]]</definedName>
    <definedName name="saving_max_row">'Budget Planning'!$G$49</definedName>
    <definedName name="savings_min_row">'Budget Planning'!$G$48</definedName>
    <definedName name="shr">'Budget Planning'!$G$47</definedName>
    <definedName name="starting_year">Setting!$G$6</definedName>
    <definedName name="year_months">'Budget Planning'!$E$9:$P$9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1" i="2" l="1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H28" i="2"/>
  <c r="E36" i="2"/>
  <c r="F36" i="2"/>
  <c r="G36" i="2"/>
  <c r="H36" i="2"/>
  <c r="I36" i="2"/>
  <c r="J36" i="2"/>
  <c r="K36" i="2"/>
  <c r="L36" i="2"/>
  <c r="E37" i="2"/>
  <c r="F37" i="2"/>
  <c r="G37" i="2"/>
  <c r="H37" i="2"/>
  <c r="I37" i="2"/>
  <c r="J37" i="2"/>
  <c r="K37" i="2"/>
  <c r="L37" i="2"/>
  <c r="E38" i="2"/>
  <c r="F38" i="2"/>
  <c r="G38" i="2"/>
  <c r="H38" i="2"/>
  <c r="I38" i="2"/>
  <c r="J38" i="2"/>
  <c r="K38" i="2"/>
  <c r="L38" i="2"/>
  <c r="E39" i="2"/>
  <c r="F39" i="2"/>
  <c r="G39" i="2"/>
  <c r="H39" i="2"/>
  <c r="I39" i="2"/>
  <c r="J39" i="2"/>
  <c r="K39" i="2"/>
  <c r="L39" i="2"/>
  <c r="E40" i="2"/>
  <c r="F40" i="2"/>
  <c r="G40" i="2"/>
  <c r="H40" i="2"/>
  <c r="I40" i="2"/>
  <c r="J40" i="2"/>
  <c r="K40" i="2"/>
  <c r="L40" i="2"/>
  <c r="E41" i="2"/>
  <c r="F41" i="2"/>
  <c r="G41" i="2"/>
  <c r="H41" i="2"/>
  <c r="I41" i="2"/>
  <c r="J41" i="2"/>
  <c r="K41" i="2"/>
  <c r="L41" i="2"/>
  <c r="F35" i="2"/>
  <c r="G35" i="2"/>
  <c r="H35" i="2"/>
  <c r="I35" i="2"/>
  <c r="J35" i="2"/>
  <c r="K35" i="2"/>
  <c r="L35" i="2"/>
  <c r="E35" i="2"/>
  <c r="E31" i="2"/>
  <c r="F31" i="2"/>
  <c r="G31" i="2"/>
  <c r="H31" i="2"/>
  <c r="I31" i="2"/>
  <c r="J31" i="2"/>
  <c r="K31" i="2"/>
  <c r="L31" i="2"/>
  <c r="F29" i="2"/>
  <c r="G29" i="2"/>
  <c r="H29" i="2"/>
  <c r="I29" i="2"/>
  <c r="J29" i="2"/>
  <c r="K29" i="2"/>
  <c r="L29" i="2"/>
  <c r="E29" i="2"/>
  <c r="F28" i="2"/>
  <c r="G28" i="2"/>
  <c r="I28" i="2"/>
  <c r="J28" i="2"/>
  <c r="K28" i="2"/>
  <c r="L28" i="2"/>
  <c r="E28" i="2"/>
  <c r="F16" i="2"/>
  <c r="G16" i="2"/>
  <c r="H16" i="2"/>
  <c r="I16" i="2"/>
  <c r="J16" i="2"/>
  <c r="K16" i="2"/>
  <c r="L16" i="2"/>
  <c r="F15" i="2"/>
  <c r="G15" i="2"/>
  <c r="H15" i="2"/>
  <c r="I15" i="2"/>
  <c r="J15" i="2"/>
  <c r="K15" i="2"/>
  <c r="L15" i="2"/>
  <c r="E16" i="2"/>
  <c r="E15" i="2"/>
  <c r="Q25" i="2"/>
  <c r="Q26" i="2"/>
  <c r="Q27" i="2"/>
  <c r="E65" i="2" s="1"/>
  <c r="Q30" i="2"/>
  <c r="E68" i="2" s="1"/>
  <c r="Q13" i="2"/>
  <c r="Q14" i="2"/>
  <c r="Q17" i="2"/>
  <c r="E59" i="2" s="1"/>
  <c r="Q23" i="2"/>
  <c r="E63" i="2" s="1"/>
  <c r="Q24" i="2"/>
  <c r="E64" i="2" s="1"/>
  <c r="G48" i="2"/>
  <c r="F48" i="2"/>
  <c r="E48" i="2"/>
  <c r="G47" i="2"/>
  <c r="G49" i="2" s="1"/>
  <c r="F47" i="2"/>
  <c r="F49" i="2" s="1"/>
  <c r="E47" i="2"/>
  <c r="E49" i="2" s="1"/>
  <c r="E4" i="2"/>
  <c r="H21" i="2"/>
  <c r="H34" i="2"/>
  <c r="E21" i="2"/>
  <c r="E34" i="2"/>
  <c r="I34" i="2"/>
  <c r="I21" i="2"/>
  <c r="M34" i="2"/>
  <c r="M21" i="2"/>
  <c r="G34" i="2"/>
  <c r="G21" i="2"/>
  <c r="J34" i="2"/>
  <c r="J21" i="2"/>
  <c r="F21" i="2"/>
  <c r="F34" i="2"/>
  <c r="P34" i="2"/>
  <c r="P21" i="2"/>
  <c r="K34" i="2"/>
  <c r="K21" i="2"/>
  <c r="N34" i="2"/>
  <c r="N21" i="2"/>
  <c r="L21" i="2"/>
  <c r="L34" i="2"/>
  <c r="O34" i="2"/>
  <c r="O21" i="2"/>
  <c r="O32" i="2"/>
  <c r="N42" i="2"/>
  <c r="H19" i="2"/>
  <c r="E19" i="2"/>
  <c r="I19" i="2"/>
  <c r="J19" i="2"/>
  <c r="P42" i="2"/>
  <c r="J42" i="2"/>
  <c r="L19" i="2"/>
  <c r="K42" i="2"/>
  <c r="P32" i="2"/>
  <c r="N19" i="2"/>
  <c r="F42" i="2"/>
  <c r="O19" i="2"/>
  <c r="E42" i="2"/>
  <c r="G42" i="2"/>
  <c r="M32" i="2"/>
  <c r="P19" i="2"/>
  <c r="L42" i="2"/>
  <c r="M19" i="2"/>
  <c r="N32" i="2"/>
  <c r="F19" i="2"/>
  <c r="M42" i="2"/>
  <c r="H42" i="2"/>
  <c r="G19" i="2"/>
  <c r="I42" i="2"/>
  <c r="O42" i="2"/>
  <c r="K19" i="2"/>
  <c r="Q36" i="2" l="1"/>
  <c r="E74" i="2" s="1"/>
  <c r="Q38" i="2"/>
  <c r="Q41" i="2"/>
  <c r="E78" i="2" s="1"/>
  <c r="Q39" i="2"/>
  <c r="E76" i="2" s="1"/>
  <c r="Q37" i="2"/>
  <c r="E75" i="2" s="1"/>
  <c r="Q40" i="2"/>
  <c r="E77" i="2" s="1"/>
  <c r="Q35" i="2"/>
  <c r="E73" i="2" s="1"/>
  <c r="Q31" i="2"/>
  <c r="E69" i="2" s="1"/>
  <c r="Q29" i="2"/>
  <c r="E67" i="2" s="1"/>
  <c r="Q28" i="2"/>
  <c r="E66" i="2" s="1"/>
  <c r="K22" i="2"/>
  <c r="L22" i="2"/>
  <c r="J22" i="2"/>
  <c r="I22" i="2"/>
  <c r="H22" i="2"/>
  <c r="G22" i="2"/>
  <c r="F22" i="2"/>
  <c r="E22" i="2"/>
  <c r="Q16" i="2"/>
  <c r="Q15" i="2"/>
  <c r="Q12" i="2"/>
  <c r="Q11" i="2"/>
  <c r="Q10" i="2"/>
  <c r="M6" i="2"/>
  <c r="M5" i="2" s="1"/>
  <c r="N6" i="2"/>
  <c r="N5" i="2" s="1"/>
  <c r="O6" i="2"/>
  <c r="O5" i="2" s="1"/>
  <c r="P6" i="2"/>
  <c r="P5" i="2" s="1"/>
  <c r="Q42" i="2"/>
  <c r="F32" i="2"/>
  <c r="E32" i="2"/>
  <c r="K32" i="2"/>
  <c r="L32" i="2"/>
  <c r="I32" i="2"/>
  <c r="Q19" i="2"/>
  <c r="H32" i="2"/>
  <c r="G32" i="2"/>
  <c r="J32" i="2"/>
  <c r="AA11" i="2" l="1"/>
  <c r="AA10" i="2"/>
  <c r="AA9" i="2"/>
  <c r="AA7" i="2"/>
  <c r="AA8" i="2"/>
  <c r="AA6" i="2"/>
  <c r="E58" i="2"/>
  <c r="Z10" i="2"/>
  <c r="Z9" i="2"/>
  <c r="E55" i="2"/>
  <c r="Z7" i="2"/>
  <c r="E56" i="2"/>
  <c r="Z8" i="2"/>
  <c r="E54" i="2"/>
  <c r="Z6" i="2"/>
  <c r="E57" i="2"/>
  <c r="G6" i="2"/>
  <c r="G5" i="2" s="1"/>
  <c r="I6" i="2"/>
  <c r="I5" i="2" s="1"/>
  <c r="F6" i="2"/>
  <c r="F5" i="2" s="1"/>
  <c r="J6" i="2"/>
  <c r="J5" i="2" s="1"/>
  <c r="H6" i="2"/>
  <c r="H5" i="2" s="1"/>
  <c r="L6" i="2"/>
  <c r="L5" i="2" s="1"/>
  <c r="K6" i="2"/>
  <c r="K5" i="2" s="1"/>
  <c r="E6" i="2"/>
  <c r="E5" i="2" s="1"/>
  <c r="Q22" i="2"/>
  <c r="E62" i="2" s="1"/>
  <c r="Q32" i="2"/>
  <c r="Q6" i="2" l="1"/>
</calcChain>
</file>

<file path=xl/sharedStrings.xml><?xml version="1.0" encoding="utf-8"?>
<sst xmlns="http://schemas.openxmlformats.org/spreadsheetml/2006/main" count="91" uniqueCount="50">
  <si>
    <t xml:space="preserve">       SETTING</t>
  </si>
  <si>
    <t>General</t>
  </si>
  <si>
    <t>Starting Year:</t>
  </si>
  <si>
    <t>Set The Starting Year once at the beginning and do not change it again</t>
  </si>
  <si>
    <t xml:space="preserve">       BUDGET PLANNING</t>
  </si>
  <si>
    <r>
      <t xml:space="preserve">Define starting year in setting </t>
    </r>
    <r>
      <rPr>
        <b/>
        <sz val="9"/>
        <color theme="0" tint="-0.249977111117893"/>
        <rFont val="Calibri"/>
        <family val="2"/>
      </rPr>
      <t>→</t>
    </r>
  </si>
  <si>
    <t>Income</t>
  </si>
  <si>
    <t>Enter Income Category...</t>
  </si>
  <si>
    <t>Total</t>
  </si>
  <si>
    <t>Expense</t>
  </si>
  <si>
    <t>Enter Expense Category..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</si>
  <si>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</si>
  <si>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</si>
  <si>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</si>
  <si>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</si>
  <si>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</si>
  <si>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</si>
  <si>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</si>
  <si>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</si>
  <si>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</si>
  <si>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</si>
  <si>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</si>
  <si>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</si>
  <si>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Utilities</t>
  </si>
  <si>
    <t>Savings</t>
  </si>
  <si>
    <t>Enter Saving Category..</t>
  </si>
  <si>
    <r>
      <t xml:space="preserve">To Be Allocated </t>
    </r>
    <r>
      <rPr>
        <b/>
        <i/>
        <sz val="11"/>
        <color theme="1"/>
        <rFont val="Calibri"/>
        <family val="2"/>
      </rPr>
      <t>→</t>
    </r>
  </si>
  <si>
    <t>Banks</t>
  </si>
  <si>
    <t>Gold</t>
  </si>
  <si>
    <t>Stocks</t>
  </si>
  <si>
    <t>Affiliate Marketing</t>
  </si>
  <si>
    <t>Offline Sales</t>
  </si>
  <si>
    <t>Online Sales</t>
  </si>
  <si>
    <t>Repair Services</t>
  </si>
  <si>
    <t>Advertising</t>
  </si>
  <si>
    <t>Rental Income</t>
  </si>
  <si>
    <t>Taxex</t>
  </si>
  <si>
    <t>Insurance</t>
  </si>
  <si>
    <t>Loan Payments</t>
  </si>
  <si>
    <t>Inventory Purchases</t>
  </si>
  <si>
    <t>Shipping Costs</t>
  </si>
  <si>
    <t>Salaries and Wages</t>
  </si>
  <si>
    <t>Marketing</t>
  </si>
  <si>
    <t>CDS</t>
  </si>
  <si>
    <t>Bonds</t>
  </si>
  <si>
    <t>Real State</t>
  </si>
  <si>
    <t>Ammount</t>
  </si>
  <si>
    <t>Column1</t>
  </si>
  <si>
    <t>Percenrt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</si>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</sst>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b/>
      <sz val="9"/>
      <color theme="0" tint="-0.249977111117893"/>
      <name val="Calibri"/>
      <family val="2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5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FFD8"/>
        <bgColor indexed="64"/>
      </patternFill>
    </fill>
    <fill>
      <patternFill patternType="solid">
        <fgColor rgb="FFD9FFEA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D8EBCD"/>
        <bgColor indexed="64"/>
      </patternFill>
    </fill>
    <fill>
      <patternFill patternType="solid">
        <fgColor rgb="FFC1DFAF"/>
        <bgColor indexed="64"/>
      </patternFill>
    </fill>
    <fill>
      <patternFill patternType="solid">
        <fgColor rgb="FF9AC97D"/>
        <bgColor indexed="64"/>
      </patternFill>
    </fill>
    <fill>
      <patternFill patternType="solid">
        <fgColor rgb="FF6AA343"/>
        <bgColor indexed="64"/>
      </patternFill>
    </fill>
    <fill>
      <patternFill patternType="solid">
        <fgColor rgb="FF517D33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 diagonalUp="1">
      <left/>
      <right style="thin">
        <color theme="0"/>
      </right>
      <top/>
      <bottom style="thin">
        <color theme="0"/>
      </bottom>
      <diagonal style="thin">
        <color theme="0"/>
      </diagonal>
    </border>
    <border diagonalUp="1">
      <left/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 diagonalUp="1">
      <left/>
      <right style="thin">
        <color theme="0"/>
      </right>
      <top style="thin">
        <color theme="0"/>
      </top>
      <bottom/>
      <diagonal style="thin">
        <color theme="0"/>
      </diagonal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indent="1"/>
    </xf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5" fillId="0" borderId="1" xfId="0" applyFont="1" applyBorder="1"/>
    <xf numFmtId="0" fontId="8" fillId="3" borderId="1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3" fillId="0" borderId="8" xfId="0" applyFont="1" applyBorder="1" applyAlignment="1">
      <alignment horizontal="left" indent="1"/>
    </xf>
    <xf numFmtId="0" fontId="14" fillId="0" borderId="18" xfId="0" applyFont="1" applyBorder="1" applyAlignment="1">
      <alignment horizontal="left" indent="1"/>
    </xf>
    <xf numFmtId="0" fontId="14" fillId="0" borderId="19" xfId="0" applyFont="1" applyBorder="1" applyAlignment="1">
      <alignment horizontal="left" indent="1"/>
    </xf>
    <xf numFmtId="0" fontId="15" fillId="0" borderId="15" xfId="0" applyFont="1" applyBorder="1"/>
    <xf numFmtId="0" fontId="15" fillId="0" borderId="16" xfId="0" applyFont="1" applyBorder="1"/>
    <xf numFmtId="0" fontId="11" fillId="0" borderId="15" xfId="0" applyFont="1" applyBorder="1" applyAlignment="1">
      <alignment horizontal="left" indent="1"/>
    </xf>
    <xf numFmtId="0" fontId="1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left" indent="1"/>
    </xf>
    <xf numFmtId="0" fontId="15" fillId="0" borderId="18" xfId="0" applyFont="1" applyBorder="1" applyAlignment="1">
      <alignment horizontal="left" indent="1"/>
    </xf>
    <xf numFmtId="0" fontId="15" fillId="0" borderId="19" xfId="0" applyFont="1" applyBorder="1" applyAlignment="1">
      <alignment horizontal="left" indent="1"/>
    </xf>
    <xf numFmtId="0" fontId="1" fillId="6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7" fillId="0" borderId="1" xfId="0" applyFont="1" applyBorder="1" applyAlignment="1">
      <alignment horizontal="right" indent="1"/>
    </xf>
    <xf numFmtId="0" fontId="13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3" fillId="7" borderId="1" xfId="0" applyFont="1" applyFill="1" applyBorder="1"/>
    <xf numFmtId="0" fontId="0" fillId="7" borderId="1" xfId="0" applyFill="1" applyBorder="1"/>
    <xf numFmtId="0" fontId="14" fillId="7" borderId="1" xfId="0" applyFont="1" applyFill="1" applyBorder="1" applyAlignment="1">
      <alignment horizontal="left" indent="1"/>
    </xf>
    <xf numFmtId="0" fontId="13" fillId="7" borderId="1" xfId="0" applyFont="1" applyFill="1" applyBorder="1" applyAlignment="1">
      <alignment horizontal="left" indent="1"/>
    </xf>
    <xf numFmtId="0" fontId="0" fillId="0" borderId="20" xfId="0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2" fontId="0" fillId="0" borderId="1" xfId="0" applyNumberFormat="1" applyBorder="1"/>
    <xf numFmtId="0" fontId="0" fillId="3" borderId="0" xfId="0" applyFill="1"/>
    <xf numFmtId="2" fontId="0" fillId="3" borderId="0" xfId="0" applyNumberFormat="1" applyFill="1"/>
    <xf numFmtId="0" fontId="20" fillId="3" borderId="0" xfId="0" applyFont="1" applyFill="1" applyAlignment="1">
      <alignment horizontal="left" indent="1"/>
    </xf>
    <xf numFmtId="0" fontId="6" fillId="11" borderId="0" xfId="0" applyFont="1" applyFill="1" applyAlignment="1">
      <alignment horizontal="left" indent="2"/>
    </xf>
    <xf numFmtId="0" fontId="21" fillId="11" borderId="0" xfId="0" applyFont="1" applyFill="1" applyAlignment="1">
      <alignment horizontal="left" indent="1"/>
    </xf>
    <xf numFmtId="2" fontId="21" fillId="11" borderId="0" xfId="0" applyNumberFormat="1" applyFont="1" applyFill="1" applyAlignment="1">
      <alignment horizontal="left" indent="1"/>
    </xf>
    <xf numFmtId="0" fontId="19" fillId="12" borderId="0" xfId="0" applyFont="1" applyFill="1"/>
    <xf numFmtId="10" fontId="19" fillId="12" borderId="0" xfId="0" applyNumberFormat="1" applyFont="1" applyFill="1"/>
    <xf numFmtId="0" fontId="0" fillId="3" borderId="21" xfId="0" applyFill="1" applyBorder="1"/>
    <xf numFmtId="0" fontId="0" fillId="0" borderId="22" xfId="0" applyBorder="1"/>
    <xf numFmtId="2" fontId="0" fillId="0" borderId="22" xfId="0" applyNumberFormat="1" applyBorder="1"/>
    <xf numFmtId="0" fontId="0" fillId="3" borderId="23" xfId="0" applyFill="1" applyBorder="1"/>
    <xf numFmtId="0" fontId="0" fillId="3" borderId="24" xfId="0" applyFill="1" applyBorder="1"/>
    <xf numFmtId="0" fontId="0" fillId="0" borderId="26" xfId="0" applyBorder="1"/>
    <xf numFmtId="0" fontId="0" fillId="0" borderId="25" xfId="0" applyBorder="1"/>
    <xf numFmtId="2" fontId="0" fillId="0" borderId="9" xfId="0" applyNumberFormat="1" applyBorder="1"/>
    <xf numFmtId="0" fontId="0" fillId="3" borderId="27" xfId="0" applyFill="1" applyBorder="1"/>
    <xf numFmtId="0" fontId="0" fillId="3" borderId="28" xfId="0" applyFill="1" applyBorder="1"/>
    <xf numFmtId="2" fontId="0" fillId="3" borderId="28" xfId="0" applyNumberFormat="1" applyFill="1" applyBorder="1"/>
    <xf numFmtId="0" fontId="0" fillId="3" borderId="29" xfId="0" applyFill="1" applyBorder="1"/>
    <xf numFmtId="0" fontId="0" fillId="10" borderId="30" xfId="0" applyFill="1" applyBorder="1"/>
    <xf numFmtId="0" fontId="0" fillId="13" borderId="30" xfId="0" applyFill="1" applyBorder="1"/>
    <xf numFmtId="0" fontId="0" fillId="14" borderId="30" xfId="0" applyFill="1" applyBorder="1"/>
    <xf numFmtId="0" fontId="0" fillId="15" borderId="30" xfId="0" applyFill="1" applyBorder="1"/>
    <xf numFmtId="0" fontId="0" fillId="16" borderId="30" xfId="0" applyFill="1" applyBorder="1"/>
    <xf numFmtId="0" fontId="22" fillId="17" borderId="30" xfId="0" applyFont="1" applyFill="1" applyBorder="1"/>
    <xf numFmtId="0" fontId="4" fillId="2" borderId="1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0" xfId="0" applyFont="1" applyFill="1" applyAlignment="1">
      <alignment horizontal="left" vertical="center" inden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3" fillId="7" borderId="1" xfId="0" applyFont="1" applyFill="1" applyBorder="1" applyAlignment="1">
      <alignment horizontal="left" indent="1"/>
    </xf>
    <xf numFmtId="0" fontId="24" fillId="7" borderId="1" xfId="0" applyFont="1" applyFill="1" applyBorder="1" applyAlignment="1">
      <alignment horizontal="left" indent="1"/>
    </xf>
    <xf numFmtId="0" fontId="3" fillId="7" borderId="3" xfId="0" applyFont="1" applyFill="1" applyBorder="1"/>
    <xf numFmtId="0" fontId="24" fillId="7" borderId="14" xfId="0" applyFont="1" applyFill="1" applyBorder="1" applyAlignment="1">
      <alignment horizontal="left" indent="1"/>
    </xf>
    <xf numFmtId="0" fontId="24" fillId="7" borderId="0" xfId="0" applyFont="1" applyFill="1" applyBorder="1" applyAlignment="1">
      <alignment horizontal="left" indent="1"/>
    </xf>
  </cellXfs>
  <cellStyles count="1"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relativeIndent="1" justifyLastLine="0" shrinkToFit="0" readingOrder="0"/>
    </dxf>
    <dxf>
      <font>
        <b/>
        <i val="0"/>
        <strike val="0"/>
        <color auto="1"/>
      </font>
      <fill>
        <patternFill>
          <fgColor rgb="FFD9FFEA"/>
          <bgColor rgb="FFD9FFEA"/>
        </patternFill>
      </fill>
    </dxf>
    <dxf>
      <font>
        <b/>
        <i val="0"/>
        <strike val="0"/>
        <color auto="1"/>
      </font>
      <fill>
        <patternFill>
          <fgColor rgb="FFD9FFEA"/>
          <bgColor rgb="FFD9FFEA"/>
        </patternFill>
      </fill>
    </dxf>
    <dxf>
      <font>
        <b/>
        <i val="0"/>
        <strike val="0"/>
        <color auto="1"/>
      </font>
      <fill>
        <patternFill>
          <fgColor rgb="FFD9FFEA"/>
          <bgColor rgb="FFD9FFEA"/>
        </patternFill>
      </fill>
    </dxf>
    <dxf>
      <font>
        <b/>
        <i val="0"/>
        <strike val="0"/>
        <color rgb="FFFF0000"/>
      </font>
      <fill>
        <patternFill>
          <bgColor rgb="FFFFC9CA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strike val="0"/>
        <color theme="9"/>
      </font>
      <fill>
        <patternFill>
          <bgColor theme="9" tint="0.79998168889431442"/>
        </patternFill>
      </fill>
    </dxf>
    <dxf>
      <font>
        <b/>
        <i val="0"/>
        <strike val="0"/>
        <color rgb="FFFF0000"/>
      </font>
      <fill>
        <patternFill>
          <bgColor rgb="FFFFD3D1"/>
        </patternFill>
      </fill>
    </dxf>
    <dxf>
      <font>
        <b/>
        <i val="0"/>
        <strike val="0"/>
        <color theme="1"/>
      </font>
      <fill>
        <patternFill>
          <bgColor theme="4" tint="0.59996337778862885"/>
        </patternFill>
      </fill>
    </dxf>
    <dxf>
      <font>
        <b/>
        <i val="0"/>
        <strike val="0"/>
        <color theme="1"/>
      </font>
      <fill>
        <patternFill>
          <bgColor theme="4" tint="0.59996337778862885"/>
        </patternFill>
      </fill>
    </dxf>
    <dxf>
      <font>
        <b/>
        <i val="0"/>
        <strike val="0"/>
        <color theme="1"/>
      </font>
      <fill>
        <patternFill>
          <fgColor rgb="FFFFCCFF"/>
          <bgColor rgb="FFFFCCFF"/>
        </patternFill>
      </fill>
    </dxf>
    <dxf>
      <font>
        <b/>
        <i val="0"/>
        <strike val="0"/>
        <color auto="1"/>
      </font>
      <fill>
        <patternFill>
          <fgColor rgb="FFD9FFEA"/>
          <bgColor rgb="FFD9FFEA"/>
        </patternFill>
      </fill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4" formatCode="0.00%"/>
      <fill>
        <patternFill patternType="solid">
          <fgColor indexed="64"/>
          <bgColor rgb="FFFBFFFD"/>
        </patternFill>
      </fill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rgb="FFFBFFFD"/>
        </patternFill>
      </fill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rgb="FFFBFFFD"/>
        </patternFill>
      </fill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left" vertical="bottom" textRotation="0" wrapText="0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>
          <fgColor indexed="64"/>
          <bgColor theme="0" tint="-4.9989318521683403E-2"/>
        </patternFill>
      </fill>
      <alignment horizontal="left" vertical="bottom" textRotation="0" wrapText="0" relativeIndent="1" justifyLastLine="0" shrinkToFit="0" readingOrder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>
          <fgColor indexed="64"/>
          <bgColor theme="0" tint="-4.9989318521683403E-2"/>
        </patternFill>
      </fill>
      <alignment horizontal="left" vertical="bottom" textRotation="0" wrapText="0" relativeIndent="1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left" vertical="bottom" textRotation="0" wrapText="0" relative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b/>
        <i val="0"/>
        <strike val="0"/>
        <color theme="0"/>
      </font>
      <fill>
        <patternFill>
          <bgColor theme="4" tint="-0.24994659260841701"/>
        </patternFill>
      </fill>
    </dxf>
    <dxf>
      <font>
        <b/>
        <i val="0"/>
        <strike val="0"/>
      </font>
      <fill>
        <patternFill>
          <bgColor theme="4" tint="0.79998168889431442"/>
        </patternFill>
      </fill>
    </dxf>
    <dxf>
      <font>
        <strike val="0"/>
        <color theme="1"/>
      </font>
      <fill>
        <patternFill>
          <bgColor theme="4" tint="0.39994506668294322"/>
        </patternFill>
      </fill>
    </dxf>
    <dxf>
      <font>
        <b/>
        <i val="0"/>
        <strike val="0"/>
        <color theme="0"/>
      </font>
      <fill>
        <patternFill>
          <bgColor rgb="FFFF00FF"/>
        </patternFill>
      </fill>
    </dxf>
    <dxf>
      <font>
        <b/>
        <i val="0"/>
        <color theme="1"/>
      </font>
      <fill>
        <patternFill>
          <bgColor rgb="FFFFCCFF"/>
        </patternFill>
      </fill>
    </dxf>
    <dxf>
      <fill>
        <patternFill>
          <bgColor rgb="FF00CC5C"/>
        </patternFill>
      </fill>
    </dxf>
    <dxf>
      <font>
        <b/>
        <i val="0"/>
        <strike val="0"/>
        <color theme="1"/>
      </font>
      <fill>
        <patternFill>
          <bgColor rgb="FFD9FFEA"/>
        </patternFill>
      </fill>
    </dxf>
  </dxfs>
  <tableStyles count="5" defaultTableStyle="TableStyleMedium2" defaultPivotStyle="PivotStyleLight16">
    <tableStyle name="Table Style 1" pivot="0" count="2" xr9:uid="{05E9FF23-EBC1-405A-86F5-2162CEEB65F0}">
      <tableStyleElement type="wholeTable" dxfId="70"/>
      <tableStyleElement type="headerRow" dxfId="69"/>
    </tableStyle>
    <tableStyle name="Table Style 2" pivot="0" count="2" xr9:uid="{713E1B52-AE80-40EE-8E7D-7A873D2D3014}">
      <tableStyleElement type="wholeTable" dxfId="68"/>
      <tableStyleElement type="headerRow" dxfId="67"/>
    </tableStyle>
    <tableStyle name="Table Style 3" pivot="0" count="0" xr9:uid="{80274D08-BDB2-4C50-BC8B-F6E043920FE8}"/>
    <tableStyle name="Table Style 4" pivot="0" count="1" xr9:uid="{5C58B43D-03B9-4138-A6BB-2B2A8A6FF7E6}">
      <tableStyleElement type="wholeTable" dxfId="66"/>
    </tableStyle>
    <tableStyle name="Table Style 5" pivot="0" count="2" xr9:uid="{670B43AB-B44F-47AD-96FB-F55EFFB502B3}">
      <tableStyleElement type="wholeTable" dxfId="65"/>
      <tableStyleElement type="headerRow" dxfId="64"/>
    </tableStyle>
  </tableStyles>
  <colors>
    <mruColors>
      <color rgb="FF6AA343"/>
      <color rgb="FFFFEFFF"/>
      <color rgb="FFFF66FF"/>
      <color rgb="FF517D33"/>
      <color rgb="FF9AC97D"/>
      <color rgb="FFC1DFAF"/>
      <color rgb="FFD8EBCD"/>
      <color rgb="FF8DC26C"/>
      <color rgb="FFFBFFFD"/>
      <color rgb="FFE4F0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253791031726248E-2"/>
          <c:y val="2.5523380226092421E-2"/>
          <c:w val="0.82804774950781401"/>
          <c:h val="0.9744766197739075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A9-4E8F-AB98-4824F1305E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A9-4E8F-AB98-4824F1305E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A9-4E8F-AB98-4824F1305E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A9-4E8F-AB98-4824F1305E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A9-4E8F-AB98-4824F1305E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A9-4E8F-AB98-4824F1305EEA}"/>
              </c:ext>
            </c:extLst>
          </c:dPt>
          <c:cat>
            <c:strRef>
              <c:f>'Budget Planning'!$C$54:$C$59</c:f>
              <c:strCache>
                <c:ptCount val="6"/>
                <c:pt idx="0">
                  <c:v>Offline Sales</c:v>
                </c:pt>
                <c:pt idx="1">
                  <c:v>Online Sales</c:v>
                </c:pt>
                <c:pt idx="2">
                  <c:v>Repair Services</c:v>
                </c:pt>
                <c:pt idx="3">
                  <c:v>Affiliate Marketing</c:v>
                </c:pt>
                <c:pt idx="4">
                  <c:v>Advertising</c:v>
                </c:pt>
                <c:pt idx="5">
                  <c:v>Rental Income</c:v>
                </c:pt>
              </c:strCache>
            </c:strRef>
          </c:cat>
          <c:val>
            <c:numRef>
              <c:f>'Budget Planning'!$D$54:$D$59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1CDC-48C4-8DD2-E4D8B7C2CD45}"/>
            </c:ext>
          </c:extLst>
        </c:ser>
        <c:ser>
          <c:idx val="1"/>
          <c:order val="1"/>
          <c:spPr>
            <a:ln w="31750"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317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CDC-48C4-8DD2-E4D8B7C2CD45}"/>
              </c:ext>
            </c:extLst>
          </c:dPt>
          <c:dPt>
            <c:idx val="1"/>
            <c:bubble3D val="0"/>
            <c:spPr>
              <a:solidFill>
                <a:srgbClr val="517D33"/>
              </a:solidFill>
              <a:ln w="317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DC-48C4-8DD2-E4D8B7C2CD45}"/>
              </c:ext>
            </c:extLst>
          </c:dPt>
          <c:dPt>
            <c:idx val="2"/>
            <c:bubble3D val="0"/>
            <c:spPr>
              <a:solidFill>
                <a:srgbClr val="6AA343"/>
              </a:solidFill>
              <a:ln w="317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CDC-48C4-8DD2-E4D8B7C2CD45}"/>
              </c:ext>
            </c:extLst>
          </c:dPt>
          <c:dPt>
            <c:idx val="3"/>
            <c:bubble3D val="0"/>
            <c:spPr>
              <a:solidFill>
                <a:srgbClr val="9AC97D"/>
              </a:solidFill>
              <a:ln w="317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DC-48C4-8DD2-E4D8B7C2CD45}"/>
              </c:ext>
            </c:extLst>
          </c:dPt>
          <c:dPt>
            <c:idx val="4"/>
            <c:bubble3D val="0"/>
            <c:spPr>
              <a:solidFill>
                <a:srgbClr val="C1DFAF"/>
              </a:solidFill>
              <a:ln w="317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CDC-48C4-8DD2-E4D8B7C2CD45}"/>
              </c:ext>
            </c:extLst>
          </c:dPt>
          <c:dPt>
            <c:idx val="5"/>
            <c:bubble3D val="0"/>
            <c:spPr>
              <a:solidFill>
                <a:srgbClr val="D8EBCD"/>
              </a:solidFill>
              <a:ln w="317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DC-48C4-8DD2-E4D8B7C2CD45}"/>
              </c:ext>
            </c:extLst>
          </c:dPt>
          <c:cat>
            <c:strRef>
              <c:f>'Budget Planning'!$C$54:$C$59</c:f>
              <c:strCache>
                <c:ptCount val="6"/>
                <c:pt idx="0">
                  <c:v>Offline Sales</c:v>
                </c:pt>
                <c:pt idx="1">
                  <c:v>Online Sales</c:v>
                </c:pt>
                <c:pt idx="2">
                  <c:v>Repair Services</c:v>
                </c:pt>
                <c:pt idx="3">
                  <c:v>Affiliate Marketing</c:v>
                </c:pt>
                <c:pt idx="4">
                  <c:v>Advertising</c:v>
                </c:pt>
                <c:pt idx="5">
                  <c:v>Rental Income</c:v>
                </c:pt>
              </c:strCache>
            </c:strRef>
          </c:cat>
          <c:val>
            <c:numRef>
              <c:f>'Budget Planning'!$E$54:$E$59</c:f>
              <c:numCache>
                <c:formatCode>General</c:formatCode>
                <c:ptCount val="6"/>
                <c:pt idx="0">
                  <c:v>596927</c:v>
                </c:pt>
                <c:pt idx="1">
                  <c:v>442075</c:v>
                </c:pt>
                <c:pt idx="2">
                  <c:v>22402</c:v>
                </c:pt>
                <c:pt idx="3">
                  <c:v>66125</c:v>
                </c:pt>
                <c:pt idx="4">
                  <c:v>12520</c:v>
                </c:pt>
                <c:pt idx="5">
                  <c:v>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C-48C4-8DD2-E4D8B7C2C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253791031726248E-2"/>
          <c:y val="2.5523380226092421E-2"/>
          <c:w val="0.82804774950781401"/>
          <c:h val="0.97447661977390754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4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Expense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Planning'!$C$62:$C$69</c:f>
              <c:strCache>
                <c:ptCount val="8"/>
                <c:pt idx="0">
                  <c:v>Taxex</c:v>
                </c:pt>
                <c:pt idx="1">
                  <c:v>Utilities</c:v>
                </c:pt>
                <c:pt idx="2">
                  <c:v>Insurance</c:v>
                </c:pt>
                <c:pt idx="3">
                  <c:v>Loan Payments</c:v>
                </c:pt>
                <c:pt idx="4">
                  <c:v>Inventory Purchases</c:v>
                </c:pt>
                <c:pt idx="5">
                  <c:v>Shipping Costs</c:v>
                </c:pt>
                <c:pt idx="6">
                  <c:v>Salaries and Wages</c:v>
                </c:pt>
                <c:pt idx="7">
                  <c:v>Marketing</c:v>
                </c:pt>
              </c:strCache>
            </c:strRef>
          </c:cat>
          <c:val>
            <c:numRef>
              <c:f>'Budget Planning'!$D$62:$D$69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80F8-4B08-93DC-5D38C9EE5F0C}"/>
            </c:ext>
          </c:extLst>
        </c:ser>
        <c:ser>
          <c:idx val="1"/>
          <c:order val="1"/>
          <c:spPr>
            <a:solidFill>
              <a:srgbClr val="FF66FF"/>
            </a:solidFill>
            <a:ln>
              <a:noFill/>
            </a:ln>
            <a:effectLst/>
          </c:spPr>
          <c:invertIfNegative val="0"/>
          <c:cat>
            <c:strRef>
              <c:f>'Budget Planning'!$C$62:$C$69</c:f>
              <c:strCache>
                <c:ptCount val="8"/>
                <c:pt idx="0">
                  <c:v>Taxex</c:v>
                </c:pt>
                <c:pt idx="1">
                  <c:v>Utilities</c:v>
                </c:pt>
                <c:pt idx="2">
                  <c:v>Insurance</c:v>
                </c:pt>
                <c:pt idx="3">
                  <c:v>Loan Payments</c:v>
                </c:pt>
                <c:pt idx="4">
                  <c:v>Inventory Purchases</c:v>
                </c:pt>
                <c:pt idx="5">
                  <c:v>Shipping Costs</c:v>
                </c:pt>
                <c:pt idx="6">
                  <c:v>Salaries and Wages</c:v>
                </c:pt>
                <c:pt idx="7">
                  <c:v>Marketing</c:v>
                </c:pt>
              </c:strCache>
            </c:strRef>
          </c:cat>
          <c:val>
            <c:numRef>
              <c:f>'Budget Planning'!$E$62:$E$69</c:f>
              <c:numCache>
                <c:formatCode>General</c:formatCode>
                <c:ptCount val="8"/>
                <c:pt idx="0">
                  <c:v>309316</c:v>
                </c:pt>
                <c:pt idx="1">
                  <c:v>4480</c:v>
                </c:pt>
                <c:pt idx="2">
                  <c:v>24240</c:v>
                </c:pt>
                <c:pt idx="3">
                  <c:v>8000</c:v>
                </c:pt>
                <c:pt idx="4">
                  <c:v>53849</c:v>
                </c:pt>
                <c:pt idx="5">
                  <c:v>5032</c:v>
                </c:pt>
                <c:pt idx="6">
                  <c:v>156000</c:v>
                </c:pt>
                <c:pt idx="7">
                  <c:v>56800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8-4B08-93DC-5D38C9EE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3616688"/>
        <c:axId val="1413608528"/>
      </c:barChart>
      <c:catAx>
        <c:axId val="1413616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608528"/>
        <c:crosses val="autoZero"/>
        <c:auto val="1"/>
        <c:lblAlgn val="ctr"/>
        <c:lblOffset val="100"/>
        <c:noMultiLvlLbl val="0"/>
      </c:catAx>
      <c:valAx>
        <c:axId val="14136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61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EFFF"/>
    </a:solidFill>
    <a:ln w="9525" cap="flat" cmpd="sng" algn="ctr">
      <a:solidFill>
        <a:schemeClr val="tx1">
          <a:alpha val="9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Savings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3834899453157"/>
          <c:y val="0.1340038060176478"/>
          <c:w val="0.8434792558506683"/>
          <c:h val="0.77614692900452675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'Budget Planning'!$E$72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'Budget Planning'!$C$73:$C$78</c:f>
              <c:strCache>
                <c:ptCount val="6"/>
                <c:pt idx="0">
                  <c:v>Banks</c:v>
                </c:pt>
                <c:pt idx="1">
                  <c:v>Gold</c:v>
                </c:pt>
                <c:pt idx="2">
                  <c:v>Stocks</c:v>
                </c:pt>
                <c:pt idx="3">
                  <c:v>CDS</c:v>
                </c:pt>
                <c:pt idx="4">
                  <c:v>Bonds</c:v>
                </c:pt>
                <c:pt idx="5">
                  <c:v>Real State</c:v>
                </c:pt>
              </c:strCache>
            </c:strRef>
          </c:cat>
          <c:val>
            <c:numRef>
              <c:f>'Budget Planning'!$E$73:$E$78</c:f>
              <c:numCache>
                <c:formatCode>General</c:formatCode>
                <c:ptCount val="6"/>
                <c:pt idx="0">
                  <c:v>48600</c:v>
                </c:pt>
                <c:pt idx="1">
                  <c:v>42200</c:v>
                </c:pt>
                <c:pt idx="2">
                  <c:v>45900</c:v>
                </c:pt>
                <c:pt idx="3">
                  <c:v>48900</c:v>
                </c:pt>
                <c:pt idx="4">
                  <c:v>47000</c:v>
                </c:pt>
                <c:pt idx="5">
                  <c:v>56900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C-4FD6-AE36-CFA244AED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8537856"/>
        <c:axId val="15885296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'Budget Planning'!$D$72</c15:sqref>
                        </c15:formulaRef>
                      </c:ext>
                    </c:extLst>
                    <c:strCache>
                      <c:ptCount val="1"/>
                      <c:pt idx="0">
                        <c:v>Column1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'Budget Planning'!$C$73:$C$78</c15:sqref>
                        </c15:formulaRef>
                      </c:ext>
                    </c:extLst>
                    <c:strCache>
                      <c:ptCount val="6"/>
                      <c:pt idx="0">
                        <c:v>Banks</c:v>
                      </c:pt>
                      <c:pt idx="1">
                        <c:v>Gold</c:v>
                      </c:pt>
                      <c:pt idx="2">
                        <c:v>Stocks</c:v>
                      </c:pt>
                      <c:pt idx="3">
                        <c:v>CDS</c:v>
                      </c:pt>
                      <c:pt idx="4">
                        <c:v>Bonds</c:v>
                      </c:pt>
                      <c:pt idx="5">
                        <c:v>Real State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'Budget Planning'!$D$73:$D$78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22C-4FD6-AE36-CFA244AED275}"/>
                  </c:ext>
                </c:extLst>
              </c15:ser>
            </c15:filteredBarSeries>
          </c:ext>
        </c:extLst>
      </c:barChart>
      <c:catAx>
        <c:axId val="158853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29696"/>
        <c:crosses val="autoZero"/>
        <c:auto val="1"/>
        <c:lblAlgn val="ctr"/>
        <c:lblOffset val="100"/>
        <c:noMultiLvlLbl val="0"/>
      </c:catAx>
      <c:valAx>
        <c:axId val="158852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3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chemeClr val="tx1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Remaining </a:t>
            </a:r>
            <a:r>
              <a:rPr lang="en-IN" sz="1500" b="1" i="0" u="none" strike="noStrike" baseline="0">
                <a:solidFill>
                  <a:schemeClr val="tx1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Amount</a:t>
            </a:r>
            <a:r>
              <a:rPr lang="en-US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plotSurface>
          <cx:spPr>
            <a:solidFill>
              <a:schemeClr val="accent6">
                <a:lumMod val="20000"/>
                <a:lumOff val="80000"/>
              </a:schemeClr>
            </a:solidFill>
          </cx:spPr>
        </cx:plotSurface>
        <cx:series layoutId="waterfall" uniqueId="{F7F921BA-2C93-437A-8F97-85DBB3436B12}">
          <cx:spPr>
            <a:solidFill>
              <a:srgbClr val="92D050"/>
            </a:solidFill>
          </cx:spPr>
          <cx:dataPt idx="3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tx1"/>
                    </a:solidFill>
                  </a:defRPr>
                </a:pPr>
                <a:endParaRPr lang="en-US" sz="10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1999998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tx1"/>
                </a:solidFill>
              </a:defRPr>
            </a:pPr>
            <a:endParaRPr lang="en-US" sz="14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 hidden="1">
        <cx:valScaling/>
        <cx:majorGridlines>
          <cx:spPr>
            <a:ln>
              <a:solidFill>
                <a:schemeClr val="tx1">
                  <a:alpha val="0"/>
                </a:schemeClr>
              </a:solidFill>
            </a:ln>
          </cx:spPr>
        </cx:majorGridlines>
        <cx:tickLabels/>
      </cx:axis>
    </cx:plotArea>
  </cx:chart>
  <cx:spPr>
    <a:solidFill>
      <a:schemeClr val="accent6">
        <a:lumMod val="20000"/>
        <a:lumOff val="80000"/>
      </a:schemeClr>
    </a:solidFill>
    <a:ln cap="rnd">
      <a:solidFill>
        <a:schemeClr val="tx1"/>
      </a:solidFill>
      <a:round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45902</xdr:colOff>
      <xdr:row>2</xdr:row>
      <xdr:rowOff>162976</xdr:rowOff>
    </xdr:from>
    <xdr:to>
      <xdr:col>22</xdr:col>
      <xdr:colOff>213834</xdr:colOff>
      <xdr:row>19</xdr:row>
      <xdr:rowOff>164977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4CDBC1-EE04-CC66-D621-ED42C66E7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45902</xdr:colOff>
      <xdr:row>363</xdr:row>
      <xdr:rowOff>162976</xdr:rowOff>
    </xdr:from>
    <xdr:to>
      <xdr:col>40</xdr:col>
      <xdr:colOff>213834</xdr:colOff>
      <xdr:row>380</xdr:row>
      <xdr:rowOff>164977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604C14-A67D-4A02-8A92-0B32500F0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194093</xdr:colOff>
      <xdr:row>21</xdr:row>
      <xdr:rowOff>102078</xdr:rowOff>
    </xdr:from>
    <xdr:to>
      <xdr:col>28</xdr:col>
      <xdr:colOff>59905</xdr:colOff>
      <xdr:row>41</xdr:row>
      <xdr:rowOff>179716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19E521-ED0F-8DC9-CD3C-8616ABF4C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23963</xdr:colOff>
      <xdr:row>21</xdr:row>
      <xdr:rowOff>102077</xdr:rowOff>
    </xdr:from>
    <xdr:to>
      <xdr:col>38</xdr:col>
      <xdr:colOff>152400</xdr:colOff>
      <xdr:row>41</xdr:row>
      <xdr:rowOff>155755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354CD0B-9699-7A6E-7581-38E8B9EF7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89122</xdr:colOff>
      <xdr:row>1</xdr:row>
      <xdr:rowOff>178244</xdr:rowOff>
    </xdr:from>
    <xdr:to>
      <xdr:col>38</xdr:col>
      <xdr:colOff>135364</xdr:colOff>
      <xdr:row>21</xdr:row>
      <xdr:rowOff>839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FF7495E-7327-76C9-BCE0-1A85F6D28A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04122" y="737044"/>
              <a:ext cx="7348742" cy="3524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D9494-2E46-4253-A4FE-1F50A25954A9}" name="income" displayName="income" ref="C9:C17" totalsRowShown="0" headerRowDxfId="63" dataDxfId="61" headerRowBorderDxfId="62" tableBorderDxfId="60" totalsRowBorderDxfId="59">
  <autoFilter ref="C9:C17" xr:uid="{A77D9494-2E46-4253-A4FE-1F50A25954A9}">
    <filterColumn colId="0" hiddenButton="1"/>
  </autoFilter>
  <tableColumns count="1">
    <tableColumn id="1" xr3:uid="{165956B7-8806-4929-8436-1F0E0C21AB02}" name="Income" dataDxfId="5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91F08-E93B-4347-B37B-3E452CB071C7}" name="expense" displayName="expense" ref="C21:C31" totalsRowShown="0" headerRowDxfId="57" dataDxfId="55" headerRowBorderDxfId="56" tableBorderDxfId="54" totalsRowBorderDxfId="53">
  <autoFilter ref="C21:C31" xr:uid="{DC891F08-E93B-4347-B37B-3E452CB071C7}">
    <filterColumn colId="0" hiddenButton="1"/>
  </autoFilter>
  <tableColumns count="1">
    <tableColumn id="1" xr3:uid="{800A4603-E3CD-46C1-9449-9786BCCCB454}" name="Expense" dataDxfId="52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DB86F-4F0B-4107-9396-529A4078E20B}" name="savings" displayName="savings" ref="C34:C41" totalsRowShown="0" headerRowDxfId="51" dataDxfId="49" headerRowBorderDxfId="50" tableBorderDxfId="48" totalsRowBorderDxfId="47">
  <autoFilter ref="C34:C41" xr:uid="{BADDB86F-4F0B-4107-9396-529A4078E20B}">
    <filterColumn colId="0" hiddenButton="1"/>
  </autoFilter>
  <tableColumns count="1">
    <tableColumn id="1" xr3:uid="{64A3499E-AD95-48A5-A192-36B7B27AF3F2}" name="Savings" dataDxfId="46"/>
  </tableColumns>
  <tableStyleInfo name="Table Style 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0538A0-0804-487A-A74E-53E410D3785D}" name="income5" displayName="income5" ref="C53:C59" totalsRowShown="0" headerRowDxfId="6" dataDxfId="12" headerRowBorderDxfId="45" tableBorderDxfId="44" totalsRowBorderDxfId="43">
  <autoFilter ref="C53:C59" xr:uid="{040538A0-0804-487A-A74E-53E410D3785D}">
    <filterColumn colId="0" hiddenButton="1"/>
  </autoFilter>
  <tableColumns count="1">
    <tableColumn id="1" xr3:uid="{320742B4-F5D1-41F9-B83A-84C3D416C8A7}" name="Income" dataDxfId="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4CF44C-BE4D-4FC0-A191-ECA58256A98C}" name="expense7" displayName="expense7" ref="C61:E69" totalsRowShown="0" headerRowDxfId="11" dataDxfId="10" headerRowBorderDxfId="42" tableBorderDxfId="41" totalsRowBorderDxfId="40">
  <autoFilter ref="C61:E69" xr:uid="{1D4CF44C-BE4D-4FC0-A191-ECA58256A98C}">
    <filterColumn colId="0" hiddenButton="1"/>
    <filterColumn colId="1" hiddenButton="1"/>
    <filterColumn colId="2" hiddenButton="1"/>
  </autoFilter>
  <tableColumns count="3">
    <tableColumn id="1" xr3:uid="{159CCDF7-05E9-4284-BF49-50BFB953A0B8}" name="Expense" dataDxfId="5"/>
    <tableColumn id="2" xr3:uid="{68A16140-E360-4825-BA8F-3DF0F582264B}" name="Column1" dataDxfId="4"/>
    <tableColumn id="3" xr3:uid="{04DA008B-47A0-4C01-864B-EE9E5C604A9A}" name="Column2" dataDxfId="3">
      <calculatedColumnFormula>Q24</calculatedColumnFormula>
    </tableColumn>
  </tableColumns>
  <tableStyleInfo name="Table Style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90F68D-6E04-4B58-B1DB-62957AEBD771}" name="savings9" displayName="savings9" ref="C72:E78" totalsRowShown="0" headerRowDxfId="9" dataDxfId="8" headerRowBorderDxfId="39" tableBorderDxfId="38" totalsRowBorderDxfId="37">
  <autoFilter ref="C72:E78" xr:uid="{0F90F68D-6E04-4B58-B1DB-62957AEBD771}">
    <filterColumn colId="0" hiddenButton="1"/>
    <filterColumn colId="1" hiddenButton="1"/>
    <filterColumn colId="2" hiddenButton="1"/>
  </autoFilter>
  <tableColumns count="3">
    <tableColumn id="1" xr3:uid="{D7088EA9-7540-4269-A3F1-C8095981AFC5}" name="Savings" dataDxfId="0"/>
    <tableColumn id="2" xr3:uid="{080F9FC1-F14F-41F7-9923-80875BD84A86}" name="Column1" dataDxfId="2"/>
    <tableColumn id="3" xr3:uid="{DDEA6D94-2991-46FD-8D9F-081D305F95DD}" name="Column2" dataDxfId="1">
      <calculatedColumnFormula>Q35</calculatedColumnFormula>
    </tableColumn>
  </tableColumns>
  <tableStyleInfo name="Table Style 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12B4E6-C9DE-4A48-9812-55F2CFFBF8C1}" name="income510" displayName="income510" ref="Y5:Y11" totalsRowShown="0" headerRowDxfId="36" dataDxfId="34" headerRowBorderDxfId="35" tableBorderDxfId="33" totalsRowBorderDxfId="32">
  <autoFilter ref="Y5:Y11" xr:uid="{6B12B4E6-C9DE-4A48-9812-55F2CFFBF8C1}">
    <filterColumn colId="0" hiddenButton="1"/>
  </autoFilter>
  <tableColumns count="1">
    <tableColumn id="1" xr3:uid="{5A716E0B-D91F-47F5-AE70-95B8ED298E76}" name="Income" dataDxfId="31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770FB0-77BE-436B-94F8-346856128C91}" name="Table10" displayName="Table10" ref="Z5:AA11" totalsRowShown="0" headerRowDxfId="30" dataDxfId="28" headerRowBorderDxfId="29" tableBorderDxfId="27" totalsRowBorderDxfId="26">
  <autoFilter ref="Z5:AA11" xr:uid="{4E770FB0-77BE-436B-94F8-346856128C91}">
    <filterColumn colId="0" hiddenButton="1"/>
    <filterColumn colId="1" hiddenButton="1"/>
  </autoFilter>
  <tableColumns count="2">
    <tableColumn id="1" xr3:uid="{6045407D-BD4E-44DD-BF5D-1C08DAD9BB7F}" name="Ammount" dataDxfId="25"/>
    <tableColumn id="3" xr3:uid="{A6B79DF9-24C2-4493-AE6B-243607955319}" name="Percenrt" dataDxfId="24">
      <calculatedColumnFormula>(Q10/$Q$19)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9D1E-E23D-4541-9F18-70DD210F29A2}">
  <dimension ref="A1:K8"/>
  <sheetViews>
    <sheetView zoomScale="80" workbookViewId="0">
      <selection activeCell="I12" sqref="I12"/>
    </sheetView>
  </sheetViews>
  <sheetFormatPr defaultRowHeight="14.5" x14ac:dyDescent="0.35"/>
  <cols>
    <col min="1" max="3" width="8.7265625" style="2"/>
    <col min="4" max="4" width="1.1796875" style="2" customWidth="1"/>
    <col min="5" max="5" width="13.453125" style="2" customWidth="1"/>
    <col min="6" max="6" width="1" style="2" customWidth="1"/>
    <col min="7" max="7" width="11.1796875" style="2" customWidth="1"/>
    <col min="8" max="8" width="1.26953125" style="2" customWidth="1"/>
    <col min="9" max="9" width="46.54296875" style="2" customWidth="1"/>
    <col min="10" max="10" width="1" style="2" customWidth="1"/>
    <col min="11" max="16384" width="8.7265625" style="2"/>
  </cols>
  <sheetData>
    <row r="1" spans="1:11" s="73" customFormat="1" ht="43" customHeight="1" x14ac:dyDescent="0.35">
      <c r="A1" s="73" t="s">
        <v>0</v>
      </c>
    </row>
    <row r="2" spans="1:11" x14ac:dyDescent="0.35">
      <c r="A2" s="1"/>
    </row>
    <row r="4" spans="1:11" ht="17" customHeight="1" x14ac:dyDescent="0.45">
      <c r="D4" s="74" t="s">
        <v>1</v>
      </c>
      <c r="E4" s="75"/>
      <c r="F4" s="75"/>
      <c r="G4" s="75"/>
      <c r="H4" s="75"/>
      <c r="I4" s="75"/>
      <c r="J4" s="76"/>
    </row>
    <row r="5" spans="1:11" x14ac:dyDescent="0.35">
      <c r="C5" s="3"/>
      <c r="D5" s="6"/>
      <c r="E5" s="5"/>
      <c r="F5" s="5"/>
      <c r="G5" s="5"/>
      <c r="H5" s="5"/>
      <c r="I5" s="5"/>
      <c r="J5" s="10"/>
      <c r="K5" s="4"/>
    </row>
    <row r="6" spans="1:11" x14ac:dyDescent="0.35">
      <c r="C6" s="3"/>
      <c r="D6" s="7"/>
      <c r="E6" s="9" t="s">
        <v>2</v>
      </c>
      <c r="G6" s="14">
        <v>2022</v>
      </c>
      <c r="I6" s="13" t="s">
        <v>3</v>
      </c>
      <c r="J6" s="3"/>
      <c r="K6" s="4"/>
    </row>
    <row r="7" spans="1:11" x14ac:dyDescent="0.35">
      <c r="C7" s="3"/>
      <c r="D7" s="8"/>
      <c r="E7" s="11"/>
      <c r="F7" s="11"/>
      <c r="G7" s="11"/>
      <c r="H7" s="11"/>
      <c r="I7" s="11"/>
      <c r="J7" s="12"/>
      <c r="K7" s="4"/>
    </row>
    <row r="8" spans="1:11" x14ac:dyDescent="0.35">
      <c r="D8" s="5"/>
      <c r="E8" s="5"/>
      <c r="F8" s="5"/>
      <c r="G8" s="5"/>
      <c r="H8" s="5"/>
      <c r="I8" s="5"/>
      <c r="J8" s="5"/>
    </row>
  </sheetData>
  <mergeCells count="2">
    <mergeCell ref="A1:XFD1"/>
    <mergeCell ref="D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DD01-31E6-49DD-8D38-57B6CE0BC477}">
  <dimension ref="A1:AT382"/>
  <sheetViews>
    <sheetView tabSelected="1" zoomScale="38" zoomScaleNormal="25" workbookViewId="0">
      <selection activeCell="J72" sqref="J72"/>
    </sheetView>
  </sheetViews>
  <sheetFormatPr defaultRowHeight="14.5" x14ac:dyDescent="0.35"/>
  <cols>
    <col min="1" max="1" width="8.7265625" style="2"/>
    <col min="2" max="2" width="4.7265625" style="2" customWidth="1"/>
    <col min="3" max="3" width="23.81640625" style="2" customWidth="1"/>
    <col min="4" max="4" width="0.90625" style="2" customWidth="1"/>
    <col min="5" max="5" width="12.6328125" style="2" bestFit="1" customWidth="1"/>
    <col min="6" max="16" width="8.7265625" style="2"/>
    <col min="17" max="17" width="8.7265625" style="2" customWidth="1"/>
    <col min="18" max="18" width="3" style="2" customWidth="1"/>
    <col min="19" max="19" width="8.7265625" style="2" customWidth="1"/>
    <col min="20" max="21" width="8.7265625" style="2"/>
    <col min="22" max="22" width="20.6328125" style="2" customWidth="1"/>
    <col min="23" max="23" width="3.81640625" style="2" customWidth="1"/>
    <col min="24" max="24" width="1.36328125" style="2" customWidth="1"/>
    <col min="25" max="25" width="20.36328125" style="2" customWidth="1"/>
    <col min="26" max="26" width="13.1796875" style="2" bestFit="1" customWidth="1"/>
    <col min="27" max="27" width="15.54296875" style="46" bestFit="1" customWidth="1"/>
    <col min="28" max="28" width="1.90625" style="2" customWidth="1"/>
    <col min="29" max="29" width="2.08984375" style="2" customWidth="1"/>
    <col min="30" max="30" width="14.36328125" style="2" bestFit="1" customWidth="1"/>
    <col min="31" max="32" width="8.7265625" style="2"/>
    <col min="33" max="33" width="15.7265625" style="2" customWidth="1"/>
    <col min="34" max="34" width="3.453125" style="2" customWidth="1"/>
    <col min="35" max="35" width="1.1796875" style="2" customWidth="1"/>
    <col min="36" max="36" width="23.26953125" style="2" customWidth="1"/>
    <col min="37" max="37" width="13.1796875" style="2" bestFit="1" customWidth="1"/>
    <col min="38" max="38" width="15.90625" style="2" bestFit="1" customWidth="1"/>
    <col min="39" max="39" width="2.36328125" style="2" customWidth="1"/>
    <col min="40" max="16384" width="8.7265625" style="2"/>
  </cols>
  <sheetData>
    <row r="1" spans="1:29" s="77" customFormat="1" ht="44" customHeight="1" x14ac:dyDescent="0.35">
      <c r="A1" s="77" t="s">
        <v>4</v>
      </c>
    </row>
    <row r="2" spans="1:29" x14ac:dyDescent="0.35">
      <c r="S2" s="11"/>
      <c r="T2" s="11"/>
      <c r="U2" s="56"/>
      <c r="V2" s="56"/>
      <c r="W2" s="56"/>
      <c r="X2" s="56"/>
      <c r="Y2" s="56"/>
      <c r="Z2" s="56"/>
      <c r="AA2" s="57"/>
      <c r="AB2" s="56"/>
      <c r="AC2" s="3"/>
    </row>
    <row r="3" spans="1:29" x14ac:dyDescent="0.35">
      <c r="R3" s="60"/>
      <c r="S3" s="55"/>
      <c r="T3" s="55"/>
      <c r="U3" s="47"/>
      <c r="V3" s="47"/>
      <c r="W3" s="47"/>
      <c r="X3" s="47"/>
      <c r="Y3" s="47"/>
      <c r="Z3" s="47"/>
      <c r="AA3" s="48"/>
      <c r="AB3" s="58"/>
      <c r="AC3" s="42"/>
    </row>
    <row r="4" spans="1:29" x14ac:dyDescent="0.35">
      <c r="C4" s="34" t="s">
        <v>5</v>
      </c>
      <c r="E4" s="78">
        <f>starting_year</f>
        <v>2022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80"/>
      <c r="R4" s="60"/>
      <c r="S4" s="47"/>
      <c r="T4" s="47"/>
      <c r="U4" s="47"/>
      <c r="V4" s="47"/>
      <c r="W4" s="47"/>
      <c r="X4" s="47"/>
      <c r="Y4" s="47"/>
      <c r="Z4" s="47"/>
      <c r="AA4" s="48"/>
      <c r="AB4" s="59"/>
      <c r="AC4" s="42"/>
    </row>
    <row r="5" spans="1:29" ht="19" thickBot="1" x14ac:dyDescent="0.5">
      <c r="D5" s="3"/>
      <c r="E5" s="36" t="str">
        <f t="shared" ref="E5:P5" ca="1" si="0">IF(E6&gt;0,year_months &amp; " *",year_months)</f>
        <v>Jan *</v>
      </c>
      <c r="F5" s="36" t="str">
        <f t="shared" ca="1" si="0"/>
        <v>Feb *</v>
      </c>
      <c r="G5" s="36" t="str">
        <f t="shared" ca="1" si="0"/>
        <v>Mar *</v>
      </c>
      <c r="H5" s="36" t="str">
        <f t="shared" ca="1" si="0"/>
        <v>Apr *</v>
      </c>
      <c r="I5" s="36" t="str">
        <f t="shared" ca="1" si="0"/>
        <v>May *</v>
      </c>
      <c r="J5" s="36" t="str">
        <f t="shared" ca="1" si="0"/>
        <v>Jun *</v>
      </c>
      <c r="K5" s="36" t="str">
        <f t="shared" ca="1" si="0"/>
        <v>Jul *</v>
      </c>
      <c r="L5" s="36" t="str">
        <f t="shared" ca="1" si="0"/>
        <v>Aug *</v>
      </c>
      <c r="M5" s="36" t="str">
        <f t="shared" ca="1" si="0"/>
        <v>Sep</v>
      </c>
      <c r="N5" s="36" t="str">
        <f t="shared" ca="1" si="0"/>
        <v>Oct</v>
      </c>
      <c r="O5" s="36" t="str">
        <f t="shared" ca="1" si="0"/>
        <v>Nov</v>
      </c>
      <c r="P5" s="36" t="str">
        <f t="shared" ca="1" si="0"/>
        <v>Dec</v>
      </c>
      <c r="Q5" s="36" t="s">
        <v>8</v>
      </c>
      <c r="R5" s="60"/>
      <c r="S5" s="47"/>
      <c r="T5" s="47"/>
      <c r="U5" s="47"/>
      <c r="V5" s="47"/>
      <c r="W5" s="47"/>
      <c r="X5" s="47"/>
      <c r="Y5" s="50" t="s">
        <v>6</v>
      </c>
      <c r="Z5" s="51" t="s">
        <v>46</v>
      </c>
      <c r="AA5" s="52" t="s">
        <v>48</v>
      </c>
      <c r="AB5" s="59"/>
      <c r="AC5" s="42"/>
    </row>
    <row r="6" spans="1:29" ht="19.5" thickTop="1" thickBot="1" x14ac:dyDescent="0.5">
      <c r="C6" s="35" t="s">
        <v>26</v>
      </c>
      <c r="D6" s="3"/>
      <c r="E6" s="37">
        <f t="shared" ref="E6:P6" ca="1" si="1">E19-E32-E42</f>
        <v>37971</v>
      </c>
      <c r="F6" s="37">
        <f t="shared" ca="1" si="1"/>
        <v>26427</v>
      </c>
      <c r="G6" s="37">
        <f t="shared" ca="1" si="1"/>
        <v>33551</v>
      </c>
      <c r="H6" s="37">
        <f t="shared" ca="1" si="1"/>
        <v>33351</v>
      </c>
      <c r="I6" s="37">
        <f t="shared" ca="1" si="1"/>
        <v>42830</v>
      </c>
      <c r="J6" s="37">
        <f t="shared" ca="1" si="1"/>
        <v>9300</v>
      </c>
      <c r="K6" s="37">
        <f t="shared" ca="1" si="1"/>
        <v>15037</v>
      </c>
      <c r="L6" s="37">
        <f t="shared" ca="1" si="1"/>
        <v>38165</v>
      </c>
      <c r="M6" s="37">
        <f t="shared" ca="1" si="1"/>
        <v>0</v>
      </c>
      <c r="N6" s="37">
        <f t="shared" ca="1" si="1"/>
        <v>0</v>
      </c>
      <c r="O6" s="37">
        <f t="shared" ca="1" si="1"/>
        <v>0</v>
      </c>
      <c r="P6" s="37">
        <f t="shared" ca="1" si="1"/>
        <v>0</v>
      </c>
      <c r="Q6" s="37">
        <f ca="1">SUM(E6:P6)</f>
        <v>236632</v>
      </c>
      <c r="R6" s="61"/>
      <c r="S6" s="47"/>
      <c r="T6" s="47"/>
      <c r="U6" s="47"/>
      <c r="V6" s="47"/>
      <c r="W6" s="67"/>
      <c r="X6" s="47"/>
      <c r="Y6" s="49" t="s">
        <v>31</v>
      </c>
      <c r="Z6" s="53">
        <f ca="1">Q10</f>
        <v>596927</v>
      </c>
      <c r="AA6" s="54">
        <f ca="1">(Q10/$Q$19)</f>
        <v>0.50244308105137081</v>
      </c>
      <c r="AB6" s="59"/>
      <c r="AC6" s="42"/>
    </row>
    <row r="7" spans="1:29" ht="19.5" thickTop="1" thickBot="1" x14ac:dyDescent="0.5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0"/>
      <c r="S7" s="47"/>
      <c r="T7" s="47"/>
      <c r="U7" s="47"/>
      <c r="V7" s="47"/>
      <c r="W7" s="72"/>
      <c r="X7" s="47"/>
      <c r="Y7" s="49" t="s">
        <v>32</v>
      </c>
      <c r="Z7" s="53">
        <f ca="1">Q11</f>
        <v>442075</v>
      </c>
      <c r="AA7" s="54">
        <f t="shared" ref="AA7:AA8" ca="1" si="2">(Q11/$Q$19)</f>
        <v>0.37210165573978848</v>
      </c>
      <c r="AB7" s="59"/>
      <c r="AC7" s="42"/>
    </row>
    <row r="8" spans="1:29" ht="19.5" thickTop="1" thickBot="1" x14ac:dyDescent="0.5">
      <c r="C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60"/>
      <c r="S8" s="47"/>
      <c r="T8" s="47"/>
      <c r="U8" s="47"/>
      <c r="V8" s="47"/>
      <c r="W8" s="71"/>
      <c r="X8" s="47"/>
      <c r="Y8" s="49" t="s">
        <v>33</v>
      </c>
      <c r="Z8" s="53">
        <f ca="1">Q12</f>
        <v>22402</v>
      </c>
      <c r="AA8" s="54">
        <f t="shared" ca="1" si="2"/>
        <v>1.885612462112253E-2</v>
      </c>
      <c r="AB8" s="59"/>
      <c r="AC8" s="42"/>
    </row>
    <row r="9" spans="1:29" ht="19.5" thickTop="1" thickBot="1" x14ac:dyDescent="0.5">
      <c r="B9" s="3"/>
      <c r="C9" s="18" t="s">
        <v>6</v>
      </c>
      <c r="D9" s="17"/>
      <c r="E9" s="24" t="s">
        <v>11</v>
      </c>
      <c r="F9" s="24" t="s">
        <v>12</v>
      </c>
      <c r="G9" s="24" t="s">
        <v>13</v>
      </c>
      <c r="H9" s="24" t="s">
        <v>14</v>
      </c>
      <c r="I9" s="24" t="s">
        <v>15</v>
      </c>
      <c r="J9" s="24" t="s">
        <v>16</v>
      </c>
      <c r="K9" s="24" t="s">
        <v>17</v>
      </c>
      <c r="L9" s="24" t="s">
        <v>18</v>
      </c>
      <c r="M9" s="24" t="s">
        <v>19</v>
      </c>
      <c r="N9" s="24" t="s">
        <v>20</v>
      </c>
      <c r="O9" s="24" t="s">
        <v>21</v>
      </c>
      <c r="P9" s="24" t="s">
        <v>22</v>
      </c>
      <c r="Q9" s="31" t="s">
        <v>8</v>
      </c>
      <c r="R9" s="61"/>
      <c r="S9" s="47"/>
      <c r="T9" s="47"/>
      <c r="U9" s="47"/>
      <c r="V9" s="47"/>
      <c r="W9" s="70"/>
      <c r="X9" s="47"/>
      <c r="Y9" s="49" t="s">
        <v>30</v>
      </c>
      <c r="Z9" s="53">
        <f ca="1">Q15</f>
        <v>66125</v>
      </c>
      <c r="AA9" s="54">
        <f ca="1">(Q15/$Q$19)</f>
        <v>5.5658478732779543E-2</v>
      </c>
      <c r="AB9" s="59"/>
      <c r="AC9" s="42"/>
    </row>
    <row r="10" spans="1:29" ht="19.5" thickTop="1" thickBot="1" x14ac:dyDescent="0.5">
      <c r="B10" s="3"/>
      <c r="C10" s="19" t="s">
        <v>31</v>
      </c>
      <c r="D10" s="17"/>
      <c r="E10" s="15">
        <f ca="1">RANDBETWEEN(50000, 100000)</f>
        <v>81554</v>
      </c>
      <c r="F10" s="15">
        <f t="shared" ref="F10:L10" ca="1" si="3">RANDBETWEEN(50000, 100000)</f>
        <v>71942</v>
      </c>
      <c r="G10" s="15">
        <f t="shared" ca="1" si="3"/>
        <v>72847</v>
      </c>
      <c r="H10" s="15">
        <f t="shared" ca="1" si="3"/>
        <v>97117</v>
      </c>
      <c r="I10" s="15">
        <f t="shared" ca="1" si="3"/>
        <v>90392</v>
      </c>
      <c r="J10" s="15">
        <f t="shared" ca="1" si="3"/>
        <v>50995</v>
      </c>
      <c r="K10" s="15">
        <f t="shared" ca="1" si="3"/>
        <v>57589</v>
      </c>
      <c r="L10" s="15">
        <f t="shared" ca="1" si="3"/>
        <v>74491</v>
      </c>
      <c r="M10" s="15"/>
      <c r="N10" s="15"/>
      <c r="O10" s="15"/>
      <c r="P10" s="15"/>
      <c r="Q10" s="15">
        <f ca="1">SUM(E10:P10)</f>
        <v>596927</v>
      </c>
      <c r="R10" s="61"/>
      <c r="S10" s="47"/>
      <c r="T10" s="47"/>
      <c r="U10" s="47"/>
      <c r="V10" s="47"/>
      <c r="W10" s="69"/>
      <c r="X10" s="47"/>
      <c r="Y10" s="49" t="s">
        <v>34</v>
      </c>
      <c r="Z10" s="53">
        <f ca="1">Q16</f>
        <v>12520</v>
      </c>
      <c r="AA10" s="54">
        <f ca="1">(Q16/$Q$19)</f>
        <v>1.0538285878781094E-2</v>
      </c>
      <c r="AB10" s="59"/>
      <c r="AC10" s="42"/>
    </row>
    <row r="11" spans="1:29" ht="19.5" thickTop="1" thickBot="1" x14ac:dyDescent="0.5">
      <c r="B11" s="3"/>
      <c r="C11" s="19" t="s">
        <v>32</v>
      </c>
      <c r="D11" s="17"/>
      <c r="E11" s="15">
        <f ca="1">RANDBETWEEN(50000, 60000)</f>
        <v>57092</v>
      </c>
      <c r="F11" s="15">
        <f t="shared" ref="F11:L11" ca="1" si="4">RANDBETWEEN(50000, 60000)</f>
        <v>52106</v>
      </c>
      <c r="G11" s="15">
        <f t="shared" ca="1" si="4"/>
        <v>57405</v>
      </c>
      <c r="H11" s="15">
        <f t="shared" ca="1" si="4"/>
        <v>51049</v>
      </c>
      <c r="I11" s="15">
        <f t="shared" ca="1" si="4"/>
        <v>57290</v>
      </c>
      <c r="J11" s="15">
        <f t="shared" ca="1" si="4"/>
        <v>54845</v>
      </c>
      <c r="K11" s="15">
        <f t="shared" ca="1" si="4"/>
        <v>59936</v>
      </c>
      <c r="L11" s="15">
        <f t="shared" ca="1" si="4"/>
        <v>52352</v>
      </c>
      <c r="M11" s="15"/>
      <c r="N11" s="15"/>
      <c r="O11" s="15"/>
      <c r="P11" s="15"/>
      <c r="Q11" s="15">
        <f ca="1">SUM(E11:P11)</f>
        <v>442075</v>
      </c>
      <c r="R11" s="61"/>
      <c r="S11" s="47"/>
      <c r="T11" s="47"/>
      <c r="U11" s="47"/>
      <c r="V11" s="47"/>
      <c r="W11" s="68"/>
      <c r="X11" s="47"/>
      <c r="Y11" s="49" t="s">
        <v>35</v>
      </c>
      <c r="Z11" s="53">
        <f>Q17</f>
        <v>48000</v>
      </c>
      <c r="AA11" s="54">
        <f ca="1">(Q17/$Q$19)</f>
        <v>4.0402373976157549E-2</v>
      </c>
      <c r="AB11" s="59"/>
      <c r="AC11" s="42"/>
    </row>
    <row r="12" spans="1:29" ht="16" thickTop="1" x14ac:dyDescent="0.35">
      <c r="B12" s="3"/>
      <c r="C12" s="20" t="s">
        <v>33</v>
      </c>
      <c r="D12" s="17"/>
      <c r="E12" s="15">
        <f ca="1">RANDBETWEEN(1000, 5000)</f>
        <v>3862</v>
      </c>
      <c r="F12" s="15">
        <f t="shared" ref="F12:L12" ca="1" si="5">RANDBETWEEN(1000, 5000)</f>
        <v>1871</v>
      </c>
      <c r="G12" s="15">
        <f t="shared" ca="1" si="5"/>
        <v>4338</v>
      </c>
      <c r="H12" s="15">
        <f t="shared" ca="1" si="5"/>
        <v>1632</v>
      </c>
      <c r="I12" s="15">
        <f t="shared" ca="1" si="5"/>
        <v>1889</v>
      </c>
      <c r="J12" s="15">
        <f t="shared" ca="1" si="5"/>
        <v>2202</v>
      </c>
      <c r="K12" s="15">
        <f t="shared" ca="1" si="5"/>
        <v>4755</v>
      </c>
      <c r="L12" s="15">
        <f t="shared" ca="1" si="5"/>
        <v>1853</v>
      </c>
      <c r="M12" s="15"/>
      <c r="N12" s="15"/>
      <c r="O12" s="15"/>
      <c r="P12" s="15"/>
      <c r="Q12" s="15">
        <f ca="1">SUM(E12:P12)</f>
        <v>22402</v>
      </c>
      <c r="R12" s="61"/>
      <c r="S12" s="47"/>
      <c r="T12" s="47"/>
      <c r="U12" s="47"/>
      <c r="V12" s="47"/>
      <c r="W12" s="47"/>
      <c r="X12" s="47"/>
      <c r="Y12" s="47"/>
      <c r="Z12" s="47"/>
      <c r="AA12" s="48"/>
      <c r="AB12" s="59"/>
      <c r="AC12" s="42"/>
    </row>
    <row r="13" spans="1:29" ht="15.5" hidden="1" customHeight="1" x14ac:dyDescent="0.35">
      <c r="B13" s="3"/>
      <c r="C13" s="19" t="s">
        <v>7</v>
      </c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>
        <f t="shared" ref="Q13:Q17" si="6">SUM(E13:P13)</f>
        <v>0</v>
      </c>
      <c r="R13" s="61"/>
      <c r="S13" s="47"/>
      <c r="T13" s="47"/>
      <c r="U13" s="47"/>
      <c r="V13" s="47"/>
      <c r="W13" s="47"/>
      <c r="X13" s="47"/>
      <c r="Y13" s="47"/>
      <c r="Z13" s="47"/>
      <c r="AA13" s="48"/>
      <c r="AB13" s="59"/>
      <c r="AC13" s="42"/>
    </row>
    <row r="14" spans="1:29" ht="15.5" hidden="1" customHeight="1" x14ac:dyDescent="0.35">
      <c r="B14" s="3"/>
      <c r="C14" s="19" t="s">
        <v>7</v>
      </c>
      <c r="D14" s="1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>
        <f t="shared" si="6"/>
        <v>0</v>
      </c>
      <c r="R14" s="61"/>
      <c r="S14" s="47"/>
      <c r="T14" s="47"/>
      <c r="U14" s="47"/>
      <c r="V14" s="47"/>
      <c r="W14" s="47"/>
      <c r="X14" s="47"/>
      <c r="Y14" s="47"/>
      <c r="Z14" s="47"/>
      <c r="AA14" s="48"/>
      <c r="AB14" s="59"/>
      <c r="AC14" s="42"/>
    </row>
    <row r="15" spans="1:29" ht="15.5" x14ac:dyDescent="0.35">
      <c r="B15" s="3"/>
      <c r="C15" s="19" t="s">
        <v>30</v>
      </c>
      <c r="D15" s="17"/>
      <c r="E15" s="15">
        <f ca="1">RANDBETWEEN(5000, 10000)</f>
        <v>9842</v>
      </c>
      <c r="F15" s="15">
        <f t="shared" ref="F15:L15" ca="1" si="7">RANDBETWEEN(5000, 10000)</f>
        <v>7743</v>
      </c>
      <c r="G15" s="15">
        <f t="shared" ca="1" si="7"/>
        <v>8399</v>
      </c>
      <c r="H15" s="15">
        <f t="shared" ca="1" si="7"/>
        <v>8005</v>
      </c>
      <c r="I15" s="15">
        <f t="shared" ca="1" si="7"/>
        <v>7943</v>
      </c>
      <c r="J15" s="15">
        <f t="shared" ca="1" si="7"/>
        <v>6491</v>
      </c>
      <c r="K15" s="15">
        <f t="shared" ca="1" si="7"/>
        <v>8412</v>
      </c>
      <c r="L15" s="15">
        <f t="shared" ca="1" si="7"/>
        <v>9290</v>
      </c>
      <c r="M15" s="15"/>
      <c r="N15" s="15"/>
      <c r="O15" s="15"/>
      <c r="P15" s="15"/>
      <c r="Q15" s="15">
        <f t="shared" ca="1" si="6"/>
        <v>66125</v>
      </c>
      <c r="R15" s="61"/>
      <c r="S15" s="47"/>
      <c r="T15" s="47"/>
      <c r="U15" s="47"/>
      <c r="V15" s="47"/>
      <c r="W15" s="47"/>
      <c r="X15" s="47"/>
      <c r="Y15" s="47"/>
      <c r="Z15" s="47"/>
      <c r="AA15" s="48"/>
      <c r="AB15" s="59"/>
      <c r="AC15" s="42"/>
    </row>
    <row r="16" spans="1:29" ht="15.5" x14ac:dyDescent="0.35">
      <c r="B16" s="3"/>
      <c r="C16" s="19" t="s">
        <v>34</v>
      </c>
      <c r="D16" s="17"/>
      <c r="E16" s="15">
        <f ca="1">RANDBETWEEN(1000,2000)</f>
        <v>1259</v>
      </c>
      <c r="F16" s="15">
        <f t="shared" ref="F16:L16" ca="1" si="8">RANDBETWEEN(1000,2000)</f>
        <v>1769</v>
      </c>
      <c r="G16" s="15">
        <f t="shared" ca="1" si="8"/>
        <v>1613</v>
      </c>
      <c r="H16" s="15">
        <f t="shared" ca="1" si="8"/>
        <v>1535</v>
      </c>
      <c r="I16" s="15">
        <f t="shared" ca="1" si="8"/>
        <v>1939</v>
      </c>
      <c r="J16" s="15">
        <f t="shared" ca="1" si="8"/>
        <v>1477</v>
      </c>
      <c r="K16" s="15">
        <f t="shared" ca="1" si="8"/>
        <v>1185</v>
      </c>
      <c r="L16" s="15">
        <f t="shared" ca="1" si="8"/>
        <v>1743</v>
      </c>
      <c r="M16" s="15"/>
      <c r="N16" s="15"/>
      <c r="O16" s="15"/>
      <c r="P16" s="15"/>
      <c r="Q16" s="15">
        <f t="shared" ca="1" si="6"/>
        <v>12520</v>
      </c>
      <c r="R16" s="61"/>
      <c r="S16" s="47"/>
      <c r="T16" s="47"/>
      <c r="U16" s="47"/>
      <c r="V16" s="47"/>
      <c r="W16" s="47"/>
      <c r="X16" s="47"/>
      <c r="Y16" s="47"/>
      <c r="Z16" s="47"/>
      <c r="AA16" s="48"/>
      <c r="AB16" s="59"/>
      <c r="AC16" s="42"/>
    </row>
    <row r="17" spans="2:41" ht="15.5" x14ac:dyDescent="0.35">
      <c r="B17" s="3"/>
      <c r="C17" s="20" t="s">
        <v>35</v>
      </c>
      <c r="D17" s="17"/>
      <c r="E17" s="15">
        <v>6000</v>
      </c>
      <c r="F17" s="15">
        <v>6000</v>
      </c>
      <c r="G17" s="15">
        <v>6000</v>
      </c>
      <c r="H17" s="15">
        <v>6000</v>
      </c>
      <c r="I17" s="15">
        <v>6000</v>
      </c>
      <c r="J17" s="15">
        <v>6000</v>
      </c>
      <c r="K17" s="15">
        <v>6000</v>
      </c>
      <c r="L17" s="15">
        <v>6000</v>
      </c>
      <c r="M17" s="15"/>
      <c r="N17" s="15"/>
      <c r="O17" s="15"/>
      <c r="P17" s="15"/>
      <c r="Q17" s="15">
        <f t="shared" si="6"/>
        <v>48000</v>
      </c>
      <c r="R17" s="61"/>
      <c r="S17" s="47"/>
      <c r="T17" s="47"/>
      <c r="U17" s="47"/>
      <c r="V17" s="47"/>
      <c r="W17" s="47"/>
      <c r="X17" s="47"/>
      <c r="Y17" s="47"/>
      <c r="Z17" s="47"/>
      <c r="AA17" s="48"/>
      <c r="AB17" s="59"/>
      <c r="AC17" s="42"/>
    </row>
    <row r="18" spans="2:41" ht="15.5" hidden="1" x14ac:dyDescent="0.35">
      <c r="B18" s="3"/>
      <c r="C18" s="21" t="s">
        <v>7</v>
      </c>
      <c r="D18" s="17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61"/>
      <c r="S18" s="47"/>
      <c r="T18" s="47"/>
      <c r="U18" s="47"/>
      <c r="V18" s="47"/>
      <c r="W18" s="47"/>
      <c r="X18" s="47"/>
      <c r="Y18" s="47"/>
      <c r="Z18" s="47"/>
      <c r="AA18" s="48"/>
      <c r="AB18" s="59"/>
      <c r="AC18" s="42"/>
    </row>
    <row r="19" spans="2:41" ht="17" x14ac:dyDescent="0.4">
      <c r="B19" s="3"/>
      <c r="C19" s="23" t="s">
        <v>8</v>
      </c>
      <c r="D19" s="17"/>
      <c r="E19" s="15">
        <f t="shared" ref="E19:Q19" ca="1" si="9">SUM(INDIRECT(ADDRESS(income_min_row,COLUMN())&amp;":"&amp;ADDRESS(income_max_row,COLUMN())))</f>
        <v>159609</v>
      </c>
      <c r="F19" s="15">
        <f t="shared" ca="1" si="9"/>
        <v>141431</v>
      </c>
      <c r="G19" s="15">
        <f t="shared" ca="1" si="9"/>
        <v>150602</v>
      </c>
      <c r="H19" s="15">
        <f t="shared" ca="1" si="9"/>
        <v>165338</v>
      </c>
      <c r="I19" s="15">
        <f t="shared" ca="1" si="9"/>
        <v>165453</v>
      </c>
      <c r="J19" s="15">
        <f t="shared" ca="1" si="9"/>
        <v>122010</v>
      </c>
      <c r="K19" s="15">
        <f t="shared" ca="1" si="9"/>
        <v>137877</v>
      </c>
      <c r="L19" s="15">
        <f t="shared" ca="1" si="9"/>
        <v>145729</v>
      </c>
      <c r="M19" s="15">
        <f t="shared" ca="1" si="9"/>
        <v>0</v>
      </c>
      <c r="N19" s="15">
        <f t="shared" ca="1" si="9"/>
        <v>0</v>
      </c>
      <c r="O19" s="15">
        <f t="shared" ca="1" si="9"/>
        <v>0</v>
      </c>
      <c r="P19" s="15">
        <f t="shared" ca="1" si="9"/>
        <v>0</v>
      </c>
      <c r="Q19" s="15">
        <f t="shared" ca="1" si="9"/>
        <v>1188049</v>
      </c>
      <c r="R19" s="61"/>
      <c r="S19" s="47"/>
      <c r="T19" s="47"/>
      <c r="U19" s="47"/>
      <c r="V19" s="47"/>
      <c r="W19" s="47"/>
      <c r="X19" s="47"/>
      <c r="Y19" s="47"/>
      <c r="Z19" s="47"/>
      <c r="AA19" s="48"/>
      <c r="AB19" s="59"/>
      <c r="AC19" s="42"/>
    </row>
    <row r="20" spans="2:41" ht="15.5" x14ac:dyDescent="0.35">
      <c r="C20" s="22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60"/>
      <c r="S20" s="47"/>
      <c r="T20" s="47"/>
      <c r="U20" s="47"/>
      <c r="V20" s="47"/>
      <c r="W20" s="47"/>
      <c r="X20" s="47"/>
      <c r="Y20" s="47"/>
      <c r="Z20" s="47"/>
      <c r="AA20" s="48"/>
      <c r="AB20" s="59"/>
      <c r="AC20" s="42"/>
    </row>
    <row r="21" spans="2:41" ht="17" x14ac:dyDescent="0.4">
      <c r="B21" s="3"/>
      <c r="C21" s="26" t="s">
        <v>9</v>
      </c>
      <c r="D21" s="17"/>
      <c r="E21" s="25" t="str">
        <f t="shared" ref="E21:P21" si="10">year_months</f>
        <v>Jan</v>
      </c>
      <c r="F21" s="25" t="str">
        <f t="shared" si="10"/>
        <v>Feb</v>
      </c>
      <c r="G21" s="25" t="str">
        <f t="shared" si="10"/>
        <v>Mar</v>
      </c>
      <c r="H21" s="25" t="str">
        <f t="shared" si="10"/>
        <v>Apr</v>
      </c>
      <c r="I21" s="25" t="str">
        <f t="shared" si="10"/>
        <v>May</v>
      </c>
      <c r="J21" s="25" t="str">
        <f t="shared" si="10"/>
        <v>Jun</v>
      </c>
      <c r="K21" s="25" t="str">
        <f t="shared" si="10"/>
        <v>Jul</v>
      </c>
      <c r="L21" s="25" t="str">
        <f t="shared" si="10"/>
        <v>Aug</v>
      </c>
      <c r="M21" s="25" t="str">
        <f t="shared" si="10"/>
        <v>Sep</v>
      </c>
      <c r="N21" s="25" t="str">
        <f t="shared" si="10"/>
        <v>Oct</v>
      </c>
      <c r="O21" s="25" t="str">
        <f t="shared" si="10"/>
        <v>Nov</v>
      </c>
      <c r="P21" s="25" t="str">
        <f t="shared" si="10"/>
        <v>Dec</v>
      </c>
      <c r="Q21" s="32" t="s">
        <v>8</v>
      </c>
      <c r="R21" s="61"/>
      <c r="S21" s="63"/>
      <c r="T21" s="64"/>
      <c r="U21" s="64"/>
      <c r="V21" s="64"/>
      <c r="W21" s="64"/>
      <c r="X21" s="64"/>
      <c r="Y21" s="64"/>
      <c r="Z21" s="64"/>
      <c r="AA21" s="65"/>
      <c r="AB21" s="66"/>
      <c r="AC21" s="42"/>
    </row>
    <row r="22" spans="2:41" ht="15.5" x14ac:dyDescent="0.35">
      <c r="B22" s="3"/>
      <c r="C22" s="27" t="s">
        <v>36</v>
      </c>
      <c r="D22" s="17"/>
      <c r="E22" s="15">
        <f t="shared" ref="E22:L22" ca="1" si="11">INT((E10+E11+E15)/100)*28</f>
        <v>41552</v>
      </c>
      <c r="F22" s="15">
        <f t="shared" ca="1" si="11"/>
        <v>36876</v>
      </c>
      <c r="G22" s="15">
        <f t="shared" ca="1" si="11"/>
        <v>38808</v>
      </c>
      <c r="H22" s="15">
        <f t="shared" ca="1" si="11"/>
        <v>43708</v>
      </c>
      <c r="I22" s="15">
        <f t="shared" ca="1" si="11"/>
        <v>43568</v>
      </c>
      <c r="J22" s="15">
        <f t="shared" ca="1" si="11"/>
        <v>31444</v>
      </c>
      <c r="K22" s="15">
        <f t="shared" ca="1" si="11"/>
        <v>35252</v>
      </c>
      <c r="L22" s="15">
        <f t="shared" ca="1" si="11"/>
        <v>38108</v>
      </c>
      <c r="M22" s="15"/>
      <c r="N22" s="15"/>
      <c r="O22" s="15"/>
      <c r="P22" s="15"/>
      <c r="Q22" s="15">
        <f ca="1">SUM(E22:P22)</f>
        <v>309316</v>
      </c>
      <c r="R22" s="4"/>
      <c r="S22" s="5"/>
      <c r="T22" s="5"/>
      <c r="U22" s="5"/>
      <c r="V22" s="5"/>
      <c r="W22" s="5"/>
      <c r="X22" s="5"/>
      <c r="Y22" s="5"/>
      <c r="Z22" s="5"/>
      <c r="AA22" s="62"/>
      <c r="AB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2:41" ht="15.5" x14ac:dyDescent="0.35">
      <c r="B23" s="3"/>
      <c r="C23" s="27" t="s">
        <v>23</v>
      </c>
      <c r="D23" s="17"/>
      <c r="E23" s="15">
        <v>560</v>
      </c>
      <c r="F23" s="15">
        <v>560</v>
      </c>
      <c r="G23" s="15">
        <v>560</v>
      </c>
      <c r="H23" s="15">
        <v>560</v>
      </c>
      <c r="I23" s="15">
        <v>560</v>
      </c>
      <c r="J23" s="15">
        <v>560</v>
      </c>
      <c r="K23" s="15">
        <v>560</v>
      </c>
      <c r="L23" s="15">
        <v>560</v>
      </c>
      <c r="M23" s="15"/>
      <c r="N23" s="15"/>
      <c r="O23" s="15"/>
      <c r="P23" s="15"/>
      <c r="Q23" s="15">
        <f t="shared" ref="Q23:Q31" si="12">SUM(E23:P23)</f>
        <v>4480</v>
      </c>
      <c r="R23" s="4"/>
    </row>
    <row r="24" spans="2:41" ht="15.5" x14ac:dyDescent="0.35">
      <c r="B24" s="3"/>
      <c r="C24" s="28" t="s">
        <v>37</v>
      </c>
      <c r="D24" s="17"/>
      <c r="E24" s="15">
        <v>3030</v>
      </c>
      <c r="F24" s="15">
        <v>3030</v>
      </c>
      <c r="G24" s="15">
        <v>3030</v>
      </c>
      <c r="H24" s="15">
        <v>3030</v>
      </c>
      <c r="I24" s="15">
        <v>3030</v>
      </c>
      <c r="J24" s="15">
        <v>3030</v>
      </c>
      <c r="K24" s="15">
        <v>3030</v>
      </c>
      <c r="L24" s="15">
        <v>3030</v>
      </c>
      <c r="M24" s="15"/>
      <c r="N24" s="15"/>
      <c r="O24" s="15"/>
      <c r="P24" s="15"/>
      <c r="Q24" s="15">
        <f t="shared" si="12"/>
        <v>24240</v>
      </c>
      <c r="R24" s="4"/>
    </row>
    <row r="25" spans="2:41" ht="15.5" hidden="1" customHeight="1" x14ac:dyDescent="0.35">
      <c r="B25" s="3"/>
      <c r="C25" s="27" t="s">
        <v>10</v>
      </c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>
        <f t="shared" si="12"/>
        <v>0</v>
      </c>
      <c r="R25" s="4"/>
    </row>
    <row r="26" spans="2:41" ht="15.5" hidden="1" customHeight="1" x14ac:dyDescent="0.35">
      <c r="B26" s="3"/>
      <c r="C26" s="27" t="s">
        <v>10</v>
      </c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>
        <f t="shared" si="12"/>
        <v>0</v>
      </c>
      <c r="R26" s="4"/>
    </row>
    <row r="27" spans="2:41" ht="15.5" x14ac:dyDescent="0.35">
      <c r="B27" s="3"/>
      <c r="C27" s="27" t="s">
        <v>38</v>
      </c>
      <c r="D27" s="17"/>
      <c r="E27" s="15">
        <v>1000</v>
      </c>
      <c r="F27" s="15">
        <v>1000</v>
      </c>
      <c r="G27" s="15">
        <v>1000</v>
      </c>
      <c r="H27" s="15">
        <v>1000</v>
      </c>
      <c r="I27" s="15">
        <v>1000</v>
      </c>
      <c r="J27" s="15">
        <v>1000</v>
      </c>
      <c r="K27" s="15">
        <v>1000</v>
      </c>
      <c r="L27" s="15">
        <v>1000</v>
      </c>
      <c r="M27" s="15"/>
      <c r="N27" s="15"/>
      <c r="O27" s="15"/>
      <c r="P27" s="15"/>
      <c r="Q27" s="15">
        <f t="shared" si="12"/>
        <v>8000</v>
      </c>
      <c r="R27" s="4"/>
    </row>
    <row r="28" spans="2:41" ht="15.5" x14ac:dyDescent="0.35">
      <c r="B28" s="3"/>
      <c r="C28" s="27" t="s">
        <v>39</v>
      </c>
      <c r="D28" s="17"/>
      <c r="E28" s="15">
        <f ca="1">RANDBETWEEN(3000, 7000)</f>
        <v>5901</v>
      </c>
      <c r="F28" s="15">
        <f t="shared" ref="F28:L28" ca="1" si="13">RANDBETWEEN(3000, 7000)</f>
        <v>5462</v>
      </c>
      <c r="G28" s="15">
        <f t="shared" ca="1" si="13"/>
        <v>7000</v>
      </c>
      <c r="H28" s="15">
        <f ca="1">RANDBETWEEN(19000, 20000)</f>
        <v>19992</v>
      </c>
      <c r="I28" s="15">
        <f t="shared" ca="1" si="13"/>
        <v>3427</v>
      </c>
      <c r="J28" s="15">
        <f t="shared" ca="1" si="13"/>
        <v>5051</v>
      </c>
      <c r="K28" s="15">
        <f t="shared" ca="1" si="13"/>
        <v>3765</v>
      </c>
      <c r="L28" s="15">
        <f t="shared" ca="1" si="13"/>
        <v>3251</v>
      </c>
      <c r="M28" s="15"/>
      <c r="N28" s="15"/>
      <c r="O28" s="15"/>
      <c r="P28" s="15"/>
      <c r="Q28" s="15">
        <f t="shared" ca="1" si="12"/>
        <v>53849</v>
      </c>
      <c r="R28" s="4"/>
    </row>
    <row r="29" spans="2:41" ht="15.5" x14ac:dyDescent="0.35">
      <c r="B29" s="3"/>
      <c r="C29" s="27" t="s">
        <v>40</v>
      </c>
      <c r="D29" s="17"/>
      <c r="E29" s="15">
        <f ca="1">RANDBETWEEN(100, 1000)</f>
        <v>337</v>
      </c>
      <c r="F29" s="15">
        <f t="shared" ref="F29:L29" ca="1" si="14">RANDBETWEEN(100, 1000)</f>
        <v>892</v>
      </c>
      <c r="G29" s="15">
        <f t="shared" ca="1" si="14"/>
        <v>262</v>
      </c>
      <c r="H29" s="15">
        <f t="shared" ca="1" si="14"/>
        <v>790</v>
      </c>
      <c r="I29" s="15">
        <f t="shared" ca="1" si="14"/>
        <v>934</v>
      </c>
      <c r="J29" s="15">
        <f t="shared" ca="1" si="14"/>
        <v>654</v>
      </c>
      <c r="K29" s="15">
        <f t="shared" ca="1" si="14"/>
        <v>868</v>
      </c>
      <c r="L29" s="15">
        <f t="shared" ca="1" si="14"/>
        <v>295</v>
      </c>
      <c r="M29" s="15"/>
      <c r="N29" s="15"/>
      <c r="O29" s="15"/>
      <c r="P29" s="15"/>
      <c r="Q29" s="15">
        <f t="shared" ca="1" si="12"/>
        <v>5032</v>
      </c>
      <c r="R29" s="4"/>
    </row>
    <row r="30" spans="2:41" ht="15.5" x14ac:dyDescent="0.35">
      <c r="B30" s="3"/>
      <c r="C30" s="27" t="s">
        <v>41</v>
      </c>
      <c r="D30" s="17"/>
      <c r="E30" s="15">
        <v>17000</v>
      </c>
      <c r="F30" s="15">
        <v>17000</v>
      </c>
      <c r="G30" s="15">
        <v>17000</v>
      </c>
      <c r="H30" s="15">
        <v>17000</v>
      </c>
      <c r="I30" s="15">
        <v>17000</v>
      </c>
      <c r="J30" s="15">
        <v>27000</v>
      </c>
      <c r="K30" s="15">
        <v>27000</v>
      </c>
      <c r="L30" s="15">
        <v>17000</v>
      </c>
      <c r="M30" s="15"/>
      <c r="N30" s="15"/>
      <c r="O30" s="15"/>
      <c r="P30" s="15"/>
      <c r="Q30" s="15">
        <f t="shared" si="12"/>
        <v>156000</v>
      </c>
      <c r="R30" s="4"/>
    </row>
    <row r="31" spans="2:41" ht="15.5" x14ac:dyDescent="0.35">
      <c r="B31" s="3"/>
      <c r="C31" s="28" t="s">
        <v>42</v>
      </c>
      <c r="D31" s="17"/>
      <c r="E31" s="15">
        <f ca="1">RANDBETWEEN(5000, 10000)</f>
        <v>8458</v>
      </c>
      <c r="F31" s="15">
        <f t="shared" ref="F31:L31" ca="1" si="15">RANDBETWEEN(5000, 10000)</f>
        <v>7284</v>
      </c>
      <c r="G31" s="15">
        <f t="shared" ca="1" si="15"/>
        <v>6791</v>
      </c>
      <c r="H31" s="15">
        <f t="shared" ca="1" si="15"/>
        <v>7007</v>
      </c>
      <c r="I31" s="15">
        <f t="shared" ca="1" si="15"/>
        <v>5804</v>
      </c>
      <c r="J31" s="15">
        <f t="shared" ca="1" si="15"/>
        <v>5871</v>
      </c>
      <c r="K31" s="15">
        <f t="shared" ca="1" si="15"/>
        <v>6265</v>
      </c>
      <c r="L31" s="15">
        <f t="shared" ca="1" si="15"/>
        <v>9320</v>
      </c>
      <c r="M31" s="15"/>
      <c r="N31" s="15"/>
      <c r="O31" s="15"/>
      <c r="P31" s="15"/>
      <c r="Q31" s="15">
        <f t="shared" ca="1" si="12"/>
        <v>56800</v>
      </c>
      <c r="R31" s="4"/>
    </row>
    <row r="32" spans="2:41" ht="17" x14ac:dyDescent="0.4">
      <c r="B32" s="3"/>
      <c r="C32" s="23" t="s">
        <v>8</v>
      </c>
      <c r="D32" s="17"/>
      <c r="E32" s="15">
        <f t="shared" ref="E32:Q32" ca="1" si="16">SUM(INDIRECT(ADDRESS(expense_min_row,COLUMN())&amp;":"&amp;ADDRESS(expense_max_row,COLUMN())))</f>
        <v>77838</v>
      </c>
      <c r="F32" s="15">
        <f t="shared" ca="1" si="16"/>
        <v>72104</v>
      </c>
      <c r="G32" s="15">
        <f t="shared" ca="1" si="16"/>
        <v>74451</v>
      </c>
      <c r="H32" s="15">
        <f t="shared" ca="1" si="16"/>
        <v>93087</v>
      </c>
      <c r="I32" s="15">
        <f t="shared" ca="1" si="16"/>
        <v>75323</v>
      </c>
      <c r="J32" s="15">
        <f t="shared" ca="1" si="16"/>
        <v>74610</v>
      </c>
      <c r="K32" s="15">
        <f t="shared" ca="1" si="16"/>
        <v>77740</v>
      </c>
      <c r="L32" s="15">
        <f t="shared" ca="1" si="16"/>
        <v>72564</v>
      </c>
      <c r="M32" s="15">
        <f t="shared" ca="1" si="16"/>
        <v>0</v>
      </c>
      <c r="N32" s="15">
        <f t="shared" ca="1" si="16"/>
        <v>0</v>
      </c>
      <c r="O32" s="15">
        <f t="shared" ca="1" si="16"/>
        <v>0</v>
      </c>
      <c r="P32" s="15">
        <f t="shared" ca="1" si="16"/>
        <v>0</v>
      </c>
      <c r="Q32" s="15">
        <f t="shared" ca="1" si="16"/>
        <v>617717</v>
      </c>
      <c r="R32" s="4"/>
    </row>
    <row r="33" spans="3:17" x14ac:dyDescent="0.35">
      <c r="C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17" x14ac:dyDescent="0.4">
      <c r="C34" s="26" t="s">
        <v>24</v>
      </c>
      <c r="D34" s="17"/>
      <c r="E34" s="29" t="str">
        <f t="shared" ref="E34:P34" si="17">year_months</f>
        <v>Jan</v>
      </c>
      <c r="F34" s="29" t="str">
        <f t="shared" si="17"/>
        <v>Feb</v>
      </c>
      <c r="G34" s="29" t="str">
        <f t="shared" si="17"/>
        <v>Mar</v>
      </c>
      <c r="H34" s="29" t="str">
        <f t="shared" si="17"/>
        <v>Apr</v>
      </c>
      <c r="I34" s="29" t="str">
        <f t="shared" si="17"/>
        <v>May</v>
      </c>
      <c r="J34" s="29" t="str">
        <f t="shared" si="17"/>
        <v>Jun</v>
      </c>
      <c r="K34" s="29" t="str">
        <f t="shared" si="17"/>
        <v>Jul</v>
      </c>
      <c r="L34" s="29" t="str">
        <f t="shared" si="17"/>
        <v>Aug</v>
      </c>
      <c r="M34" s="29" t="str">
        <f t="shared" si="17"/>
        <v>Sep</v>
      </c>
      <c r="N34" s="29" t="str">
        <f t="shared" si="17"/>
        <v>Oct</v>
      </c>
      <c r="O34" s="29" t="str">
        <f t="shared" si="17"/>
        <v>Nov</v>
      </c>
      <c r="P34" s="29" t="str">
        <f t="shared" si="17"/>
        <v>Dec</v>
      </c>
      <c r="Q34" s="33" t="s">
        <v>8</v>
      </c>
    </row>
    <row r="35" spans="3:17" ht="17" x14ac:dyDescent="0.4">
      <c r="C35" s="27" t="s">
        <v>27</v>
      </c>
      <c r="D35" s="17"/>
      <c r="E35" s="15">
        <f ca="1">INT(RANDBETWEEN(2000, 10000)/100)*100</f>
        <v>9100</v>
      </c>
      <c r="F35" s="15">
        <f t="shared" ref="F35:L41" ca="1" si="18">INT(RANDBETWEEN(2000, 10000)/100)*100</f>
        <v>4000</v>
      </c>
      <c r="G35" s="15">
        <f t="shared" ca="1" si="18"/>
        <v>8000</v>
      </c>
      <c r="H35" s="15">
        <f t="shared" ca="1" si="18"/>
        <v>2900</v>
      </c>
      <c r="I35" s="15">
        <f t="shared" ca="1" si="18"/>
        <v>8400</v>
      </c>
      <c r="J35" s="15">
        <f t="shared" ca="1" si="18"/>
        <v>5300</v>
      </c>
      <c r="K35" s="15">
        <f t="shared" ca="1" si="18"/>
        <v>2200</v>
      </c>
      <c r="L35" s="15">
        <f t="shared" ca="1" si="18"/>
        <v>8700</v>
      </c>
      <c r="M35" s="15"/>
      <c r="N35" s="15"/>
      <c r="O35" s="15"/>
      <c r="P35" s="15"/>
      <c r="Q35" s="30">
        <f ca="1">SUM(E35:P35)</f>
        <v>48600</v>
      </c>
    </row>
    <row r="36" spans="3:17" ht="17" x14ac:dyDescent="0.4">
      <c r="C36" s="27" t="s">
        <v>28</v>
      </c>
      <c r="D36" s="17"/>
      <c r="E36" s="15">
        <f t="shared" ref="E36:E41" ca="1" si="19">INT(RANDBETWEEN(2000, 10000)/100)*100</f>
        <v>6900</v>
      </c>
      <c r="F36" s="15">
        <f t="shared" ca="1" si="18"/>
        <v>8000</v>
      </c>
      <c r="G36" s="15">
        <f t="shared" ca="1" si="18"/>
        <v>5300</v>
      </c>
      <c r="H36" s="15">
        <f t="shared" ca="1" si="18"/>
        <v>2800</v>
      </c>
      <c r="I36" s="15">
        <f t="shared" ca="1" si="18"/>
        <v>3800</v>
      </c>
      <c r="J36" s="15">
        <f t="shared" ca="1" si="18"/>
        <v>2500</v>
      </c>
      <c r="K36" s="15">
        <f t="shared" ca="1" si="18"/>
        <v>9400</v>
      </c>
      <c r="L36" s="15">
        <f t="shared" ca="1" si="18"/>
        <v>3500</v>
      </c>
      <c r="M36" s="15"/>
      <c r="N36" s="15"/>
      <c r="O36" s="15"/>
      <c r="P36" s="15"/>
      <c r="Q36" s="30">
        <f t="shared" ref="Q36:Q41" ca="1" si="20">SUM(E36:P36)</f>
        <v>42200</v>
      </c>
    </row>
    <row r="37" spans="3:17" ht="17" x14ac:dyDescent="0.4">
      <c r="C37" s="28" t="s">
        <v>29</v>
      </c>
      <c r="D37" s="17"/>
      <c r="E37" s="15">
        <f t="shared" ca="1" si="19"/>
        <v>3700</v>
      </c>
      <c r="F37" s="15">
        <f t="shared" ca="1" si="18"/>
        <v>8000</v>
      </c>
      <c r="G37" s="15">
        <f t="shared" ca="1" si="18"/>
        <v>4600</v>
      </c>
      <c r="H37" s="15">
        <f t="shared" ca="1" si="18"/>
        <v>8800</v>
      </c>
      <c r="I37" s="15">
        <f t="shared" ca="1" si="18"/>
        <v>6700</v>
      </c>
      <c r="J37" s="15">
        <f t="shared" ca="1" si="18"/>
        <v>5300</v>
      </c>
      <c r="K37" s="15">
        <f t="shared" ca="1" si="18"/>
        <v>6400</v>
      </c>
      <c r="L37" s="15">
        <f t="shared" ca="1" si="18"/>
        <v>2400</v>
      </c>
      <c r="M37" s="15"/>
      <c r="N37" s="15"/>
      <c r="O37" s="15"/>
      <c r="P37" s="15"/>
      <c r="Q37" s="30">
        <f t="shared" ca="1" si="20"/>
        <v>45900</v>
      </c>
    </row>
    <row r="38" spans="3:17" ht="15.5" hidden="1" customHeight="1" x14ac:dyDescent="0.4">
      <c r="C38" s="27" t="s">
        <v>25</v>
      </c>
      <c r="D38" s="17"/>
      <c r="E38" s="15">
        <f t="shared" ca="1" si="19"/>
        <v>5300</v>
      </c>
      <c r="F38" s="15">
        <f t="shared" ca="1" si="18"/>
        <v>2600</v>
      </c>
      <c r="G38" s="15">
        <f t="shared" ca="1" si="18"/>
        <v>6000</v>
      </c>
      <c r="H38" s="15">
        <f t="shared" ca="1" si="18"/>
        <v>6100</v>
      </c>
      <c r="I38" s="15">
        <f t="shared" ca="1" si="18"/>
        <v>4200</v>
      </c>
      <c r="J38" s="15">
        <f t="shared" ca="1" si="18"/>
        <v>3100</v>
      </c>
      <c r="K38" s="15">
        <f t="shared" ca="1" si="18"/>
        <v>8500</v>
      </c>
      <c r="L38" s="15">
        <f t="shared" ca="1" si="18"/>
        <v>8400</v>
      </c>
      <c r="M38" s="15"/>
      <c r="N38" s="15"/>
      <c r="O38" s="15"/>
      <c r="P38" s="15"/>
      <c r="Q38" s="30">
        <f t="shared" ca="1" si="20"/>
        <v>44200</v>
      </c>
    </row>
    <row r="39" spans="3:17" ht="17" x14ac:dyDescent="0.4">
      <c r="C39" s="27" t="s">
        <v>43</v>
      </c>
      <c r="D39" s="17"/>
      <c r="E39" s="15">
        <f t="shared" ca="1" si="19"/>
        <v>8400</v>
      </c>
      <c r="F39" s="15">
        <f t="shared" ca="1" si="18"/>
        <v>4300</v>
      </c>
      <c r="G39" s="15">
        <f t="shared" ca="1" si="18"/>
        <v>4800</v>
      </c>
      <c r="H39" s="15">
        <f t="shared" ca="1" si="18"/>
        <v>7300</v>
      </c>
      <c r="I39" s="15">
        <f t="shared" ca="1" si="18"/>
        <v>8200</v>
      </c>
      <c r="J39" s="15">
        <f t="shared" ca="1" si="18"/>
        <v>3800</v>
      </c>
      <c r="K39" s="15">
        <f t="shared" ca="1" si="18"/>
        <v>8300</v>
      </c>
      <c r="L39" s="15">
        <f t="shared" ca="1" si="18"/>
        <v>3800</v>
      </c>
      <c r="M39" s="15"/>
      <c r="N39" s="15"/>
      <c r="O39" s="15"/>
      <c r="P39" s="15"/>
      <c r="Q39" s="30">
        <f t="shared" ca="1" si="20"/>
        <v>48900</v>
      </c>
    </row>
    <row r="40" spans="3:17" ht="17" x14ac:dyDescent="0.4">
      <c r="C40" s="27" t="s">
        <v>44</v>
      </c>
      <c r="D40" s="17"/>
      <c r="E40" s="15">
        <f t="shared" ca="1" si="19"/>
        <v>4100</v>
      </c>
      <c r="F40" s="15">
        <f t="shared" ca="1" si="18"/>
        <v>8200</v>
      </c>
      <c r="G40" s="15">
        <f t="shared" ca="1" si="18"/>
        <v>7100</v>
      </c>
      <c r="H40" s="15">
        <f t="shared" ca="1" si="18"/>
        <v>2900</v>
      </c>
      <c r="I40" s="15">
        <f t="shared" ca="1" si="18"/>
        <v>6300</v>
      </c>
      <c r="J40" s="15">
        <f t="shared" ca="1" si="18"/>
        <v>9300</v>
      </c>
      <c r="K40" s="15">
        <f t="shared" ca="1" si="18"/>
        <v>5500</v>
      </c>
      <c r="L40" s="15">
        <f t="shared" ca="1" si="18"/>
        <v>3600</v>
      </c>
      <c r="M40" s="15"/>
      <c r="N40" s="15"/>
      <c r="O40" s="15"/>
      <c r="P40" s="15"/>
      <c r="Q40" s="30">
        <f t="shared" ca="1" si="20"/>
        <v>47000</v>
      </c>
    </row>
    <row r="41" spans="3:17" ht="17" x14ac:dyDescent="0.4">
      <c r="C41" s="28" t="s">
        <v>45</v>
      </c>
      <c r="D41" s="17"/>
      <c r="E41" s="15">
        <f t="shared" ca="1" si="19"/>
        <v>6300</v>
      </c>
      <c r="F41" s="15">
        <f t="shared" ca="1" si="18"/>
        <v>7800</v>
      </c>
      <c r="G41" s="15">
        <f t="shared" ca="1" si="18"/>
        <v>6800</v>
      </c>
      <c r="H41" s="15">
        <f t="shared" ca="1" si="18"/>
        <v>8100</v>
      </c>
      <c r="I41" s="15">
        <f t="shared" ca="1" si="18"/>
        <v>9700</v>
      </c>
      <c r="J41" s="15">
        <f t="shared" ca="1" si="18"/>
        <v>8800</v>
      </c>
      <c r="K41" s="15">
        <f t="shared" ca="1" si="18"/>
        <v>4800</v>
      </c>
      <c r="L41" s="15">
        <f t="shared" ca="1" si="18"/>
        <v>4600</v>
      </c>
      <c r="M41" s="15"/>
      <c r="N41" s="15"/>
      <c r="O41" s="15"/>
      <c r="P41" s="15"/>
      <c r="Q41" s="30">
        <f t="shared" ca="1" si="20"/>
        <v>56900</v>
      </c>
    </row>
    <row r="42" spans="3:17" ht="17" x14ac:dyDescent="0.4">
      <c r="C42" s="23" t="s">
        <v>8</v>
      </c>
      <c r="D42" s="17"/>
      <c r="E42" s="15">
        <f ca="1">SUM(INDIRECT(ADDRESS(savings_min_row,COLUMN())&amp;":"&amp;ADDRESS(saving_max_row,COLUMN())))</f>
        <v>43800</v>
      </c>
      <c r="F42" s="15">
        <f t="shared" ref="F42:Q42" ca="1" si="21">SUM(INDIRECT(ADDRESS(savings_min_row,COLUMN())&amp;":"&amp;ADDRESS(saving_max_row,COLUMN())))</f>
        <v>42900</v>
      </c>
      <c r="G42" s="15">
        <f t="shared" ca="1" si="21"/>
        <v>42600</v>
      </c>
      <c r="H42" s="15">
        <f t="shared" ca="1" si="21"/>
        <v>38900</v>
      </c>
      <c r="I42" s="15">
        <f t="shared" ca="1" si="21"/>
        <v>47300</v>
      </c>
      <c r="J42" s="15">
        <f t="shared" ca="1" si="21"/>
        <v>38100</v>
      </c>
      <c r="K42" s="15">
        <f t="shared" ca="1" si="21"/>
        <v>45100</v>
      </c>
      <c r="L42" s="15">
        <f t="shared" ca="1" si="21"/>
        <v>35000</v>
      </c>
      <c r="M42" s="15">
        <f t="shared" ca="1" si="21"/>
        <v>0</v>
      </c>
      <c r="N42" s="15">
        <f t="shared" ca="1" si="21"/>
        <v>0</v>
      </c>
      <c r="O42" s="15">
        <f t="shared" ca="1" si="21"/>
        <v>0</v>
      </c>
      <c r="P42" s="15">
        <f t="shared" ca="1" si="21"/>
        <v>0</v>
      </c>
      <c r="Q42" s="15">
        <f t="shared" ca="1" si="21"/>
        <v>333700</v>
      </c>
    </row>
    <row r="46" spans="3:17" x14ac:dyDescent="0.35">
      <c r="E46" s="38"/>
      <c r="F46" s="38"/>
      <c r="G46" s="38"/>
      <c r="H46" s="38"/>
    </row>
    <row r="47" spans="3:17" x14ac:dyDescent="0.35">
      <c r="E47" s="38">
        <f>ROW(income[[#Headers],[Income]])</f>
        <v>9</v>
      </c>
      <c r="F47" s="38">
        <f>ROW(expense[[#Headers],[Expense]])</f>
        <v>21</v>
      </c>
      <c r="G47" s="38">
        <f>ROW(savings[[#Headers],[Savings]])</f>
        <v>34</v>
      </c>
      <c r="H47" s="38"/>
    </row>
    <row r="48" spans="3:17" x14ac:dyDescent="0.35">
      <c r="E48" s="38">
        <f>ROW(income[])</f>
        <v>10</v>
      </c>
      <c r="F48" s="38">
        <f>ROW(expense[])</f>
        <v>22</v>
      </c>
      <c r="G48" s="38">
        <f>ROW(savings[])</f>
        <v>35</v>
      </c>
      <c r="H48" s="38"/>
    </row>
    <row r="49" spans="3:32" x14ac:dyDescent="0.35">
      <c r="E49" s="38">
        <f>E47+ROWS(income[])</f>
        <v>17</v>
      </c>
      <c r="F49" s="38">
        <f>F47+ROWS(expense[])</f>
        <v>31</v>
      </c>
      <c r="G49" s="38">
        <f>G47+ROWS(savings[])</f>
        <v>41</v>
      </c>
      <c r="H49" s="38"/>
    </row>
    <row r="50" spans="3:32" x14ac:dyDescent="0.35">
      <c r="E50" s="38"/>
      <c r="F50" s="38"/>
      <c r="G50" s="38"/>
      <c r="H50" s="38"/>
    </row>
    <row r="52" spans="3:32" ht="15.5" x14ac:dyDescent="0.35">
      <c r="C52" s="38"/>
      <c r="D52" s="38"/>
      <c r="E52" s="38"/>
      <c r="F52" s="38"/>
      <c r="AD52" s="40"/>
      <c r="AE52" s="39"/>
    </row>
    <row r="53" spans="3:32" ht="15.5" x14ac:dyDescent="0.35">
      <c r="C53" s="81" t="s">
        <v>6</v>
      </c>
      <c r="D53" s="38"/>
      <c r="E53" s="38"/>
      <c r="F53" s="38"/>
      <c r="AD53" s="40"/>
      <c r="AE53" s="39"/>
    </row>
    <row r="54" spans="3:32" ht="15.5" x14ac:dyDescent="0.35">
      <c r="C54" s="81" t="s">
        <v>31</v>
      </c>
      <c r="D54" s="38"/>
      <c r="E54" s="38">
        <f ca="1">Q10</f>
        <v>596927</v>
      </c>
      <c r="F54" s="38"/>
      <c r="AD54" s="40"/>
      <c r="AE54" s="39"/>
    </row>
    <row r="55" spans="3:32" ht="15.5" x14ac:dyDescent="0.35">
      <c r="C55" s="81" t="s">
        <v>32</v>
      </c>
      <c r="D55" s="38"/>
      <c r="E55" s="38">
        <f ca="1">Q11</f>
        <v>442075</v>
      </c>
      <c r="F55" s="38"/>
      <c r="AD55" s="41"/>
      <c r="AE55" s="39"/>
    </row>
    <row r="56" spans="3:32" ht="15.5" x14ac:dyDescent="0.35">
      <c r="C56" s="81" t="s">
        <v>33</v>
      </c>
      <c r="D56" s="38"/>
      <c r="E56" s="38">
        <f ca="1">Q12</f>
        <v>22402</v>
      </c>
      <c r="F56" s="38"/>
      <c r="AD56" s="41"/>
      <c r="AE56" s="39"/>
    </row>
    <row r="57" spans="3:32" ht="15.5" x14ac:dyDescent="0.35">
      <c r="C57" s="81" t="s">
        <v>30</v>
      </c>
      <c r="D57" s="38"/>
      <c r="E57" s="38">
        <f ca="1">Q15</f>
        <v>66125</v>
      </c>
      <c r="F57" s="38"/>
      <c r="AD57" s="41"/>
      <c r="AE57" s="39"/>
    </row>
    <row r="58" spans="3:32" ht="15.5" x14ac:dyDescent="0.35">
      <c r="C58" s="81" t="s">
        <v>34</v>
      </c>
      <c r="D58" s="38"/>
      <c r="E58" s="38">
        <f ca="1">Q16</f>
        <v>12520</v>
      </c>
      <c r="F58" s="38"/>
      <c r="AD58" s="41"/>
      <c r="AE58" s="39"/>
    </row>
    <row r="59" spans="3:32" ht="15.5" x14ac:dyDescent="0.35">
      <c r="C59" s="81" t="s">
        <v>35</v>
      </c>
      <c r="D59" s="38"/>
      <c r="E59" s="38">
        <f>Q17</f>
        <v>48000</v>
      </c>
      <c r="F59" s="38"/>
      <c r="AC59" s="5"/>
      <c r="AD59" s="5"/>
      <c r="AE59" s="5"/>
      <c r="AF59" s="5"/>
    </row>
    <row r="60" spans="3:32" x14ac:dyDescent="0.35">
      <c r="C60" s="38"/>
      <c r="D60" s="38"/>
      <c r="E60" s="38"/>
      <c r="F60" s="38"/>
    </row>
    <row r="61" spans="3:32" ht="15.5" x14ac:dyDescent="0.35">
      <c r="C61" s="82" t="s">
        <v>9</v>
      </c>
      <c r="D61" s="82" t="s">
        <v>47</v>
      </c>
      <c r="E61" s="82" t="s">
        <v>49</v>
      </c>
      <c r="F61" s="38"/>
    </row>
    <row r="62" spans="3:32" ht="15.5" x14ac:dyDescent="0.35">
      <c r="C62" s="82" t="s">
        <v>36</v>
      </c>
      <c r="D62" s="82"/>
      <c r="E62" s="82">
        <f ca="1">Q22</f>
        <v>309316</v>
      </c>
      <c r="F62" s="38"/>
    </row>
    <row r="63" spans="3:32" ht="15.5" x14ac:dyDescent="0.35">
      <c r="C63" s="82" t="s">
        <v>23</v>
      </c>
      <c r="D63" s="82"/>
      <c r="E63" s="82">
        <f>Q23</f>
        <v>4480</v>
      </c>
      <c r="F63" s="38"/>
    </row>
    <row r="64" spans="3:32" ht="15.5" x14ac:dyDescent="0.35">
      <c r="C64" s="82" t="s">
        <v>37</v>
      </c>
      <c r="D64" s="82"/>
      <c r="E64" s="82">
        <f>Q24</f>
        <v>24240</v>
      </c>
      <c r="F64" s="38"/>
    </row>
    <row r="65" spans="2:6" ht="15.5" x14ac:dyDescent="0.35">
      <c r="C65" s="82" t="s">
        <v>38</v>
      </c>
      <c r="D65" s="82"/>
      <c r="E65" s="82">
        <f>Q27</f>
        <v>8000</v>
      </c>
      <c r="F65" s="38"/>
    </row>
    <row r="66" spans="2:6" ht="15.5" x14ac:dyDescent="0.35">
      <c r="C66" s="82" t="s">
        <v>39</v>
      </c>
      <c r="D66" s="82"/>
      <c r="E66" s="82">
        <f ca="1">Q28</f>
        <v>53849</v>
      </c>
      <c r="F66" s="38"/>
    </row>
    <row r="67" spans="2:6" ht="15.5" x14ac:dyDescent="0.35">
      <c r="C67" s="82" t="s">
        <v>40</v>
      </c>
      <c r="D67" s="82"/>
      <c r="E67" s="82">
        <f ca="1">Q29</f>
        <v>5032</v>
      </c>
      <c r="F67" s="38"/>
    </row>
    <row r="68" spans="2:6" ht="15.5" x14ac:dyDescent="0.35">
      <c r="C68" s="82" t="s">
        <v>41</v>
      </c>
      <c r="D68" s="82"/>
      <c r="E68" s="82">
        <f>Q30</f>
        <v>156000</v>
      </c>
      <c r="F68" s="38"/>
    </row>
    <row r="69" spans="2:6" ht="15.5" x14ac:dyDescent="0.35">
      <c r="C69" s="82" t="s">
        <v>42</v>
      </c>
      <c r="D69" s="82"/>
      <c r="E69" s="82">
        <f ca="1">Q31</f>
        <v>56800</v>
      </c>
      <c r="F69" s="38"/>
    </row>
    <row r="70" spans="2:6" x14ac:dyDescent="0.35">
      <c r="C70" s="38"/>
      <c r="D70" s="38"/>
      <c r="E70" s="38"/>
      <c r="F70" s="38"/>
    </row>
    <row r="71" spans="2:6" ht="15.5" x14ac:dyDescent="0.35">
      <c r="C71" s="82"/>
      <c r="D71" s="38"/>
      <c r="E71" s="38"/>
      <c r="F71" s="38"/>
    </row>
    <row r="72" spans="2:6" ht="15.5" x14ac:dyDescent="0.35">
      <c r="C72" s="84" t="s">
        <v>24</v>
      </c>
      <c r="D72" s="84" t="s">
        <v>47</v>
      </c>
      <c r="E72" s="84" t="s">
        <v>49</v>
      </c>
      <c r="F72" s="38"/>
    </row>
    <row r="73" spans="2:6" ht="15.5" x14ac:dyDescent="0.35">
      <c r="B73" s="3"/>
      <c r="C73" s="85" t="s">
        <v>27</v>
      </c>
      <c r="D73" s="85"/>
      <c r="E73" s="85">
        <f ca="1">Q35</f>
        <v>48600</v>
      </c>
      <c r="F73" s="83"/>
    </row>
    <row r="74" spans="2:6" ht="15.5" x14ac:dyDescent="0.35">
      <c r="B74" s="3"/>
      <c r="C74" s="85" t="s">
        <v>28</v>
      </c>
      <c r="D74" s="85"/>
      <c r="E74" s="85">
        <f ca="1">Q36</f>
        <v>42200</v>
      </c>
      <c r="F74" s="83"/>
    </row>
    <row r="75" spans="2:6" ht="15.5" x14ac:dyDescent="0.35">
      <c r="B75" s="3"/>
      <c r="C75" s="85" t="s">
        <v>29</v>
      </c>
      <c r="D75" s="85"/>
      <c r="E75" s="85">
        <f ca="1">Q37</f>
        <v>45900</v>
      </c>
      <c r="F75" s="83"/>
    </row>
    <row r="76" spans="2:6" ht="15.5" x14ac:dyDescent="0.35">
      <c r="B76" s="3"/>
      <c r="C76" s="85" t="s">
        <v>43</v>
      </c>
      <c r="D76" s="85"/>
      <c r="E76" s="85">
        <f ca="1">Q39</f>
        <v>48900</v>
      </c>
      <c r="F76" s="83"/>
    </row>
    <row r="77" spans="2:6" ht="15.5" x14ac:dyDescent="0.35">
      <c r="B77" s="3"/>
      <c r="C77" s="85" t="s">
        <v>44</v>
      </c>
      <c r="D77" s="85"/>
      <c r="E77" s="85">
        <f ca="1">Q40</f>
        <v>47000</v>
      </c>
      <c r="F77" s="83"/>
    </row>
    <row r="78" spans="2:6" ht="15.5" x14ac:dyDescent="0.35">
      <c r="B78" s="3"/>
      <c r="C78" s="85" t="s">
        <v>45</v>
      </c>
      <c r="D78" s="85"/>
      <c r="E78" s="85">
        <f ca="1">Q41</f>
        <v>56900</v>
      </c>
      <c r="F78" s="83"/>
    </row>
    <row r="79" spans="2:6" ht="15.5" x14ac:dyDescent="0.35">
      <c r="C79" s="26"/>
      <c r="D79" s="5"/>
      <c r="E79" s="5"/>
      <c r="F79" s="5"/>
    </row>
    <row r="80" spans="2:6" ht="15.5" x14ac:dyDescent="0.35">
      <c r="C80" s="28"/>
    </row>
    <row r="166" spans="28:28" x14ac:dyDescent="0.35">
      <c r="AB166" s="43"/>
    </row>
    <row r="167" spans="28:28" x14ac:dyDescent="0.35">
      <c r="AB167" s="44"/>
    </row>
    <row r="168" spans="28:28" x14ac:dyDescent="0.35">
      <c r="AB168" s="45"/>
    </row>
    <row r="364" spans="37:46" x14ac:dyDescent="0.35">
      <c r="AK364" s="55"/>
      <c r="AL364" s="55"/>
      <c r="AM364" s="47"/>
      <c r="AN364" s="47"/>
      <c r="AO364" s="47"/>
      <c r="AP364" s="47"/>
      <c r="AQ364" s="47"/>
      <c r="AR364" s="47"/>
      <c r="AS364" s="48"/>
      <c r="AT364" s="59"/>
    </row>
    <row r="365" spans="37:46" x14ac:dyDescent="0.35">
      <c r="AK365" s="47"/>
      <c r="AL365" s="47"/>
      <c r="AM365" s="47"/>
      <c r="AN365" s="47"/>
      <c r="AO365" s="47"/>
      <c r="AP365" s="47"/>
      <c r="AQ365" s="47"/>
      <c r="AR365" s="47"/>
      <c r="AS365" s="48"/>
      <c r="AT365" s="59"/>
    </row>
    <row r="366" spans="37:46" ht="19" thickBot="1" x14ac:dyDescent="0.5">
      <c r="AK366" s="47"/>
      <c r="AL366" s="47"/>
      <c r="AM366" s="47"/>
      <c r="AN366" s="47"/>
      <c r="AO366" s="47"/>
      <c r="AP366" s="47"/>
      <c r="AQ366" s="50"/>
      <c r="AR366" s="51"/>
      <c r="AS366" s="52"/>
      <c r="AT366" s="59"/>
    </row>
    <row r="367" spans="37:46" ht="19.5" thickTop="1" thickBot="1" x14ac:dyDescent="0.5">
      <c r="AK367" s="47"/>
      <c r="AL367" s="47"/>
      <c r="AM367" s="47"/>
      <c r="AN367" s="47"/>
      <c r="AO367" s="67"/>
      <c r="AP367" s="47"/>
      <c r="AQ367" s="49"/>
      <c r="AR367" s="53"/>
      <c r="AS367" s="54"/>
      <c r="AT367" s="59"/>
    </row>
    <row r="368" spans="37:46" ht="19.5" thickTop="1" thickBot="1" x14ac:dyDescent="0.5">
      <c r="AK368" s="47"/>
      <c r="AL368" s="47"/>
      <c r="AM368" s="47"/>
      <c r="AN368" s="47"/>
      <c r="AO368" s="72"/>
      <c r="AP368" s="47"/>
      <c r="AQ368" s="49"/>
      <c r="AR368" s="53"/>
      <c r="AS368" s="54"/>
      <c r="AT368" s="59"/>
    </row>
    <row r="369" spans="37:46" ht="19.5" thickTop="1" thickBot="1" x14ac:dyDescent="0.5">
      <c r="AK369" s="47"/>
      <c r="AL369" s="47"/>
      <c r="AM369" s="47"/>
      <c r="AN369" s="47"/>
      <c r="AO369" s="71"/>
      <c r="AP369" s="47"/>
      <c r="AQ369" s="49"/>
      <c r="AR369" s="53"/>
      <c r="AS369" s="54"/>
      <c r="AT369" s="59"/>
    </row>
    <row r="370" spans="37:46" ht="19.5" thickTop="1" thickBot="1" x14ac:dyDescent="0.5">
      <c r="AK370" s="47"/>
      <c r="AL370" s="47"/>
      <c r="AM370" s="47"/>
      <c r="AN370" s="47"/>
      <c r="AO370" s="70"/>
      <c r="AP370" s="47"/>
      <c r="AQ370" s="49"/>
      <c r="AR370" s="53"/>
      <c r="AS370" s="54"/>
      <c r="AT370" s="59"/>
    </row>
    <row r="371" spans="37:46" ht="19.5" thickTop="1" thickBot="1" x14ac:dyDescent="0.5">
      <c r="AK371" s="47"/>
      <c r="AL371" s="47"/>
      <c r="AM371" s="47"/>
      <c r="AN371" s="47"/>
      <c r="AO371" s="69"/>
      <c r="AP371" s="47"/>
      <c r="AQ371" s="49"/>
      <c r="AR371" s="53"/>
      <c r="AS371" s="54"/>
      <c r="AT371" s="59"/>
    </row>
    <row r="372" spans="37:46" ht="19.5" thickTop="1" thickBot="1" x14ac:dyDescent="0.5">
      <c r="AK372" s="47"/>
      <c r="AL372" s="47"/>
      <c r="AM372" s="47"/>
      <c r="AN372" s="47"/>
      <c r="AO372" s="68"/>
      <c r="AP372" s="47"/>
      <c r="AQ372" s="49"/>
      <c r="AR372" s="53"/>
      <c r="AS372" s="54"/>
      <c r="AT372" s="59"/>
    </row>
    <row r="373" spans="37:46" ht="15" thickTop="1" x14ac:dyDescent="0.35">
      <c r="AK373" s="47"/>
      <c r="AL373" s="47"/>
      <c r="AM373" s="47"/>
      <c r="AN373" s="47"/>
      <c r="AO373" s="47"/>
      <c r="AP373" s="47"/>
      <c r="AQ373" s="47"/>
      <c r="AR373" s="47"/>
      <c r="AS373" s="48"/>
      <c r="AT373" s="59"/>
    </row>
    <row r="374" spans="37:46" x14ac:dyDescent="0.35">
      <c r="AK374" s="47"/>
      <c r="AL374" s="47"/>
      <c r="AM374" s="47"/>
      <c r="AN374" s="47"/>
      <c r="AO374" s="47"/>
      <c r="AP374" s="47"/>
      <c r="AQ374" s="47"/>
      <c r="AR374" s="47"/>
      <c r="AS374" s="48"/>
      <c r="AT374" s="59"/>
    </row>
    <row r="375" spans="37:46" x14ac:dyDescent="0.35">
      <c r="AK375" s="47"/>
      <c r="AL375" s="47"/>
      <c r="AM375" s="47"/>
      <c r="AN375" s="47"/>
      <c r="AO375" s="47"/>
      <c r="AP375" s="47"/>
      <c r="AQ375" s="47"/>
      <c r="AR375" s="47"/>
      <c r="AS375" s="48"/>
      <c r="AT375" s="59"/>
    </row>
    <row r="376" spans="37:46" x14ac:dyDescent="0.35">
      <c r="AK376" s="47"/>
      <c r="AL376" s="47"/>
      <c r="AM376" s="47"/>
      <c r="AN376" s="47"/>
      <c r="AO376" s="47"/>
      <c r="AP376" s="47"/>
      <c r="AQ376" s="47"/>
      <c r="AR376" s="47"/>
      <c r="AS376" s="48"/>
      <c r="AT376" s="59"/>
    </row>
    <row r="377" spans="37:46" x14ac:dyDescent="0.35">
      <c r="AK377" s="47"/>
      <c r="AL377" s="47"/>
      <c r="AM377" s="47"/>
      <c r="AN377" s="47"/>
      <c r="AO377" s="47"/>
      <c r="AP377" s="47"/>
      <c r="AQ377" s="47"/>
      <c r="AR377" s="47"/>
      <c r="AS377" s="48"/>
      <c r="AT377" s="59"/>
    </row>
    <row r="378" spans="37:46" x14ac:dyDescent="0.35">
      <c r="AK378" s="47"/>
      <c r="AL378" s="47"/>
      <c r="AM378" s="47"/>
      <c r="AN378" s="47"/>
      <c r="AO378" s="47"/>
      <c r="AP378" s="47"/>
      <c r="AQ378" s="47"/>
      <c r="AR378" s="47"/>
      <c r="AS378" s="48"/>
      <c r="AT378" s="59"/>
    </row>
    <row r="379" spans="37:46" x14ac:dyDescent="0.35">
      <c r="AK379" s="47"/>
      <c r="AL379" s="47"/>
      <c r="AM379" s="47"/>
      <c r="AN379" s="47"/>
      <c r="AO379" s="47"/>
      <c r="AP379" s="47"/>
      <c r="AQ379" s="47"/>
      <c r="AR379" s="47"/>
      <c r="AS379" s="48"/>
      <c r="AT379" s="59"/>
    </row>
    <row r="380" spans="37:46" x14ac:dyDescent="0.35">
      <c r="AK380" s="47"/>
      <c r="AL380" s="47"/>
      <c r="AM380" s="47"/>
      <c r="AN380" s="47"/>
      <c r="AO380" s="47"/>
      <c r="AP380" s="47"/>
      <c r="AQ380" s="47"/>
      <c r="AR380" s="47"/>
      <c r="AS380" s="48"/>
      <c r="AT380" s="59"/>
    </row>
    <row r="381" spans="37:46" x14ac:dyDescent="0.35">
      <c r="AK381" s="47"/>
      <c r="AL381" s="47"/>
      <c r="AM381" s="47"/>
      <c r="AN381" s="47"/>
      <c r="AO381" s="47"/>
      <c r="AP381" s="47"/>
      <c r="AQ381" s="47"/>
      <c r="AR381" s="47"/>
      <c r="AS381" s="48"/>
      <c r="AT381" s="59"/>
    </row>
    <row r="382" spans="37:46" x14ac:dyDescent="0.35">
      <c r="AK382" s="64"/>
      <c r="AL382" s="64"/>
      <c r="AM382" s="64"/>
      <c r="AN382" s="64"/>
      <c r="AO382" s="64"/>
      <c r="AP382" s="64"/>
      <c r="AQ382" s="64"/>
      <c r="AR382" s="64"/>
      <c r="AS382" s="65"/>
      <c r="AT382" s="66"/>
    </row>
  </sheetData>
  <mergeCells count="2">
    <mergeCell ref="A1:XFD1"/>
    <mergeCell ref="E4:Q4"/>
  </mergeCells>
  <phoneticPr fontId="16" type="noConversion"/>
  <conditionalFormatting sqref="C10:C18 E10:Q18 C54:C59">
    <cfRule type="expression" dxfId="23" priority="22">
      <formula>ROW(E10)&lt;=income_max_row</formula>
    </cfRule>
  </conditionalFormatting>
  <conditionalFormatting sqref="C22:C31 E22:Q31 AD55:AD56 C62:C69">
    <cfRule type="expression" dxfId="22" priority="21">
      <formula>ROW(E22)&lt;=expense_max_row</formula>
    </cfRule>
  </conditionalFormatting>
  <conditionalFormatting sqref="C35:C41 E35:Q41 AD57:AD58 C73:C78">
    <cfRule type="expression" dxfId="21" priority="20">
      <formula>ROW(E35)&lt;=saving_max_row</formula>
    </cfRule>
  </conditionalFormatting>
  <conditionalFormatting sqref="C79:C80">
    <cfRule type="expression" dxfId="20" priority="4">
      <formula>ROW(E79)&lt;=saving_max_row</formula>
    </cfRule>
  </conditionalFormatting>
  <conditionalFormatting sqref="E5:P5">
    <cfRule type="expression" dxfId="19" priority="16">
      <formula>E6&lt;0</formula>
    </cfRule>
    <cfRule type="expression" dxfId="18" priority="17">
      <formula>E6&gt;-1</formula>
    </cfRule>
  </conditionalFormatting>
  <conditionalFormatting sqref="Q5:Q6">
    <cfRule type="expression" dxfId="17" priority="14">
      <formula>$Q$6&gt;-1</formula>
    </cfRule>
    <cfRule type="expression" dxfId="16" priority="15">
      <formula>$Q$6&lt;0</formula>
    </cfRule>
  </conditionalFormatting>
  <conditionalFormatting sqref="Y6:Y11">
    <cfRule type="expression" dxfId="15" priority="23">
      <formula>ROW(Z6)&lt;=income_max_row</formula>
    </cfRule>
  </conditionalFormatting>
  <conditionalFormatting sqref="AD52:AE54">
    <cfRule type="expression" dxfId="14" priority="9">
      <formula>ROW(AF52)&lt;=income_max_row</formula>
    </cfRule>
  </conditionalFormatting>
  <conditionalFormatting sqref="AQ367:AQ372">
    <cfRule type="expression" dxfId="13" priority="1">
      <formula>ROW(AR367)&lt;=income_max_row</formula>
    </cfRule>
  </conditionalFormatting>
  <pageMargins left="0.7" right="0.7" top="0.75" bottom="0.75" header="0.3" footer="0.3"/>
  <ignoredErrors>
    <ignoredError sqref="AA9:AA11 E62:E64 E76:E78" calculatedColumn="1"/>
  </ignoredErrors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Setting</vt:lpstr>
      <vt:lpstr>Budget Planning</vt:lpstr>
      <vt:lpstr>ehr</vt:lpstr>
      <vt:lpstr>expense_max_row</vt:lpstr>
      <vt:lpstr>expense_min_row</vt:lpstr>
      <vt:lpstr>ihr</vt:lpstr>
      <vt:lpstr>income_max_row</vt:lpstr>
      <vt:lpstr>income_min_row</vt:lpstr>
      <vt:lpstr>redirect_income_table</vt:lpstr>
      <vt:lpstr>saving_max_row</vt:lpstr>
      <vt:lpstr>savings_min_row</vt:lpstr>
      <vt:lpstr>shr</vt:lpstr>
      <vt:lpstr>starting_year</vt:lpstr>
      <vt:lpstr>year_months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Mishra</dc:creator>
  <cp:lastModifiedBy>Mayank Mishra</cp:lastModifiedBy>
  <dcterms:created xsi:type="dcterms:W3CDTF">2024-05-15T08:03:25Z</dcterms:created>
  <dcterms:modified xsi:type="dcterms:W3CDTF">2024-05-17T08:56:00Z</dcterms:modified>
</cp:coreProperties>
</file>