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8_{AA44CBDC-1404-4DF3-8626-B539A578A49F}" xr6:coauthVersionLast="47" xr6:coauthVersionMax="47" xr10:uidLastSave="{00000000-0000-0000-0000-000000000000}"/>
  <bookViews>
    <workbookView xWindow="-110" yWindow="-110" windowWidth="19420" windowHeight="10300" xr2:uid="{17566A47-09A0-420C-B9C4-F49F6474E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1" i="1"/>
  <c r="G18" i="1"/>
  <c r="C9" i="1"/>
  <c r="G22" i="1" s="1"/>
  <c r="C8" i="1"/>
  <c r="G27" i="1" s="1"/>
  <c r="B7" i="1"/>
  <c r="I6" i="1"/>
  <c r="H6" i="1"/>
  <c r="G6" i="1"/>
  <c r="B6" i="1"/>
  <c r="G9" i="1" l="1"/>
  <c r="G25" i="1"/>
  <c r="G19" i="1"/>
  <c r="G7" i="1"/>
  <c r="G30" i="1" s="1"/>
  <c r="G16" i="1"/>
  <c r="J6" i="1"/>
  <c r="G13" i="1"/>
  <c r="G29" i="1"/>
  <c r="G10" i="1"/>
  <c r="G26" i="1"/>
  <c r="G15" i="1"/>
  <c r="G20" i="1"/>
  <c r="G12" i="1"/>
  <c r="G28" i="1"/>
  <c r="G17" i="1"/>
  <c r="F7" i="1"/>
  <c r="G23" i="1"/>
  <c r="G14" i="1"/>
  <c r="G8" i="1"/>
  <c r="G11" i="1"/>
  <c r="F8" i="1" l="1"/>
  <c r="H7" i="1"/>
  <c r="I7" i="1"/>
  <c r="J7" i="1" l="1"/>
  <c r="H8" i="1"/>
  <c r="I8" i="1"/>
  <c r="F9" i="1"/>
  <c r="F10" i="1" l="1"/>
  <c r="I9" i="1"/>
  <c r="H9" i="1"/>
  <c r="J8" i="1"/>
  <c r="J9" i="1" s="1"/>
  <c r="F11" i="1" l="1"/>
  <c r="H10" i="1"/>
  <c r="I10" i="1"/>
  <c r="J10" i="1" s="1"/>
  <c r="I11" i="1" l="1"/>
  <c r="J11" i="1" s="1"/>
  <c r="H11" i="1"/>
  <c r="F12" i="1"/>
  <c r="I12" i="1" l="1"/>
  <c r="J12" i="1" s="1"/>
  <c r="H12" i="1"/>
  <c r="F13" i="1"/>
  <c r="F14" i="1" l="1"/>
  <c r="I13" i="1"/>
  <c r="J13" i="1" s="1"/>
  <c r="H13" i="1"/>
  <c r="I14" i="1" l="1"/>
  <c r="J14" i="1" s="1"/>
  <c r="F15" i="1"/>
  <c r="H14" i="1"/>
  <c r="I15" i="1" l="1"/>
  <c r="J15" i="1" s="1"/>
  <c r="F16" i="1"/>
  <c r="H15" i="1"/>
  <c r="F17" i="1" l="1"/>
  <c r="H16" i="1"/>
  <c r="I16" i="1"/>
  <c r="J16" i="1" s="1"/>
  <c r="F18" i="1" l="1"/>
  <c r="I17" i="1"/>
  <c r="J17" i="1" s="1"/>
  <c r="H17" i="1"/>
  <c r="F19" i="1" l="1"/>
  <c r="I18" i="1"/>
  <c r="J18" i="1" s="1"/>
  <c r="H18" i="1"/>
  <c r="F20" i="1" l="1"/>
  <c r="I19" i="1"/>
  <c r="J19" i="1" s="1"/>
  <c r="H19" i="1"/>
  <c r="F21" i="1" l="1"/>
  <c r="H20" i="1"/>
  <c r="I20" i="1"/>
  <c r="J20" i="1" s="1"/>
  <c r="H21" i="1" l="1"/>
  <c r="F22" i="1"/>
  <c r="I21" i="1"/>
  <c r="J21" i="1" s="1"/>
  <c r="F23" i="1" l="1"/>
  <c r="I22" i="1"/>
  <c r="J22" i="1" s="1"/>
  <c r="H22" i="1"/>
  <c r="F24" i="1" l="1"/>
  <c r="H23" i="1"/>
  <c r="I23" i="1"/>
  <c r="J23" i="1" s="1"/>
  <c r="H24" i="1" l="1"/>
  <c r="I24" i="1"/>
  <c r="J24" i="1" s="1"/>
  <c r="F25" i="1"/>
  <c r="H25" i="1" l="1"/>
  <c r="F26" i="1"/>
  <c r="I25" i="1"/>
  <c r="J25" i="1" s="1"/>
  <c r="F27" i="1" l="1"/>
  <c r="H26" i="1"/>
  <c r="I26" i="1"/>
  <c r="J26" i="1" s="1"/>
  <c r="F28" i="1" l="1"/>
  <c r="H27" i="1"/>
  <c r="I27" i="1"/>
  <c r="J27" i="1" s="1"/>
  <c r="H28" i="1" l="1"/>
  <c r="I28" i="1"/>
  <c r="J28" i="1" s="1"/>
  <c r="F29" i="1"/>
  <c r="I29" i="1" l="1"/>
  <c r="I30" i="1" s="1"/>
  <c r="H29" i="1"/>
  <c r="H30" i="1" s="1"/>
  <c r="J29" i="1" l="1"/>
</calcChain>
</file>

<file path=xl/sharedStrings.xml><?xml version="1.0" encoding="utf-8"?>
<sst xmlns="http://schemas.openxmlformats.org/spreadsheetml/2006/main" count="16" uniqueCount="16">
  <si>
    <t>Financial Formulas</t>
  </si>
  <si>
    <t>rate=monthly rate</t>
  </si>
  <si>
    <t>Loan</t>
  </si>
  <si>
    <t>Period</t>
  </si>
  <si>
    <t>EMI Calculation</t>
  </si>
  <si>
    <t>Interest Calculation</t>
  </si>
  <si>
    <t xml:space="preserve">Principal Amount </t>
  </si>
  <si>
    <t>Outstanding Amount</t>
  </si>
  <si>
    <t>nper=total no. of months</t>
  </si>
  <si>
    <t>Down Payment</t>
  </si>
  <si>
    <t>per=period (1,2,3,4,5,…)</t>
  </si>
  <si>
    <t>Present Value</t>
  </si>
  <si>
    <t>pv=total amount-10%total amount</t>
  </si>
  <si>
    <t>Rate</t>
  </si>
  <si>
    <t>Tenure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</si>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</sst>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₹&quot;\ #,##0.00;[Red]&quot;₹&quot;\ \-#,##0.00"/>
    <numFmt numFmtId="165" formatCode="0.00%\ &quot;Yearly&quot;"/>
    <numFmt numFmtId="166" formatCode="0.00%\ &quot;Monthly&quot;"/>
    <numFmt numFmtId="167" formatCode="0.0\ &quot;Years&quot;"/>
    <numFmt numFmtId="168" formatCode="0\ &quot;Months&quot;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</font>
    <font>
      <sz val="11"/>
      <color theme="0"/>
      <name val="Cambria"/>
      <family val="1"/>
    </font>
    <font>
      <sz val="11"/>
      <color theme="1"/>
      <name val="Cambria"/>
      <family val="1"/>
    </font>
    <font>
      <sz val="12"/>
      <color theme="0"/>
      <name val="Cambria"/>
      <family val="1"/>
    </font>
    <font>
      <b/>
      <sz val="11"/>
      <color theme="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8" fontId="0" fillId="0" borderId="0" xfId="0" applyNumberFormat="1"/>
    <xf numFmtId="165" fontId="3" fillId="0" borderId="1" xfId="0" applyNumberFormat="1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left" vertical="center"/>
    </xf>
    <xf numFmtId="167" fontId="3" fillId="0" borderId="1" xfId="0" applyNumberFormat="1" applyFont="1" applyBorder="1" applyAlignment="1">
      <alignment horizontal="left" vertical="center"/>
    </xf>
    <xf numFmtId="168" fontId="3" fillId="0" borderId="1" xfId="0" applyNumberFormat="1" applyFont="1" applyBorder="1" applyAlignment="1">
      <alignment horizontal="left" vertical="center"/>
    </xf>
    <xf numFmtId="0" fontId="0" fillId="0" borderId="0" xfId="0" quotePrefix="1"/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BCAD-E76F-49D9-AFAB-94690B302FD9}">
  <dimension ref="A1:O30"/>
  <sheetViews>
    <sheetView tabSelected="1" topLeftCell="A4" workbookViewId="0">
      <selection activeCell="K13" sqref="K13"/>
    </sheetView>
  </sheetViews>
  <sheetFormatPr defaultRowHeight="14.5" x14ac:dyDescent="0.35"/>
  <cols>
    <col min="1" max="1" width="14" bestFit="1" customWidth="1"/>
    <col min="2" max="2" width="13.54296875" bestFit="1" customWidth="1"/>
    <col min="3" max="3" width="14" bestFit="1" customWidth="1"/>
    <col min="6" max="6" width="7.26953125" bestFit="1" customWidth="1"/>
    <col min="7" max="7" width="16" bestFit="1" customWidth="1"/>
    <col min="8" max="8" width="19.6328125" bestFit="1" customWidth="1"/>
    <col min="9" max="9" width="18.08984375" bestFit="1" customWidth="1"/>
    <col min="10" max="10" width="20.453125" bestFit="1" customWidth="1"/>
    <col min="11" max="11" width="11.81640625" bestFit="1" customWidth="1"/>
    <col min="12" max="12" width="9.453125" bestFit="1" customWidth="1"/>
    <col min="14" max="14" width="30" bestFit="1" customWidth="1"/>
  </cols>
  <sheetData>
    <row r="1" spans="1:1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5">
      <c r="N4" t="s">
        <v>1</v>
      </c>
    </row>
    <row r="5" spans="1:15" ht="15" x14ac:dyDescent="0.35">
      <c r="A5" s="2" t="s">
        <v>2</v>
      </c>
      <c r="B5" s="3">
        <v>150000</v>
      </c>
      <c r="C5" s="4"/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N5" t="s">
        <v>8</v>
      </c>
    </row>
    <row r="6" spans="1:15" x14ac:dyDescent="0.35">
      <c r="A6" s="2" t="s">
        <v>9</v>
      </c>
      <c r="B6" s="3">
        <f>B5*10%</f>
        <v>15000</v>
      </c>
      <c r="C6" s="4"/>
      <c r="F6" s="6">
        <v>1</v>
      </c>
      <c r="G6" s="7">
        <f>-PMT($C$8,$C$9,$B$7)</f>
        <v>6805.1633226014837</v>
      </c>
      <c r="H6" s="7">
        <f>-IPMT($C$8,F6,$C$9,$B$7)</f>
        <v>2137.5</v>
      </c>
      <c r="I6" s="7">
        <f>-PPMT($C$8,F6,$C$9,$B$7)</f>
        <v>4667.6633226014828</v>
      </c>
      <c r="J6" s="7">
        <f>B7-I6</f>
        <v>130332.33667739852</v>
      </c>
      <c r="L6" s="8"/>
      <c r="N6" t="s">
        <v>10</v>
      </c>
    </row>
    <row r="7" spans="1:15" x14ac:dyDescent="0.35">
      <c r="A7" s="2" t="s">
        <v>11</v>
      </c>
      <c r="B7" s="3">
        <f>B5-B6</f>
        <v>135000</v>
      </c>
      <c r="C7" s="4"/>
      <c r="F7" s="6">
        <f>IF(F6&lt;$C$9,F6+1,"")</f>
        <v>2</v>
      </c>
      <c r="G7" s="7">
        <f t="shared" ref="G7:G29" si="0">-PMT($C$8,$C$9,$B$7)</f>
        <v>6805.1633226014837</v>
      </c>
      <c r="H7" s="7">
        <f t="shared" ref="H7:H29" si="1">-IPMT($C$8,F7,$C$9,$B$7)</f>
        <v>2063.5953307254763</v>
      </c>
      <c r="I7" s="7">
        <f t="shared" ref="I7:I29" si="2">-PPMT($C$8,F7,$C$9,$B$7)</f>
        <v>4741.567991876007</v>
      </c>
      <c r="J7" s="7">
        <f>J6-I7</f>
        <v>125590.76868552252</v>
      </c>
      <c r="K7" s="8"/>
      <c r="N7" t="s">
        <v>12</v>
      </c>
    </row>
    <row r="8" spans="1:15" x14ac:dyDescent="0.35">
      <c r="A8" s="2" t="s">
        <v>13</v>
      </c>
      <c r="B8" s="9">
        <v>0.19</v>
      </c>
      <c r="C8" s="10">
        <f>B8/12</f>
        <v>1.5833333333333335E-2</v>
      </c>
      <c r="F8" s="6">
        <f t="shared" ref="F8:F29" si="3">IF(F7&lt;$C$9,F7+1,"")</f>
        <v>3</v>
      </c>
      <c r="G8" s="7">
        <f t="shared" si="0"/>
        <v>6805.1633226014837</v>
      </c>
      <c r="H8" s="7">
        <f t="shared" si="1"/>
        <v>1988.5205041874399</v>
      </c>
      <c r="I8" s="7">
        <f t="shared" si="2"/>
        <v>4816.6428184140441</v>
      </c>
      <c r="J8" s="7">
        <f t="shared" ref="J8:J29" si="4">J7-I8</f>
        <v>120774.12586710848</v>
      </c>
    </row>
    <row r="9" spans="1:15" x14ac:dyDescent="0.35">
      <c r="A9" s="2" t="s">
        <v>14</v>
      </c>
      <c r="B9" s="11">
        <v>2</v>
      </c>
      <c r="C9" s="12">
        <f>B9*12</f>
        <v>24</v>
      </c>
      <c r="F9" s="6">
        <f t="shared" si="3"/>
        <v>4</v>
      </c>
      <c r="G9" s="7">
        <f t="shared" si="0"/>
        <v>6805.1633226014837</v>
      </c>
      <c r="H9" s="7">
        <f t="shared" si="1"/>
        <v>1912.2569928958837</v>
      </c>
      <c r="I9" s="7">
        <f t="shared" si="2"/>
        <v>4892.9063297055991</v>
      </c>
      <c r="J9" s="7">
        <f t="shared" si="4"/>
        <v>115881.21953740288</v>
      </c>
    </row>
    <row r="10" spans="1:15" x14ac:dyDescent="0.35">
      <c r="F10" s="6">
        <f t="shared" si="3"/>
        <v>5</v>
      </c>
      <c r="G10" s="7">
        <f t="shared" si="0"/>
        <v>6805.1633226014837</v>
      </c>
      <c r="H10" s="7">
        <f t="shared" si="1"/>
        <v>1834.7859760088784</v>
      </c>
      <c r="I10" s="7">
        <f t="shared" si="2"/>
        <v>4970.3773465926051</v>
      </c>
      <c r="J10" s="7">
        <f t="shared" si="4"/>
        <v>110910.84219081028</v>
      </c>
    </row>
    <row r="11" spans="1:15" x14ac:dyDescent="0.35">
      <c r="F11" s="6">
        <f t="shared" si="3"/>
        <v>6</v>
      </c>
      <c r="G11" s="7">
        <f t="shared" si="0"/>
        <v>6805.1633226014837</v>
      </c>
      <c r="H11" s="7">
        <f t="shared" si="1"/>
        <v>1756.088334687829</v>
      </c>
      <c r="I11" s="7">
        <f t="shared" si="2"/>
        <v>5049.0749879136547</v>
      </c>
      <c r="J11" s="7">
        <f t="shared" si="4"/>
        <v>105861.76720289662</v>
      </c>
    </row>
    <row r="12" spans="1:15" x14ac:dyDescent="0.35">
      <c r="F12" s="6">
        <f t="shared" si="3"/>
        <v>7</v>
      </c>
      <c r="G12" s="7">
        <f t="shared" si="0"/>
        <v>6805.1633226014837</v>
      </c>
      <c r="H12" s="7">
        <f t="shared" si="1"/>
        <v>1676.1446473791959</v>
      </c>
      <c r="I12" s="7">
        <f t="shared" si="2"/>
        <v>5129.018675222288</v>
      </c>
      <c r="J12" s="7">
        <f t="shared" si="4"/>
        <v>100732.74852767432</v>
      </c>
    </row>
    <row r="13" spans="1:15" x14ac:dyDescent="0.35">
      <c r="F13" s="6">
        <f t="shared" si="3"/>
        <v>8</v>
      </c>
      <c r="G13" s="7">
        <f t="shared" si="0"/>
        <v>6805.1633226014837</v>
      </c>
      <c r="H13" s="7">
        <f t="shared" si="1"/>
        <v>1594.9351850215101</v>
      </c>
      <c r="I13" s="7">
        <f t="shared" si="2"/>
        <v>5210.2281375799739</v>
      </c>
      <c r="J13" s="7">
        <f t="shared" si="4"/>
        <v>95522.520390094345</v>
      </c>
    </row>
    <row r="14" spans="1:15" x14ac:dyDescent="0.35">
      <c r="A14" s="13"/>
      <c r="F14" s="6">
        <f t="shared" si="3"/>
        <v>9</v>
      </c>
      <c r="G14" s="7">
        <f t="shared" si="0"/>
        <v>6805.1633226014837</v>
      </c>
      <c r="H14" s="7">
        <f t="shared" si="1"/>
        <v>1512.4399061764934</v>
      </c>
      <c r="I14" s="7">
        <f t="shared" si="2"/>
        <v>5292.7234164249903</v>
      </c>
      <c r="J14" s="7">
        <f t="shared" si="4"/>
        <v>90229.796973669349</v>
      </c>
    </row>
    <row r="15" spans="1:15" x14ac:dyDescent="0.35">
      <c r="F15" s="6">
        <f t="shared" si="3"/>
        <v>10</v>
      </c>
      <c r="G15" s="7">
        <f t="shared" si="0"/>
        <v>6805.1633226014837</v>
      </c>
      <c r="H15" s="7">
        <f t="shared" si="1"/>
        <v>1428.6384520830979</v>
      </c>
      <c r="I15" s="7">
        <f t="shared" si="2"/>
        <v>5376.5248705183849</v>
      </c>
      <c r="J15" s="7">
        <f t="shared" si="4"/>
        <v>84853.272103150957</v>
      </c>
    </row>
    <row r="16" spans="1:15" x14ac:dyDescent="0.35">
      <c r="F16" s="6">
        <f t="shared" si="3"/>
        <v>11</v>
      </c>
      <c r="G16" s="7">
        <f t="shared" si="0"/>
        <v>6805.1633226014837</v>
      </c>
      <c r="H16" s="7">
        <f t="shared" si="1"/>
        <v>1343.5101416332236</v>
      </c>
      <c r="I16" s="7">
        <f t="shared" si="2"/>
        <v>5461.6531809682601</v>
      </c>
      <c r="J16" s="7">
        <f t="shared" si="4"/>
        <v>79391.618922182693</v>
      </c>
    </row>
    <row r="17" spans="6:10" x14ac:dyDescent="0.35">
      <c r="F17" s="6">
        <f t="shared" si="3"/>
        <v>12</v>
      </c>
      <c r="G17" s="7">
        <f t="shared" si="0"/>
        <v>6805.1633226014837</v>
      </c>
      <c r="H17" s="7">
        <f t="shared" si="1"/>
        <v>1257.0339662678925</v>
      </c>
      <c r="I17" s="7">
        <f t="shared" si="2"/>
        <v>5548.1293563335903</v>
      </c>
      <c r="J17" s="7">
        <f t="shared" si="4"/>
        <v>73843.4895658491</v>
      </c>
    </row>
    <row r="18" spans="6:10" x14ac:dyDescent="0.35">
      <c r="F18" s="6">
        <f t="shared" si="3"/>
        <v>13</v>
      </c>
      <c r="G18" s="7">
        <f t="shared" si="0"/>
        <v>6805.1633226014837</v>
      </c>
      <c r="H18" s="7">
        <f t="shared" si="1"/>
        <v>1169.1885847926105</v>
      </c>
      <c r="I18" s="7">
        <f t="shared" si="2"/>
        <v>5635.9747378088732</v>
      </c>
      <c r="J18" s="7">
        <f t="shared" si="4"/>
        <v>68207.514828040221</v>
      </c>
    </row>
    <row r="19" spans="6:10" x14ac:dyDescent="0.35">
      <c r="F19" s="6">
        <f t="shared" si="3"/>
        <v>14</v>
      </c>
      <c r="G19" s="7">
        <f t="shared" si="0"/>
        <v>6805.1633226014837</v>
      </c>
      <c r="H19" s="7">
        <f t="shared" si="1"/>
        <v>1079.952318110637</v>
      </c>
      <c r="I19" s="7">
        <f t="shared" si="2"/>
        <v>5725.2110044908468</v>
      </c>
      <c r="J19" s="7">
        <f t="shared" si="4"/>
        <v>62482.303823549373</v>
      </c>
    </row>
    <row r="20" spans="6:10" x14ac:dyDescent="0.35">
      <c r="F20" s="6">
        <f t="shared" si="3"/>
        <v>15</v>
      </c>
      <c r="G20" s="7">
        <f t="shared" si="0"/>
        <v>6805.1633226014837</v>
      </c>
      <c r="H20" s="7">
        <f t="shared" si="1"/>
        <v>989.30314387286489</v>
      </c>
      <c r="I20" s="7">
        <f t="shared" si="2"/>
        <v>5815.8601787286188</v>
      </c>
      <c r="J20" s="7">
        <f t="shared" si="4"/>
        <v>56666.443644820756</v>
      </c>
    </row>
    <row r="21" spans="6:10" x14ac:dyDescent="0.35">
      <c r="F21" s="6">
        <f t="shared" si="3"/>
        <v>16</v>
      </c>
      <c r="G21" s="7">
        <f t="shared" si="0"/>
        <v>6805.1633226014837</v>
      </c>
      <c r="H21" s="7">
        <f t="shared" si="1"/>
        <v>897.21869104299526</v>
      </c>
      <c r="I21" s="7">
        <f t="shared" si="2"/>
        <v>5907.9446315584883</v>
      </c>
      <c r="J21" s="7">
        <f t="shared" si="4"/>
        <v>50758.49901326227</v>
      </c>
    </row>
    <row r="22" spans="6:10" x14ac:dyDescent="0.35">
      <c r="F22" s="6">
        <f t="shared" si="3"/>
        <v>17</v>
      </c>
      <c r="G22" s="7">
        <f t="shared" si="0"/>
        <v>6805.1633226014837</v>
      </c>
      <c r="H22" s="7">
        <f t="shared" si="1"/>
        <v>803.67623437665259</v>
      </c>
      <c r="I22" s="7">
        <f t="shared" si="2"/>
        <v>6001.4870882248306</v>
      </c>
      <c r="J22" s="7">
        <f t="shared" si="4"/>
        <v>44757.011925037441</v>
      </c>
    </row>
    <row r="23" spans="6:10" x14ac:dyDescent="0.35">
      <c r="F23" s="6">
        <f t="shared" si="3"/>
        <v>18</v>
      </c>
      <c r="G23" s="7">
        <f t="shared" si="0"/>
        <v>6805.1633226014837</v>
      </c>
      <c r="H23" s="7">
        <f t="shared" si="1"/>
        <v>708.65268881309271</v>
      </c>
      <c r="I23" s="7">
        <f t="shared" si="2"/>
        <v>6096.5106337883908</v>
      </c>
      <c r="J23" s="7">
        <f t="shared" si="4"/>
        <v>38660.501291249049</v>
      </c>
    </row>
    <row r="24" spans="6:10" x14ac:dyDescent="0.35">
      <c r="F24" s="6">
        <f t="shared" si="3"/>
        <v>19</v>
      </c>
      <c r="G24" s="7">
        <f t="shared" si="0"/>
        <v>6805.1633226014837</v>
      </c>
      <c r="H24" s="7">
        <f t="shared" si="1"/>
        <v>612.12460377810987</v>
      </c>
      <c r="I24" s="7">
        <f t="shared" si="2"/>
        <v>6193.0387188233735</v>
      </c>
      <c r="J24" s="7">
        <f t="shared" si="4"/>
        <v>32467.462572425677</v>
      </c>
    </row>
    <row r="25" spans="6:10" x14ac:dyDescent="0.35">
      <c r="F25" s="6">
        <f t="shared" si="3"/>
        <v>20</v>
      </c>
      <c r="G25" s="7">
        <f t="shared" si="0"/>
        <v>6805.1633226014837</v>
      </c>
      <c r="H25" s="7">
        <f t="shared" si="1"/>
        <v>514.06815739673971</v>
      </c>
      <c r="I25" s="7">
        <f t="shared" si="2"/>
        <v>6291.0951652047434</v>
      </c>
      <c r="J25" s="7">
        <f t="shared" si="4"/>
        <v>26176.367407220932</v>
      </c>
    </row>
    <row r="26" spans="6:10" x14ac:dyDescent="0.35">
      <c r="F26" s="6">
        <f t="shared" si="3"/>
        <v>21</v>
      </c>
      <c r="G26" s="7">
        <f t="shared" si="0"/>
        <v>6805.1633226014837</v>
      </c>
      <c r="H26" s="7">
        <f t="shared" si="1"/>
        <v>414.45915061433124</v>
      </c>
      <c r="I26" s="7">
        <f t="shared" si="2"/>
        <v>6390.7041719871522</v>
      </c>
      <c r="J26" s="7">
        <f t="shared" si="4"/>
        <v>19785.66323523378</v>
      </c>
    </row>
    <row r="27" spans="6:10" x14ac:dyDescent="0.35">
      <c r="F27" s="6">
        <f t="shared" si="3"/>
        <v>22</v>
      </c>
      <c r="G27" s="7">
        <f t="shared" si="0"/>
        <v>6805.1633226014837</v>
      </c>
      <c r="H27" s="7">
        <f t="shared" si="1"/>
        <v>313.27300122453471</v>
      </c>
      <c r="I27" s="7">
        <f t="shared" si="2"/>
        <v>6491.890321376949</v>
      </c>
      <c r="J27" s="7">
        <f t="shared" si="4"/>
        <v>13293.772913856832</v>
      </c>
    </row>
    <row r="28" spans="6:10" x14ac:dyDescent="0.35">
      <c r="F28" s="6">
        <f t="shared" si="3"/>
        <v>23</v>
      </c>
      <c r="G28" s="7">
        <f t="shared" si="0"/>
        <v>6805.1633226014837</v>
      </c>
      <c r="H28" s="7">
        <f t="shared" si="1"/>
        <v>210.48473780273295</v>
      </c>
      <c r="I28" s="7">
        <f t="shared" si="2"/>
        <v>6594.6785847987503</v>
      </c>
      <c r="J28" s="7">
        <f t="shared" si="4"/>
        <v>6699.0943290580817</v>
      </c>
    </row>
    <row r="29" spans="6:10" x14ac:dyDescent="0.35">
      <c r="F29" s="6">
        <f t="shared" si="3"/>
        <v>24</v>
      </c>
      <c r="G29" s="7">
        <f t="shared" si="0"/>
        <v>6805.1633226014837</v>
      </c>
      <c r="H29" s="7">
        <f t="shared" si="1"/>
        <v>106.0689935434194</v>
      </c>
      <c r="I29" s="7">
        <f t="shared" si="2"/>
        <v>6699.0943290580635</v>
      </c>
      <c r="J29" s="7">
        <f t="shared" si="4"/>
        <v>1.8189894035458565E-11</v>
      </c>
    </row>
    <row r="30" spans="6:10" x14ac:dyDescent="0.35">
      <c r="F30" s="14" t="s">
        <v>15</v>
      </c>
      <c r="G30" s="15">
        <f>SUM(G6:G29)</f>
        <v>163323.91974243565</v>
      </c>
      <c r="H30" s="15">
        <f>SUM(H6:H29)</f>
        <v>28323.919742435646</v>
      </c>
      <c r="I30" s="16">
        <f>SUM(I6:I29)</f>
        <v>134999.99999999997</v>
      </c>
      <c r="J30" s="17"/>
    </row>
  </sheetData>
  <mergeCells count="2">
    <mergeCell ref="A1:O3"/>
    <mergeCell ref="I30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mayank</dc:creator>
  <cp:lastModifiedBy>mayank mayank</cp:lastModifiedBy>
  <dcterms:created xsi:type="dcterms:W3CDTF">2025-07-17T16:57:48Z</dcterms:created>
  <dcterms:modified xsi:type="dcterms:W3CDTF">2025-07-17T16:59:15Z</dcterms:modified>
</cp:coreProperties>
</file>