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_Analytics\Final\06_Marketing Analytics\07_Marketing_Analytics\Exercise_Solution_Files\"/>
    </mc:Choice>
  </mc:AlternateContent>
  <xr:revisionPtr revIDLastSave="0" documentId="8_{8873EB6F-6AD4-4791-BD46-53A5D83BCAB0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1 (2)" sheetId="2" r:id="rId2"/>
    <sheet name="Sheet1 (3)" sheetId="3" r:id="rId3"/>
  </sheets>
  <definedNames>
    <definedName name="Base" localSheetId="1">'Sheet1 (2)'!$E$3</definedName>
    <definedName name="Base" localSheetId="2">'Sheet1 (3)'!$E$3</definedName>
    <definedName name="Base">Sheet1!$E$3</definedName>
    <definedName name="q1_" localSheetId="1">'Sheet1 (2)'!$G$2</definedName>
    <definedName name="q1_" localSheetId="2">'Sheet1 (3)'!$G$2</definedName>
    <definedName name="q1_">Sheet1!$G$2</definedName>
    <definedName name="q2_" localSheetId="1">'Sheet1 (2)'!$G$3</definedName>
    <definedName name="q2_" localSheetId="2">'Sheet1 (3)'!$G$3</definedName>
    <definedName name="q2_">Sheet1!$G$3</definedName>
    <definedName name="q3_" localSheetId="1">'Sheet1 (2)'!$G$4</definedName>
    <definedName name="q3_" localSheetId="2">'Sheet1 (3)'!$G$4</definedName>
    <definedName name="q3_">Sheet1!$G$4</definedName>
    <definedName name="q4_" localSheetId="1">'Sheet1 (2)'!$G$5</definedName>
    <definedName name="q4_" localSheetId="2">'Sheet1 (3)'!$G$5</definedName>
    <definedName name="q4_">Sheet1!$G$5</definedName>
    <definedName name="solver_adj" localSheetId="0" hidden="1">Sheet1!$E$2:$E$3,Sheet1!$G$2:$G$13</definedName>
    <definedName name="solver_adj" localSheetId="1" hidden="1">'Sheet1 (2)'!$E$2:$E$3,'Sheet1 (2)'!$G$2:$G$13</definedName>
    <definedName name="solver_adj" localSheetId="2" hidden="1">'Sheet1 (3)'!$E$2:$E$3,'Sheet1 (3)'!$G$2:$G$13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Sheet1!$G$2:$G$13</definedName>
    <definedName name="solver_lhs1" localSheetId="1" hidden="1">'Sheet1 (2)'!$G$14</definedName>
    <definedName name="solver_lhs1" localSheetId="2" hidden="1">'Sheet1 (3)'!$G$2:$G$13</definedName>
    <definedName name="solver_lhs2" localSheetId="0" hidden="1">Sheet1!$H$7</definedName>
    <definedName name="solver_lhs2" localSheetId="1" hidden="1">'Sheet1 (2)'!$G$2:$G$13</definedName>
    <definedName name="solver_lhs2" localSheetId="2" hidden="1">'Sheet1 (3)'!$H$7</definedName>
    <definedName name="solver_lhs3" localSheetId="0" hidden="1">Sheet1!$E$3</definedName>
    <definedName name="solver_lhs3" localSheetId="1" hidden="1">'Sheet1 (2)'!$E$3</definedName>
    <definedName name="solver_lhs3" localSheetId="2" hidden="1">'Sheet1 (3)'!$E$3</definedName>
    <definedName name="solver_lhs4" localSheetId="0" hidden="1">Sheet1!$E$2</definedName>
    <definedName name="solver_lhs4" localSheetId="1" hidden="1">'Sheet1 (2)'!$E$2</definedName>
    <definedName name="solver_lhs4" localSheetId="2" hidden="1">'Sheet1 (3)'!$E$2</definedName>
    <definedName name="solver_lhs5" localSheetId="0" hidden="1">Sheet1!$E$2</definedName>
    <definedName name="solver_lhs5" localSheetId="1" hidden="1">'Sheet1 (2)'!$E$2</definedName>
    <definedName name="solver_lhs5" localSheetId="2" hidden="1">'Sheet1 (3)'!$E$2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Sheet1!$H$4</definedName>
    <definedName name="solver_opt" localSheetId="1" hidden="1">'Sheet1 (2)'!$H$4</definedName>
    <definedName name="solver_opt" localSheetId="2" hidden="1">'Sheet1 (3)'!$H$4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1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hs1" localSheetId="0" hidden="1">2</definedName>
    <definedName name="solver_rhs1" localSheetId="1" hidden="1">1</definedName>
    <definedName name="solver_rhs1" localSheetId="2" hidden="1">2</definedName>
    <definedName name="solver_rhs2" localSheetId="0" hidden="1">1</definedName>
    <definedName name="solver_rhs2" localSheetId="1" hidden="1">2</definedName>
    <definedName name="solver_rhs2" localSheetId="2" hidden="1">1</definedName>
    <definedName name="solver_rhs3" localSheetId="0" hidden="1">100</definedName>
    <definedName name="solver_rhs3" localSheetId="1" hidden="1">100</definedName>
    <definedName name="solver_rhs3" localSheetId="2" hidden="1">100</definedName>
    <definedName name="solver_rhs4" localSheetId="0" hidden="1">2</definedName>
    <definedName name="solver_rhs4" localSheetId="1" hidden="1">2</definedName>
    <definedName name="solver_rhs4" localSheetId="2" hidden="1">1.05</definedName>
    <definedName name="solver_rhs5" localSheetId="0" hidden="1">2</definedName>
    <definedName name="solver_rhs5" localSheetId="1" hidden="1">2</definedName>
    <definedName name="solver_rhs5" localSheetId="2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Trend" localSheetId="1">'Sheet1 (2)'!$E$2</definedName>
    <definedName name="Trend" localSheetId="2">'Sheet1 (3)'!$E$2</definedName>
    <definedName name="Trend">Sheet1!$E$2</definedName>
  </definedNames>
  <calcPr calcId="181029" calcMode="autoNoTable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7" i="3" l="1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H4" i="3" s="1"/>
  <c r="H7" i="3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G84" i="2"/>
  <c r="F84" i="2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G20" i="2"/>
  <c r="F20" i="2"/>
  <c r="F19" i="2"/>
  <c r="G19" i="2" s="1"/>
  <c r="F18" i="2"/>
  <c r="G18" i="2" s="1"/>
  <c r="F17" i="2"/>
  <c r="G17" i="2" s="1"/>
  <c r="F16" i="2"/>
  <c r="G16" i="2" s="1"/>
  <c r="G14" i="2"/>
  <c r="H7" i="2"/>
  <c r="H4" i="2" l="1"/>
  <c r="G14" i="1" l="1"/>
  <c r="F16" i="1"/>
  <c r="F17" i="1"/>
  <c r="G17" i="1" s="1"/>
  <c r="F18" i="1"/>
  <c r="F19" i="1"/>
  <c r="F20" i="1"/>
  <c r="F21" i="1"/>
  <c r="F22" i="1"/>
  <c r="F23" i="1"/>
  <c r="G23" i="1" s="1"/>
  <c r="F24" i="1"/>
  <c r="F25" i="1"/>
  <c r="G25" i="1" s="1"/>
  <c r="F26" i="1"/>
  <c r="F27" i="1"/>
  <c r="F28" i="1"/>
  <c r="F29" i="1"/>
  <c r="G29" i="1" s="1"/>
  <c r="F30" i="1"/>
  <c r="F31" i="1"/>
  <c r="G31" i="1" s="1"/>
  <c r="F32" i="1"/>
  <c r="F33" i="1"/>
  <c r="G33" i="1" s="1"/>
  <c r="F34" i="1"/>
  <c r="F35" i="1"/>
  <c r="F36" i="1"/>
  <c r="F37" i="1"/>
  <c r="F38" i="1"/>
  <c r="F39" i="1"/>
  <c r="G39" i="1" s="1"/>
  <c r="F40" i="1"/>
  <c r="F41" i="1"/>
  <c r="G41" i="1" s="1"/>
  <c r="F42" i="1"/>
  <c r="F43" i="1"/>
  <c r="F44" i="1"/>
  <c r="F45" i="1"/>
  <c r="G45" i="1" s="1"/>
  <c r="F46" i="1"/>
  <c r="F47" i="1"/>
  <c r="G47" i="1" s="1"/>
  <c r="F48" i="1"/>
  <c r="F49" i="1"/>
  <c r="G49" i="1" s="1"/>
  <c r="F50" i="1"/>
  <c r="F51" i="1"/>
  <c r="F52" i="1"/>
  <c r="F53" i="1"/>
  <c r="F54" i="1"/>
  <c r="F55" i="1"/>
  <c r="G55" i="1" s="1"/>
  <c r="F56" i="1"/>
  <c r="F57" i="1"/>
  <c r="G57" i="1" s="1"/>
  <c r="F58" i="1"/>
  <c r="F59" i="1"/>
  <c r="F60" i="1"/>
  <c r="F61" i="1"/>
  <c r="G61" i="1" s="1"/>
  <c r="F62" i="1"/>
  <c r="F63" i="1"/>
  <c r="G63" i="1" s="1"/>
  <c r="F64" i="1"/>
  <c r="F65" i="1"/>
  <c r="G65" i="1" s="1"/>
  <c r="F66" i="1"/>
  <c r="F67" i="1"/>
  <c r="F68" i="1"/>
  <c r="F69" i="1"/>
  <c r="F70" i="1"/>
  <c r="F71" i="1"/>
  <c r="G71" i="1" s="1"/>
  <c r="F72" i="1"/>
  <c r="F73" i="1"/>
  <c r="G73" i="1" s="1"/>
  <c r="F74" i="1"/>
  <c r="F75" i="1"/>
  <c r="F76" i="1"/>
  <c r="F77" i="1"/>
  <c r="G77" i="1" s="1"/>
  <c r="F78" i="1"/>
  <c r="F79" i="1"/>
  <c r="G79" i="1" s="1"/>
  <c r="F80" i="1"/>
  <c r="F81" i="1"/>
  <c r="G81" i="1" s="1"/>
  <c r="F82" i="1"/>
  <c r="F83" i="1"/>
  <c r="F84" i="1"/>
  <c r="F85" i="1"/>
  <c r="F86" i="1"/>
  <c r="F87" i="1"/>
  <c r="G87" i="1" s="1"/>
  <c r="F88" i="1"/>
  <c r="F89" i="1"/>
  <c r="G89" i="1" s="1"/>
  <c r="F90" i="1"/>
  <c r="F91" i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F101" i="1"/>
  <c r="F102" i="1"/>
  <c r="F103" i="1"/>
  <c r="G103" i="1" s="1"/>
  <c r="F104" i="1"/>
  <c r="F105" i="1"/>
  <c r="G105" i="1" s="1"/>
  <c r="F106" i="1"/>
  <c r="F107" i="1"/>
  <c r="F108" i="1"/>
  <c r="F109" i="1"/>
  <c r="G109" i="1" s="1"/>
  <c r="F110" i="1"/>
  <c r="F111" i="1"/>
  <c r="G111" i="1" s="1"/>
  <c r="F112" i="1"/>
  <c r="F113" i="1"/>
  <c r="G113" i="1" s="1"/>
  <c r="F114" i="1"/>
  <c r="F115" i="1"/>
  <c r="F116" i="1"/>
  <c r="F117" i="1"/>
  <c r="F118" i="1"/>
  <c r="F119" i="1"/>
  <c r="G119" i="1" s="1"/>
  <c r="F120" i="1"/>
  <c r="F121" i="1"/>
  <c r="G121" i="1" s="1"/>
  <c r="F122" i="1"/>
  <c r="F123" i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F134" i="1"/>
  <c r="F135" i="1"/>
  <c r="G135" i="1" s="1"/>
  <c r="F136" i="1"/>
  <c r="F137" i="1"/>
  <c r="G137" i="1" s="1"/>
  <c r="F138" i="1"/>
  <c r="F139" i="1"/>
  <c r="F140" i="1"/>
  <c r="F141" i="1"/>
  <c r="G141" i="1" s="1"/>
  <c r="F142" i="1"/>
  <c r="F143" i="1"/>
  <c r="G143" i="1" s="1"/>
  <c r="F144" i="1"/>
  <c r="F145" i="1"/>
  <c r="G145" i="1" s="1"/>
  <c r="F146" i="1"/>
  <c r="F147" i="1"/>
  <c r="H7" i="1"/>
  <c r="G16" i="1"/>
  <c r="G18" i="1"/>
  <c r="G19" i="1"/>
  <c r="G20" i="1"/>
  <c r="G21" i="1"/>
  <c r="G22" i="1"/>
  <c r="G24" i="1"/>
  <c r="G26" i="1"/>
  <c r="G27" i="1"/>
  <c r="G28" i="1"/>
  <c r="G30" i="1"/>
  <c r="G32" i="1"/>
  <c r="G34" i="1"/>
  <c r="G35" i="1"/>
  <c r="G36" i="1"/>
  <c r="G37" i="1"/>
  <c r="G38" i="1"/>
  <c r="G40" i="1"/>
  <c r="G42" i="1"/>
  <c r="G43" i="1"/>
  <c r="G44" i="1"/>
  <c r="G46" i="1"/>
  <c r="G48" i="1"/>
  <c r="G50" i="1"/>
  <c r="G51" i="1"/>
  <c r="G52" i="1"/>
  <c r="G53" i="1"/>
  <c r="G54" i="1"/>
  <c r="G56" i="1"/>
  <c r="G58" i="1"/>
  <c r="G59" i="1"/>
  <c r="G60" i="1"/>
  <c r="G62" i="1"/>
  <c r="G64" i="1"/>
  <c r="G66" i="1"/>
  <c r="G67" i="1"/>
  <c r="G68" i="1"/>
  <c r="G69" i="1"/>
  <c r="G70" i="1"/>
  <c r="G72" i="1"/>
  <c r="G74" i="1"/>
  <c r="G75" i="1"/>
  <c r="G76" i="1"/>
  <c r="G78" i="1"/>
  <c r="G80" i="1"/>
  <c r="G82" i="1"/>
  <c r="G83" i="1"/>
  <c r="G84" i="1"/>
  <c r="G85" i="1"/>
  <c r="G86" i="1"/>
  <c r="G88" i="1"/>
  <c r="G90" i="1"/>
  <c r="G91" i="1"/>
  <c r="G92" i="1"/>
  <c r="G94" i="1"/>
  <c r="G96" i="1"/>
  <c r="G98" i="1"/>
  <c r="G99" i="1"/>
  <c r="G100" i="1"/>
  <c r="G101" i="1"/>
  <c r="G102" i="1"/>
  <c r="G104" i="1"/>
  <c r="G106" i="1"/>
  <c r="G107" i="1"/>
  <c r="G108" i="1"/>
  <c r="G110" i="1"/>
  <c r="G112" i="1"/>
  <c r="G114" i="1"/>
  <c r="G115" i="1"/>
  <c r="G116" i="1"/>
  <c r="G117" i="1"/>
  <c r="G118" i="1"/>
  <c r="G120" i="1"/>
  <c r="G122" i="1"/>
  <c r="G123" i="1"/>
  <c r="G124" i="1"/>
  <c r="G126" i="1"/>
  <c r="G128" i="1"/>
  <c r="G130" i="1"/>
  <c r="G131" i="1"/>
  <c r="G132" i="1"/>
  <c r="G133" i="1"/>
  <c r="G134" i="1"/>
  <c r="G136" i="1"/>
  <c r="G138" i="1"/>
  <c r="G139" i="1"/>
  <c r="G140" i="1"/>
  <c r="G142" i="1"/>
  <c r="G144" i="1"/>
  <c r="G146" i="1"/>
  <c r="G147" i="1"/>
  <c r="H4" i="1" l="1"/>
</calcChain>
</file>

<file path=xl/sharedStrings.xml><?xml version="1.0" encoding="utf-8"?>
<sst xmlns="http://schemas.openxmlformats.org/spreadsheetml/2006/main" count="47" uniqueCount="18">
  <si>
    <t>Year</t>
  </si>
  <si>
    <t>Month</t>
  </si>
  <si>
    <t>DATA</t>
  </si>
  <si>
    <t>Trend</t>
  </si>
  <si>
    <t xml:space="preserve">Base </t>
  </si>
  <si>
    <t>Forecast</t>
  </si>
  <si>
    <t>Month#</t>
  </si>
  <si>
    <t>Quarter</t>
  </si>
  <si>
    <t>Seasonal Index</t>
  </si>
  <si>
    <t>SSE</t>
  </si>
  <si>
    <t>Squared Error</t>
  </si>
  <si>
    <t>July and August are busiest months</t>
  </si>
  <si>
    <t>Average Seasonal Index</t>
  </si>
  <si>
    <t>Air travel is increasing by .3% per month.</t>
  </si>
  <si>
    <t>and February the least busy.</t>
  </si>
  <si>
    <t>Average</t>
  </si>
  <si>
    <t>Air travel is increasing by .6% per month.</t>
  </si>
  <si>
    <t>Air travel is increasing by .1%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</si>
</sst>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G147" totalsRowShown="0">
  <autoFilter ref="B15:G147" xr:uid="{00000000-0009-0000-0100-000001000000}"/>
  <tableColumns count="6">
    <tableColumn id="1" xr3:uid="{00000000-0010-0000-0000-000001000000}" name="Month#"/>
    <tableColumn id="2" xr3:uid="{00000000-0010-0000-0000-000002000000}" name="Year"/>
    <tableColumn id="3" xr3:uid="{00000000-0010-0000-0000-000003000000}" name="Month"/>
    <tableColumn id="4" xr3:uid="{00000000-0010-0000-0000-000004000000}" name="DATA" dataDxfId="8"/>
    <tableColumn id="5" xr3:uid="{00000000-0010-0000-0000-000005000000}" name="Forecast" dataDxfId="7">
      <calculatedColumnFormula>Base*(Trend^Table1[[#This Row],[Month'#]])*VLOOKUP(Table1[[#This Row],[Month]],$F$2:$G$13,2)</calculatedColumnFormula>
    </tableColumn>
    <tableColumn id="6" xr3:uid="{00000000-0010-0000-0000-000006000000}" name="Squared Error" dataDxfId="6">
      <calculatedColumnFormula>(Table1[[#This Row],[DATA]]-Table1[[#This Row],[Forecast]])^2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D479D4-FAC3-4E65-9816-5A2CA025953C}" name="Table13" displayName="Table13" ref="B15:G147" totalsRowShown="0">
  <autoFilter ref="B15:G147" xr:uid="{00000000-0009-0000-0100-000001000000}"/>
  <tableColumns count="6">
    <tableColumn id="1" xr3:uid="{88FAF61F-3AD8-4D55-AAD1-7BDFCC439E7E}" name="Month#"/>
    <tableColumn id="2" xr3:uid="{34F4CE65-0AAD-41C2-8E27-7BEA054664CB}" name="Year"/>
    <tableColumn id="3" xr3:uid="{E29DB7A4-BFE2-41B1-AF63-502E91BDC04C}" name="Month"/>
    <tableColumn id="4" xr3:uid="{B0F33155-5B4B-4590-BF30-A794EF4E6803}" name="DATA" dataDxfId="5"/>
    <tableColumn id="5" xr3:uid="{0FC9A010-A4DE-497D-942C-B36E8E89031D}" name="Forecast" dataDxfId="4">
      <calculatedColumnFormula>Base*(Trend^Table13[[#This Row],[Month'#]])*VLOOKUP(Table13[[#This Row],[Month]],$F$2:$G$13,2)</calculatedColumnFormula>
    </tableColumn>
    <tableColumn id="6" xr3:uid="{13C3FDDF-D61B-4334-9FBF-60AEFC98C1F1}" name="Squared Error" dataDxfId="3">
      <calculatedColumnFormula>(Table13[[#This Row],[DATA]]-Table13[[#This Row],[Forecast]])^2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8DF0CD-E49C-4FD6-8D05-D9B6EE7D69D5}" name="Table14" displayName="Table14" ref="B15:G147" totalsRowShown="0">
  <autoFilter ref="B15:G147" xr:uid="{00000000-0009-0000-0100-000001000000}"/>
  <tableColumns count="6">
    <tableColumn id="1" xr3:uid="{99E9C497-8154-44FC-93FF-444C412693D9}" name="Month#"/>
    <tableColumn id="2" xr3:uid="{F238DC40-3E3E-4206-A364-40B798C0696A}" name="Year"/>
    <tableColumn id="3" xr3:uid="{1352022B-A6AB-4376-8A60-DA05777C7327}" name="Month"/>
    <tableColumn id="4" xr3:uid="{5CF0AD6A-AD37-41C6-B169-D7D81BF15BC4}" name="DATA" dataDxfId="2"/>
    <tableColumn id="5" xr3:uid="{920461C5-AE95-43BD-AC84-97B269443318}" name="Forecast" dataDxfId="1">
      <calculatedColumnFormula>Base*(Trend^Table14[[#This Row],[Month'#]])*VLOOKUP(Table14[[#This Row],[Month]],$F$2:$G$13,2)</calculatedColumnFormula>
    </tableColumn>
    <tableColumn id="6" xr3:uid="{83181D87-16CE-4E0D-AF7C-DCF1901BFE44}" name="Squared Error" dataDxfId="0">
      <calculatedColumnFormula>(Table14[[#This Row],[DATA]]-Table14[[#This Row],[Forecast]])^2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7"/>
  <sheetViews>
    <sheetView workbookViewId="0"/>
  </sheetViews>
  <sheetFormatPr defaultRowHeight="14.5" x14ac:dyDescent="0.35"/>
  <cols>
    <col min="2" max="2" width="9.7265625" customWidth="1"/>
    <col min="6" max="6" width="9.81640625" customWidth="1"/>
    <col min="7" max="7" width="14.453125" customWidth="1"/>
    <col min="8" max="8" width="12" bestFit="1" customWidth="1"/>
  </cols>
  <sheetData>
    <row r="1" spans="2:11" x14ac:dyDescent="0.35">
      <c r="F1" t="s">
        <v>7</v>
      </c>
      <c r="G1" t="s">
        <v>8</v>
      </c>
    </row>
    <row r="2" spans="2:11" x14ac:dyDescent="0.35">
      <c r="D2" t="s">
        <v>3</v>
      </c>
      <c r="E2">
        <v>1.002816199256177</v>
      </c>
      <c r="F2">
        <v>1</v>
      </c>
      <c r="G2">
        <v>0.93699632428431989</v>
      </c>
    </row>
    <row r="3" spans="2:11" x14ac:dyDescent="0.35">
      <c r="D3" t="s">
        <v>4</v>
      </c>
      <c r="E3" s="1">
        <v>14.296323012219268</v>
      </c>
      <c r="F3">
        <v>2</v>
      </c>
      <c r="G3">
        <v>0.83064012179120661</v>
      </c>
      <c r="H3" t="s">
        <v>9</v>
      </c>
    </row>
    <row r="4" spans="2:11" x14ac:dyDescent="0.35">
      <c r="F4">
        <v>3</v>
      </c>
      <c r="G4">
        <v>0.99093478200787244</v>
      </c>
      <c r="H4">
        <f>SUM(Table1[Squared Error])</f>
        <v>1531.0305194642183</v>
      </c>
    </row>
    <row r="5" spans="2:11" x14ac:dyDescent="0.35">
      <c r="F5">
        <v>4</v>
      </c>
      <c r="G5">
        <v>0.96399642775818839</v>
      </c>
    </row>
    <row r="6" spans="2:11" x14ac:dyDescent="0.35">
      <c r="F6">
        <v>5</v>
      </c>
      <c r="G6">
        <v>0.96600308037601312</v>
      </c>
      <c r="H6" t="s">
        <v>12</v>
      </c>
    </row>
    <row r="7" spans="2:11" x14ac:dyDescent="0.35">
      <c r="F7">
        <v>6</v>
      </c>
      <c r="G7">
        <v>1.0972192670362975</v>
      </c>
      <c r="H7">
        <f>AVERAGE(G2:G13)</f>
        <v>0.9999946034443129</v>
      </c>
    </row>
    <row r="8" spans="2:11" x14ac:dyDescent="0.35">
      <c r="F8">
        <v>7</v>
      </c>
      <c r="G8">
        <v>1.1840648948413466</v>
      </c>
    </row>
    <row r="9" spans="2:11" x14ac:dyDescent="0.35">
      <c r="F9">
        <v>8</v>
      </c>
      <c r="G9">
        <v>1.2487616665722676</v>
      </c>
    </row>
    <row r="10" spans="2:11" x14ac:dyDescent="0.35">
      <c r="F10">
        <v>9</v>
      </c>
      <c r="G10">
        <v>0.96315290150135113</v>
      </c>
      <c r="H10" s="2" t="s">
        <v>13</v>
      </c>
      <c r="I10" s="2"/>
      <c r="J10" s="2"/>
      <c r="K10" s="2"/>
    </row>
    <row r="11" spans="2:11" x14ac:dyDescent="0.35">
      <c r="F11">
        <v>10</v>
      </c>
      <c r="G11">
        <v>0.95788574613169208</v>
      </c>
      <c r="H11" s="2" t="s">
        <v>11</v>
      </c>
      <c r="I11" s="2"/>
      <c r="J11" s="2"/>
      <c r="K11" s="2"/>
    </row>
    <row r="12" spans="2:11" x14ac:dyDescent="0.35">
      <c r="F12">
        <v>11</v>
      </c>
      <c r="G12">
        <v>0.87530356723104941</v>
      </c>
      <c r="H12" s="2" t="s">
        <v>14</v>
      </c>
      <c r="I12" s="2"/>
      <c r="J12" s="2"/>
      <c r="K12" s="2"/>
    </row>
    <row r="13" spans="2:11" x14ac:dyDescent="0.35">
      <c r="F13">
        <v>12</v>
      </c>
      <c r="G13">
        <v>0.98497646180014831</v>
      </c>
    </row>
    <row r="14" spans="2:11" x14ac:dyDescent="0.35">
      <c r="F14" t="s">
        <v>15</v>
      </c>
      <c r="G14">
        <f>AVERAGE(G2:G13)</f>
        <v>0.9999946034443129</v>
      </c>
    </row>
    <row r="15" spans="2:11" x14ac:dyDescent="0.35">
      <c r="B15" t="s">
        <v>6</v>
      </c>
      <c r="C15" t="s">
        <v>0</v>
      </c>
      <c r="D15" t="s">
        <v>1</v>
      </c>
      <c r="E15" t="s">
        <v>2</v>
      </c>
      <c r="F15" t="s">
        <v>5</v>
      </c>
      <c r="G15" t="s">
        <v>10</v>
      </c>
      <c r="I15" s="1"/>
    </row>
    <row r="16" spans="2:11" x14ac:dyDescent="0.35">
      <c r="B16">
        <v>1</v>
      </c>
      <c r="C16">
        <v>1970</v>
      </c>
      <c r="D16">
        <v>1</v>
      </c>
      <c r="E16" s="1">
        <v>9.7644900000000003</v>
      </c>
      <c r="F16">
        <f>Base*(Trend^Table1[[#This Row],[Month'#]])*VLOOKUP(Table1[[#This Row],[Month]],$F$2:$G$13,2)</f>
        <v>13.433326797938115</v>
      </c>
      <c r="G16">
        <f>(Table1[[#This Row],[DATA]]-Table1[[#This Row],[Forecast]])^2</f>
        <v>13.460363449904797</v>
      </c>
    </row>
    <row r="17" spans="2:7" x14ac:dyDescent="0.35">
      <c r="B17">
        <v>2</v>
      </c>
      <c r="C17">
        <v>1970</v>
      </c>
      <c r="D17">
        <v>2</v>
      </c>
      <c r="E17" s="1">
        <v>8.1639429999999997</v>
      </c>
      <c r="F17">
        <f>Base*(Trend^Table1[[#This Row],[Month'#]])*VLOOKUP(Table1[[#This Row],[Month]],$F$2:$G$13,2)</f>
        <v>11.942078961882478</v>
      </c>
      <c r="G17">
        <f>(Table1[[#This Row],[DATA]]-Table1[[#This Row],[Forecast]])^2</f>
        <v>14.27431134646964</v>
      </c>
    </row>
    <row r="18" spans="2:7" x14ac:dyDescent="0.35">
      <c r="B18">
        <v>3</v>
      </c>
      <c r="C18">
        <v>1970</v>
      </c>
      <c r="D18">
        <v>3</v>
      </c>
      <c r="E18" s="1">
        <v>9.8753620000000009</v>
      </c>
      <c r="F18">
        <f>Base*(Trend^Table1[[#This Row],[Month'#]])*VLOOKUP(Table1[[#This Row],[Month]],$F$2:$G$13,2)</f>
        <v>14.286750062450377</v>
      </c>
      <c r="G18">
        <f>(Table1[[#This Row],[DATA]]-Table1[[#This Row],[Forecast]])^2</f>
        <v>19.460344637529683</v>
      </c>
    </row>
    <row r="19" spans="2:7" x14ac:dyDescent="0.35">
      <c r="B19">
        <v>4</v>
      </c>
      <c r="C19">
        <v>1970</v>
      </c>
      <c r="D19">
        <v>4</v>
      </c>
      <c r="E19" s="1">
        <v>9.2890529999999991</v>
      </c>
      <c r="F19">
        <f>Base*(Trend^Table1[[#This Row],[Month'#]])*VLOOKUP(Table1[[#This Row],[Month]],$F$2:$G$13,2)</f>
        <v>13.93750833087867</v>
      </c>
      <c r="G19">
        <f>(Table1[[#This Row],[DATA]]-Table1[[#This Row],[Forecast]])^2</f>
        <v>21.608136963174331</v>
      </c>
    </row>
    <row r="20" spans="2:7" x14ac:dyDescent="0.35">
      <c r="B20">
        <v>5</v>
      </c>
      <c r="C20">
        <v>1970</v>
      </c>
      <c r="D20">
        <v>5</v>
      </c>
      <c r="E20" s="1">
        <v>10.029494</v>
      </c>
      <c r="F20">
        <f>Base*(Trend^Table1[[#This Row],[Month'#]])*VLOOKUP(Table1[[#This Row],[Month]],$F$2:$G$13,2)</f>
        <v>14.005853119264167</v>
      </c>
      <c r="G20">
        <f>(Table1[[#This Row],[DATA]]-Table1[[#This Row],[Forecast]])^2</f>
        <v>15.811431845355301</v>
      </c>
    </row>
    <row r="21" spans="2:7" x14ac:dyDescent="0.35">
      <c r="B21">
        <v>6</v>
      </c>
      <c r="C21">
        <v>1970</v>
      </c>
      <c r="D21">
        <v>6</v>
      </c>
      <c r="E21" s="1">
        <v>11.821707</v>
      </c>
      <c r="F21">
        <f>Base*(Trend^Table1[[#This Row],[Month'#]])*VLOOKUP(Table1[[#This Row],[Month]],$F$2:$G$13,2)</f>
        <v>15.953126988972889</v>
      </c>
      <c r="G21">
        <f>(Table1[[#This Row],[DATA]]-Table1[[#This Row],[Forecast]])^2</f>
        <v>17.068631125284742</v>
      </c>
    </row>
    <row r="22" spans="2:7" x14ac:dyDescent="0.35">
      <c r="B22">
        <v>7</v>
      </c>
      <c r="C22">
        <v>1970</v>
      </c>
      <c r="D22">
        <v>7</v>
      </c>
      <c r="E22" s="1">
        <v>12.630952000000001</v>
      </c>
      <c r="F22">
        <f>Base*(Trend^Table1[[#This Row],[Month'#]])*VLOOKUP(Table1[[#This Row],[Month]],$F$2:$G$13,2)</f>
        <v>17.264310700248547</v>
      </c>
      <c r="G22">
        <f>(Table1[[#This Row],[DATA]]-Table1[[#This Row],[Forecast]])^2</f>
        <v>21.4680128451689</v>
      </c>
    </row>
    <row r="23" spans="2:7" x14ac:dyDescent="0.35">
      <c r="B23">
        <v>8</v>
      </c>
      <c r="C23">
        <v>1970</v>
      </c>
      <c r="D23">
        <v>8</v>
      </c>
      <c r="E23" s="1">
        <v>13.495545999999999</v>
      </c>
      <c r="F23">
        <f>Base*(Trend^Table1[[#This Row],[Month'#]])*VLOOKUP(Table1[[#This Row],[Month]],$F$2:$G$13,2)</f>
        <v>18.258901148659778</v>
      </c>
      <c r="G23">
        <f>(Table1[[#This Row],[DATA]]-Table1[[#This Row],[Forecast]])^2</f>
        <v>22.689552272263619</v>
      </c>
    </row>
    <row r="24" spans="2:7" x14ac:dyDescent="0.35">
      <c r="B24">
        <v>9</v>
      </c>
      <c r="C24">
        <v>1970</v>
      </c>
      <c r="D24">
        <v>9</v>
      </c>
      <c r="E24" s="1">
        <v>10.283314000000001</v>
      </c>
      <c r="F24">
        <f>Base*(Trend^Table1[[#This Row],[Month'#]])*VLOOKUP(Table1[[#This Row],[Month]],$F$2:$G$13,2)</f>
        <v>14.122502389155349</v>
      </c>
      <c r="G24">
        <f>(Table1[[#This Row],[DATA]]-Table1[[#This Row],[Forecast]])^2</f>
        <v>14.739367487425236</v>
      </c>
    </row>
    <row r="25" spans="2:7" x14ac:dyDescent="0.35">
      <c r="B25">
        <v>10</v>
      </c>
      <c r="C25">
        <v>1970</v>
      </c>
      <c r="D25">
        <v>10</v>
      </c>
      <c r="E25" s="1">
        <v>9.3822700000000001</v>
      </c>
      <c r="F25">
        <f>Base*(Trend^Table1[[#This Row],[Month'#]])*VLOOKUP(Table1[[#This Row],[Month]],$F$2:$G$13,2)</f>
        <v>14.084825513155714</v>
      </c>
      <c r="G25">
        <f>(Table1[[#This Row],[DATA]]-Table1[[#This Row],[Forecast]])^2</f>
        <v>22.114028354311198</v>
      </c>
    </row>
    <row r="26" spans="2:7" x14ac:dyDescent="0.35">
      <c r="B26">
        <v>11</v>
      </c>
      <c r="C26">
        <v>1970</v>
      </c>
      <c r="D26">
        <v>11</v>
      </c>
      <c r="E26" s="1">
        <v>8.6205189999999998</v>
      </c>
      <c r="F26">
        <f>Base*(Trend^Table1[[#This Row],[Month'#]])*VLOOKUP(Table1[[#This Row],[Month]],$F$2:$G$13,2)</f>
        <v>12.906776797087218</v>
      </c>
      <c r="G26">
        <f>(Table1[[#This Row],[DATA]]-Table1[[#This Row],[Forecast]])^2</f>
        <v>18.372005903090976</v>
      </c>
    </row>
    <row r="27" spans="2:7" x14ac:dyDescent="0.35">
      <c r="B27">
        <v>12</v>
      </c>
      <c r="C27">
        <v>1970</v>
      </c>
      <c r="D27">
        <v>12</v>
      </c>
      <c r="E27" s="1">
        <v>10.294014000000001</v>
      </c>
      <c r="F27">
        <f>Base*(Trend^Table1[[#This Row],[Month'#]])*VLOOKUP(Table1[[#This Row],[Month]],$F$2:$G$13,2)</f>
        <v>14.564859323021125</v>
      </c>
      <c r="G27">
        <f>(Table1[[#This Row],[DATA]]-Table1[[#This Row],[Forecast]])^2</f>
        <v>18.240119773171411</v>
      </c>
    </row>
    <row r="28" spans="2:7" x14ac:dyDescent="0.35">
      <c r="B28">
        <v>1</v>
      </c>
      <c r="C28">
        <v>1971</v>
      </c>
      <c r="D28">
        <v>1</v>
      </c>
      <c r="E28" s="1">
        <v>9.8918619999999997</v>
      </c>
      <c r="F28">
        <f>Base*(Trend^Table1[[#This Row],[Month'#]])*VLOOKUP(Table1[[#This Row],[Month]],$F$2:$G$13,2)</f>
        <v>13.433326797938115</v>
      </c>
      <c r="G28">
        <f>(Table1[[#This Row],[DATA]]-Table1[[#This Row],[Forecast]])^2</f>
        <v>12.541972915034854</v>
      </c>
    </row>
    <row r="29" spans="2:7" x14ac:dyDescent="0.35">
      <c r="B29">
        <v>2</v>
      </c>
      <c r="C29">
        <v>1971</v>
      </c>
      <c r="D29">
        <v>2</v>
      </c>
      <c r="E29" s="1">
        <v>8.4426520000000007</v>
      </c>
      <c r="F29">
        <f>Base*(Trend^Table1[[#This Row],[Month'#]])*VLOOKUP(Table1[[#This Row],[Month]],$F$2:$G$13,2)</f>
        <v>11.942078961882478</v>
      </c>
      <c r="G29">
        <f>(Table1[[#This Row],[DATA]]-Table1[[#This Row],[Forecast]])^2</f>
        <v>12.245989061550025</v>
      </c>
    </row>
    <row r="30" spans="2:7" x14ac:dyDescent="0.35">
      <c r="B30">
        <v>3</v>
      </c>
      <c r="C30">
        <v>1971</v>
      </c>
      <c r="D30">
        <v>3</v>
      </c>
      <c r="E30" s="1">
        <v>9.6063320000000001</v>
      </c>
      <c r="F30">
        <f>Base*(Trend^Table1[[#This Row],[Month'#]])*VLOOKUP(Table1[[#This Row],[Month]],$F$2:$G$13,2)</f>
        <v>14.286750062450377</v>
      </c>
      <c r="G30">
        <f>(Table1[[#This Row],[DATA]]-Table1[[#This Row],[Forecast]])^2</f>
        <v>21.906313239311739</v>
      </c>
    </row>
    <row r="31" spans="2:7" x14ac:dyDescent="0.35">
      <c r="B31">
        <v>4</v>
      </c>
      <c r="C31">
        <v>1971</v>
      </c>
      <c r="D31">
        <v>4</v>
      </c>
      <c r="E31" s="1">
        <v>10.549640999999999</v>
      </c>
      <c r="F31">
        <f>Base*(Trend^Table1[[#This Row],[Month'#]])*VLOOKUP(Table1[[#This Row],[Month]],$F$2:$G$13,2)</f>
        <v>13.93750833087867</v>
      </c>
      <c r="G31">
        <f>(Table1[[#This Row],[DATA]]-Table1[[#This Row],[Forecast]])^2</f>
        <v>11.477645051634966</v>
      </c>
    </row>
    <row r="32" spans="2:7" x14ac:dyDescent="0.35">
      <c r="B32">
        <v>5</v>
      </c>
      <c r="C32">
        <v>1971</v>
      </c>
      <c r="D32">
        <v>5</v>
      </c>
      <c r="E32" s="1">
        <v>10.254733</v>
      </c>
      <c r="F32">
        <f>Base*(Trend^Table1[[#This Row],[Month'#]])*VLOOKUP(Table1[[#This Row],[Month]],$F$2:$G$13,2)</f>
        <v>14.005853119264167</v>
      </c>
      <c r="G32">
        <f>(Table1[[#This Row],[DATA]]-Table1[[#This Row],[Forecast]])^2</f>
        <v>14.070902149148417</v>
      </c>
    </row>
    <row r="33" spans="2:7" x14ac:dyDescent="0.35">
      <c r="B33">
        <v>6</v>
      </c>
      <c r="C33">
        <v>1971</v>
      </c>
      <c r="D33">
        <v>6</v>
      </c>
      <c r="E33" s="1">
        <v>11.466804</v>
      </c>
      <c r="F33">
        <f>Base*(Trend^Table1[[#This Row],[Month'#]])*VLOOKUP(Table1[[#This Row],[Month]],$F$2:$G$13,2)</f>
        <v>15.953126988972889</v>
      </c>
      <c r="G33">
        <f>(Table1[[#This Row],[DATA]]-Table1[[#This Row],[Forecast]])^2</f>
        <v>20.127093961386635</v>
      </c>
    </row>
    <row r="34" spans="2:7" x14ac:dyDescent="0.35">
      <c r="B34">
        <v>7</v>
      </c>
      <c r="C34">
        <v>1971</v>
      </c>
      <c r="D34">
        <v>7</v>
      </c>
      <c r="E34" s="1">
        <v>12.958264</v>
      </c>
      <c r="F34">
        <f>Base*(Trend^Table1[[#This Row],[Month'#]])*VLOOKUP(Table1[[#This Row],[Month]],$F$2:$G$13,2)</f>
        <v>17.264310700248547</v>
      </c>
      <c r="G34">
        <f>(Table1[[#This Row],[DATA]]-Table1[[#This Row],[Forecast]])^2</f>
        <v>18.542038184721402</v>
      </c>
    </row>
    <row r="35" spans="2:7" x14ac:dyDescent="0.35">
      <c r="B35">
        <v>8</v>
      </c>
      <c r="C35">
        <v>1971</v>
      </c>
      <c r="D35">
        <v>8</v>
      </c>
      <c r="E35" s="1">
        <v>13.336251000000001</v>
      </c>
      <c r="F35">
        <f>Base*(Trend^Table1[[#This Row],[Month'#]])*VLOOKUP(Table1[[#This Row],[Month]],$F$2:$G$13,2)</f>
        <v>18.258901148659778</v>
      </c>
      <c r="G35">
        <f>(Table1[[#This Row],[DATA]]-Table1[[#This Row],[Forecast]])^2</f>
        <v>24.232484486100123</v>
      </c>
    </row>
    <row r="36" spans="2:7" x14ac:dyDescent="0.35">
      <c r="B36">
        <v>9</v>
      </c>
      <c r="C36">
        <v>1971</v>
      </c>
      <c r="D36">
        <v>9</v>
      </c>
      <c r="E36" s="1">
        <v>10.583463999999999</v>
      </c>
      <c r="F36">
        <f>Base*(Trend^Table1[[#This Row],[Month'#]])*VLOOKUP(Table1[[#This Row],[Month]],$F$2:$G$13,2)</f>
        <v>14.122502389155349</v>
      </c>
      <c r="G36">
        <f>(Table1[[#This Row],[DATA]]-Table1[[#This Row],[Forecast]])^2</f>
        <v>12.52479271991529</v>
      </c>
    </row>
    <row r="37" spans="2:7" x14ac:dyDescent="0.35">
      <c r="B37">
        <v>10</v>
      </c>
      <c r="C37">
        <v>1971</v>
      </c>
      <c r="D37">
        <v>10</v>
      </c>
      <c r="E37" s="1">
        <v>10.517398</v>
      </c>
      <c r="F37">
        <f>Base*(Trend^Table1[[#This Row],[Month'#]])*VLOOKUP(Table1[[#This Row],[Month]],$F$2:$G$13,2)</f>
        <v>14.084825513155714</v>
      </c>
      <c r="G37">
        <f>(Table1[[#This Row],[DATA]]-Table1[[#This Row],[Forecast]])^2</f>
        <v>12.726539061620361</v>
      </c>
    </row>
    <row r="38" spans="2:7" x14ac:dyDescent="0.35">
      <c r="B38">
        <v>11</v>
      </c>
      <c r="C38">
        <v>1971</v>
      </c>
      <c r="D38">
        <v>11</v>
      </c>
      <c r="E38" s="1">
        <v>9.4114199999999997</v>
      </c>
      <c r="F38">
        <f>Base*(Trend^Table1[[#This Row],[Month'#]])*VLOOKUP(Table1[[#This Row],[Month]],$F$2:$G$13,2)</f>
        <v>12.906776797087218</v>
      </c>
      <c r="G38">
        <f>(Table1[[#This Row],[DATA]]-Table1[[#This Row],[Forecast]])^2</f>
        <v>12.217519138943819</v>
      </c>
    </row>
    <row r="39" spans="2:7" x14ac:dyDescent="0.35">
      <c r="B39">
        <v>12</v>
      </c>
      <c r="C39">
        <v>1971</v>
      </c>
      <c r="D39">
        <v>12</v>
      </c>
      <c r="E39" s="1">
        <v>11.293564999999999</v>
      </c>
      <c r="F39">
        <f>Base*(Trend^Table1[[#This Row],[Month'#]])*VLOOKUP(Table1[[#This Row],[Month]],$F$2:$G$13,2)</f>
        <v>14.564859323021125</v>
      </c>
      <c r="G39">
        <f>(Table1[[#This Row],[DATA]]-Table1[[#This Row],[Forecast]])^2</f>
        <v>10.701366547830244</v>
      </c>
    </row>
    <row r="40" spans="2:7" x14ac:dyDescent="0.35">
      <c r="B40">
        <v>1</v>
      </c>
      <c r="C40">
        <v>1972</v>
      </c>
      <c r="D40">
        <v>1</v>
      </c>
      <c r="E40" s="1">
        <v>11.058573000000001</v>
      </c>
      <c r="F40">
        <f>Base*(Trend^Table1[[#This Row],[Month'#]])*VLOOKUP(Table1[[#This Row],[Month]],$F$2:$G$13,2)</f>
        <v>13.433326797938115</v>
      </c>
      <c r="G40">
        <f>(Table1[[#This Row],[DATA]]-Table1[[#This Row],[Forecast]])^2</f>
        <v>5.6394556008214964</v>
      </c>
    </row>
    <row r="41" spans="2:7" x14ac:dyDescent="0.35">
      <c r="B41">
        <v>2</v>
      </c>
      <c r="C41">
        <v>1972</v>
      </c>
      <c r="D41">
        <v>2</v>
      </c>
      <c r="E41" s="1">
        <v>9.6523249999999994</v>
      </c>
      <c r="F41">
        <f>Base*(Trend^Table1[[#This Row],[Month'#]])*VLOOKUP(Table1[[#This Row],[Month]],$F$2:$G$13,2)</f>
        <v>11.942078961882478</v>
      </c>
      <c r="G41">
        <f>(Table1[[#This Row],[DATA]]-Table1[[#This Row],[Forecast]])^2</f>
        <v>5.242973205956508</v>
      </c>
    </row>
    <row r="42" spans="2:7" x14ac:dyDescent="0.35">
      <c r="B42">
        <v>3</v>
      </c>
      <c r="C42">
        <v>1972</v>
      </c>
      <c r="D42">
        <v>3</v>
      </c>
      <c r="E42" s="1">
        <v>11.346626000000001</v>
      </c>
      <c r="F42">
        <f>Base*(Trend^Table1[[#This Row],[Month'#]])*VLOOKUP(Table1[[#This Row],[Month]],$F$2:$G$13,2)</f>
        <v>14.286750062450377</v>
      </c>
      <c r="G42">
        <f>(Table1[[#This Row],[DATA]]-Table1[[#This Row],[Forecast]])^2</f>
        <v>8.6443295025997049</v>
      </c>
    </row>
    <row r="43" spans="2:7" x14ac:dyDescent="0.35">
      <c r="B43">
        <v>4</v>
      </c>
      <c r="C43">
        <v>1972</v>
      </c>
      <c r="D43">
        <v>4</v>
      </c>
      <c r="E43" s="1">
        <v>11.599434</v>
      </c>
      <c r="F43">
        <f>Base*(Trend^Table1[[#This Row],[Month'#]])*VLOOKUP(Table1[[#This Row],[Month]],$F$2:$G$13,2)</f>
        <v>13.93750833087867</v>
      </c>
      <c r="G43">
        <f>(Table1[[#This Row],[DATA]]-Table1[[#This Row],[Forecast]])^2</f>
        <v>5.4665915767137365</v>
      </c>
    </row>
    <row r="44" spans="2:7" x14ac:dyDescent="0.35">
      <c r="B44">
        <v>5</v>
      </c>
      <c r="C44">
        <v>1972</v>
      </c>
      <c r="D44">
        <v>5</v>
      </c>
      <c r="E44" s="1">
        <v>11.431267999999999</v>
      </c>
      <c r="F44">
        <f>Base*(Trend^Table1[[#This Row],[Month'#]])*VLOOKUP(Table1[[#This Row],[Month]],$F$2:$G$13,2)</f>
        <v>14.005853119264167</v>
      </c>
      <c r="G44">
        <f>(Table1[[#This Row],[DATA]]-Table1[[#This Row],[Forecast]])^2</f>
        <v>6.6284885363364872</v>
      </c>
    </row>
    <row r="45" spans="2:7" x14ac:dyDescent="0.35">
      <c r="B45">
        <v>6</v>
      </c>
      <c r="C45">
        <v>1972</v>
      </c>
      <c r="D45">
        <v>6</v>
      </c>
      <c r="E45" s="1">
        <v>13.285600000000001</v>
      </c>
      <c r="F45">
        <f>Base*(Trend^Table1[[#This Row],[Month'#]])*VLOOKUP(Table1[[#This Row],[Month]],$F$2:$G$13,2)</f>
        <v>15.953126988972889</v>
      </c>
      <c r="G45">
        <f>(Table1[[#This Row],[DATA]]-Table1[[#This Row],[Forecast]])^2</f>
        <v>7.1157002368987623</v>
      </c>
    </row>
    <row r="46" spans="2:7" x14ac:dyDescent="0.35">
      <c r="B46">
        <v>7</v>
      </c>
      <c r="C46">
        <v>1972</v>
      </c>
      <c r="D46">
        <v>7</v>
      </c>
      <c r="E46" s="1">
        <v>14.38205</v>
      </c>
      <c r="F46">
        <f>Base*(Trend^Table1[[#This Row],[Month'#]])*VLOOKUP(Table1[[#This Row],[Month]],$F$2:$G$13,2)</f>
        <v>17.264310700248547</v>
      </c>
      <c r="G46">
        <f>(Table1[[#This Row],[DATA]]-Table1[[#This Row],[Forecast]])^2</f>
        <v>8.3074267441972474</v>
      </c>
    </row>
    <row r="47" spans="2:7" x14ac:dyDescent="0.35">
      <c r="B47">
        <v>8</v>
      </c>
      <c r="C47">
        <v>1972</v>
      </c>
      <c r="D47">
        <v>8</v>
      </c>
      <c r="E47" s="1">
        <v>15.093087000000001</v>
      </c>
      <c r="F47">
        <f>Base*(Trend^Table1[[#This Row],[Month'#]])*VLOOKUP(Table1[[#This Row],[Month]],$F$2:$G$13,2)</f>
        <v>18.258901148659778</v>
      </c>
      <c r="G47">
        <f>(Table1[[#This Row],[DATA]]-Table1[[#This Row],[Forecast]])^2</f>
        <v>10.022379223854429</v>
      </c>
    </row>
    <row r="48" spans="2:7" x14ac:dyDescent="0.35">
      <c r="B48">
        <v>9</v>
      </c>
      <c r="C48">
        <v>1972</v>
      </c>
      <c r="D48">
        <v>9</v>
      </c>
      <c r="E48" s="1">
        <v>12.033832</v>
      </c>
      <c r="F48">
        <f>Base*(Trend^Table1[[#This Row],[Month'#]])*VLOOKUP(Table1[[#This Row],[Month]],$F$2:$G$13,2)</f>
        <v>14.122502389155349</v>
      </c>
      <c r="G48">
        <f>(Table1[[#This Row],[DATA]]-Table1[[#This Row],[Forecast]])^2</f>
        <v>4.3625439945343549</v>
      </c>
    </row>
    <row r="49" spans="2:7" x14ac:dyDescent="0.35">
      <c r="B49">
        <v>10</v>
      </c>
      <c r="C49">
        <v>1972</v>
      </c>
      <c r="D49">
        <v>10</v>
      </c>
      <c r="E49" s="1">
        <v>11.834084000000001</v>
      </c>
      <c r="F49">
        <f>Base*(Trend^Table1[[#This Row],[Month'#]])*VLOOKUP(Table1[[#This Row],[Month]],$F$2:$G$13,2)</f>
        <v>14.084825513155714</v>
      </c>
      <c r="G49">
        <f>(Table1[[#This Row],[DATA]]-Table1[[#This Row],[Forecast]])^2</f>
        <v>5.0658373590424688</v>
      </c>
    </row>
    <row r="50" spans="2:7" x14ac:dyDescent="0.35">
      <c r="B50">
        <v>11</v>
      </c>
      <c r="C50">
        <v>1972</v>
      </c>
      <c r="D50">
        <v>11</v>
      </c>
      <c r="E50" s="1">
        <v>11.088399000000001</v>
      </c>
      <c r="F50">
        <f>Base*(Trend^Table1[[#This Row],[Month'#]])*VLOOKUP(Table1[[#This Row],[Month]],$F$2:$G$13,2)</f>
        <v>12.906776797087218</v>
      </c>
      <c r="G50">
        <f>(Table1[[#This Row],[DATA]]-Table1[[#This Row],[Forecast]])^2</f>
        <v>3.306497812939762</v>
      </c>
    </row>
    <row r="51" spans="2:7" x14ac:dyDescent="0.35">
      <c r="B51">
        <v>12</v>
      </c>
      <c r="C51">
        <v>1972</v>
      </c>
      <c r="D51">
        <v>12</v>
      </c>
      <c r="E51" s="1">
        <v>12.577356999999999</v>
      </c>
      <c r="F51">
        <f>Base*(Trend^Table1[[#This Row],[Month'#]])*VLOOKUP(Table1[[#This Row],[Month]],$F$2:$G$13,2)</f>
        <v>14.564859323021125</v>
      </c>
      <c r="G51">
        <f>(Table1[[#This Row],[DATA]]-Table1[[#This Row],[Forecast]])^2</f>
        <v>3.9501654840143705</v>
      </c>
    </row>
    <row r="52" spans="2:7" x14ac:dyDescent="0.35">
      <c r="B52">
        <v>1</v>
      </c>
      <c r="C52">
        <v>1973</v>
      </c>
      <c r="D52">
        <v>1</v>
      </c>
      <c r="E52" s="1">
        <v>12.006797000000001</v>
      </c>
      <c r="F52">
        <f>Base*(Trend^Table1[[#This Row],[Month'#]])*VLOOKUP(Table1[[#This Row],[Month]],$F$2:$G$13,2)</f>
        <v>13.433326797938115</v>
      </c>
      <c r="G52">
        <f>(Table1[[#This Row],[DATA]]-Table1[[#This Row],[Forecast]])^2</f>
        <v>2.0349872644053568</v>
      </c>
    </row>
    <row r="53" spans="2:7" x14ac:dyDescent="0.35">
      <c r="B53">
        <v>2</v>
      </c>
      <c r="C53">
        <v>1973</v>
      </c>
      <c r="D53">
        <v>2</v>
      </c>
      <c r="E53" s="1">
        <v>10.616113</v>
      </c>
      <c r="F53">
        <f>Base*(Trend^Table1[[#This Row],[Month'#]])*VLOOKUP(Table1[[#This Row],[Month]],$F$2:$G$13,2)</f>
        <v>11.942078961882478</v>
      </c>
      <c r="G53">
        <f>(Table1[[#This Row],[DATA]]-Table1[[#This Row],[Forecast]])^2</f>
        <v>1.7581857320709244</v>
      </c>
    </row>
    <row r="54" spans="2:7" x14ac:dyDescent="0.35">
      <c r="B54">
        <v>3</v>
      </c>
      <c r="C54">
        <v>1973</v>
      </c>
      <c r="D54">
        <v>3</v>
      </c>
      <c r="E54" s="1">
        <v>12.440709</v>
      </c>
      <c r="F54">
        <f>Base*(Trend^Table1[[#This Row],[Month'#]])*VLOOKUP(Table1[[#This Row],[Month]],$F$2:$G$13,2)</f>
        <v>14.286750062450377</v>
      </c>
      <c r="G54">
        <f>(Table1[[#This Row],[DATA]]-Table1[[#This Row],[Forecast]])^2</f>
        <v>3.4078676042529166</v>
      </c>
    </row>
    <row r="55" spans="2:7" x14ac:dyDescent="0.35">
      <c r="B55">
        <v>4</v>
      </c>
      <c r="C55">
        <v>1973</v>
      </c>
      <c r="D55">
        <v>4</v>
      </c>
      <c r="E55" s="1">
        <v>12.742186999999999</v>
      </c>
      <c r="F55">
        <f>Base*(Trend^Table1[[#This Row],[Month'#]])*VLOOKUP(Table1[[#This Row],[Month]],$F$2:$G$13,2)</f>
        <v>13.93750833087867</v>
      </c>
      <c r="G55">
        <f>(Table1[[#This Row],[DATA]]-Table1[[#This Row],[Forecast]])^2</f>
        <v>1.4287930840535552</v>
      </c>
    </row>
    <row r="56" spans="2:7" x14ac:dyDescent="0.35">
      <c r="B56">
        <v>5</v>
      </c>
      <c r="C56">
        <v>1973</v>
      </c>
      <c r="D56">
        <v>5</v>
      </c>
      <c r="E56" s="1">
        <v>12.650366</v>
      </c>
      <c r="F56">
        <f>Base*(Trend^Table1[[#This Row],[Month'#]])*VLOOKUP(Table1[[#This Row],[Month]],$F$2:$G$13,2)</f>
        <v>14.005853119264167</v>
      </c>
      <c r="G56">
        <f>(Table1[[#This Row],[DATA]]-Table1[[#This Row],[Forecast]])^2</f>
        <v>1.8373453304910692</v>
      </c>
    </row>
    <row r="57" spans="2:7" x14ac:dyDescent="0.35">
      <c r="B57">
        <v>6</v>
      </c>
      <c r="C57">
        <v>1973</v>
      </c>
      <c r="D57">
        <v>6</v>
      </c>
      <c r="E57" s="1">
        <v>14.383418000000001</v>
      </c>
      <c r="F57">
        <f>Base*(Trend^Table1[[#This Row],[Month'#]])*VLOOKUP(Table1[[#This Row],[Month]],$F$2:$G$13,2)</f>
        <v>15.953126988972889</v>
      </c>
      <c r="G57">
        <f>(Table1[[#This Row],[DATA]]-Table1[[#This Row],[Forecast]])^2</f>
        <v>2.4639863100622859</v>
      </c>
    </row>
    <row r="58" spans="2:7" x14ac:dyDescent="0.35">
      <c r="B58">
        <v>7</v>
      </c>
      <c r="C58">
        <v>1973</v>
      </c>
      <c r="D58">
        <v>7</v>
      </c>
      <c r="E58" s="1">
        <v>15.409859000000001</v>
      </c>
      <c r="F58">
        <f>Base*(Trend^Table1[[#This Row],[Month'#]])*VLOOKUP(Table1[[#This Row],[Month]],$F$2:$G$13,2)</f>
        <v>17.264310700248547</v>
      </c>
      <c r="G58">
        <f>(Table1[[#This Row],[DATA]]-Table1[[#This Row],[Forecast]])^2</f>
        <v>3.4389911085547245</v>
      </c>
    </row>
    <row r="59" spans="2:7" x14ac:dyDescent="0.35">
      <c r="B59">
        <v>8</v>
      </c>
      <c r="C59">
        <v>1973</v>
      </c>
      <c r="D59">
        <v>8</v>
      </c>
      <c r="E59" s="1">
        <v>16.368556999999999</v>
      </c>
      <c r="F59">
        <f>Base*(Trend^Table1[[#This Row],[Month'#]])*VLOOKUP(Table1[[#This Row],[Month]],$F$2:$G$13,2)</f>
        <v>18.258901148659778</v>
      </c>
      <c r="G59">
        <f>(Table1[[#This Row],[DATA]]-Table1[[#This Row],[Forecast]])^2</f>
        <v>3.5734010003722627</v>
      </c>
    </row>
    <row r="60" spans="2:7" x14ac:dyDescent="0.35">
      <c r="B60">
        <v>9</v>
      </c>
      <c r="C60">
        <v>1973</v>
      </c>
      <c r="D60">
        <v>9</v>
      </c>
      <c r="E60" s="1">
        <v>12.674412</v>
      </c>
      <c r="F60">
        <f>Base*(Trend^Table1[[#This Row],[Month'#]])*VLOOKUP(Table1[[#This Row],[Month]],$F$2:$G$13,2)</f>
        <v>14.122502389155349</v>
      </c>
      <c r="G60">
        <f>(Table1[[#This Row],[DATA]]-Table1[[#This Row],[Forecast]])^2</f>
        <v>2.0969657751640884</v>
      </c>
    </row>
    <row r="61" spans="2:7" x14ac:dyDescent="0.35">
      <c r="B61">
        <v>10</v>
      </c>
      <c r="C61">
        <v>1973</v>
      </c>
      <c r="D61">
        <v>10</v>
      </c>
      <c r="E61" s="1">
        <v>12.374473999999999</v>
      </c>
      <c r="F61">
        <f>Base*(Trend^Table1[[#This Row],[Month'#]])*VLOOKUP(Table1[[#This Row],[Month]],$F$2:$G$13,2)</f>
        <v>14.084825513155714</v>
      </c>
      <c r="G61">
        <f>(Table1[[#This Row],[DATA]]-Table1[[#This Row],[Forecast]])^2</f>
        <v>2.9253022985540422</v>
      </c>
    </row>
    <row r="62" spans="2:7" x14ac:dyDescent="0.35">
      <c r="B62">
        <v>11</v>
      </c>
      <c r="C62">
        <v>1973</v>
      </c>
      <c r="D62">
        <v>11</v>
      </c>
      <c r="E62" s="1">
        <v>11.46494</v>
      </c>
      <c r="F62">
        <f>Base*(Trend^Table1[[#This Row],[Month'#]])*VLOOKUP(Table1[[#This Row],[Month]],$F$2:$G$13,2)</f>
        <v>12.906776797087218</v>
      </c>
      <c r="G62">
        <f>(Table1[[#This Row],[DATA]]-Table1[[#This Row],[Forecast]])^2</f>
        <v>2.0788933494347273</v>
      </c>
    </row>
    <row r="63" spans="2:7" x14ac:dyDescent="0.35">
      <c r="B63">
        <v>12</v>
      </c>
      <c r="C63">
        <v>1973</v>
      </c>
      <c r="D63">
        <v>12</v>
      </c>
      <c r="E63" s="1">
        <v>12.552210000000001</v>
      </c>
      <c r="F63">
        <f>Base*(Trend^Table1[[#This Row],[Month'#]])*VLOOKUP(Table1[[#This Row],[Month]],$F$2:$G$13,2)</f>
        <v>14.564859323021125</v>
      </c>
      <c r="G63">
        <f>(Table1[[#This Row],[DATA]]-Table1[[#This Row],[Forecast]])^2</f>
        <v>4.0507572974573893</v>
      </c>
    </row>
    <row r="64" spans="2:7" x14ac:dyDescent="0.35">
      <c r="B64">
        <v>1</v>
      </c>
      <c r="C64">
        <v>1974</v>
      </c>
      <c r="D64">
        <v>1</v>
      </c>
      <c r="E64" s="1">
        <v>12.407283</v>
      </c>
      <c r="F64">
        <f>Base*(Trend^Table1[[#This Row],[Month'#]])*VLOOKUP(Table1[[#This Row],[Month]],$F$2:$G$13,2)</f>
        <v>13.433326797938115</v>
      </c>
      <c r="G64">
        <f>(Table1[[#This Row],[DATA]]-Table1[[#This Row],[Forecast]])^2</f>
        <v>1.0527658752872717</v>
      </c>
    </row>
    <row r="65" spans="2:7" x14ac:dyDescent="0.35">
      <c r="B65">
        <v>2</v>
      </c>
      <c r="C65">
        <v>1974</v>
      </c>
      <c r="D65">
        <v>2</v>
      </c>
      <c r="E65" s="1">
        <v>11.187567</v>
      </c>
      <c r="F65">
        <f>Base*(Trend^Table1[[#This Row],[Month'#]])*VLOOKUP(Table1[[#This Row],[Month]],$F$2:$G$13,2)</f>
        <v>11.942078961882478</v>
      </c>
      <c r="G65">
        <f>(Table1[[#This Row],[DATA]]-Table1[[#This Row],[Forecast]])^2</f>
        <v>0.56928830062374669</v>
      </c>
    </row>
    <row r="66" spans="2:7" x14ac:dyDescent="0.35">
      <c r="B66">
        <v>3</v>
      </c>
      <c r="C66">
        <v>1974</v>
      </c>
      <c r="D66">
        <v>3</v>
      </c>
      <c r="E66" s="1">
        <v>13.176392999999999</v>
      </c>
      <c r="F66">
        <f>Base*(Trend^Table1[[#This Row],[Month'#]])*VLOOKUP(Table1[[#This Row],[Month]],$F$2:$G$13,2)</f>
        <v>14.286750062450377</v>
      </c>
      <c r="G66">
        <f>(Table1[[#This Row],[DATA]]-Table1[[#This Row],[Forecast]])^2</f>
        <v>1.2328928061334321</v>
      </c>
    </row>
    <row r="67" spans="2:7" x14ac:dyDescent="0.35">
      <c r="B67">
        <v>4</v>
      </c>
      <c r="C67">
        <v>1974</v>
      </c>
      <c r="D67">
        <v>4</v>
      </c>
      <c r="E67" s="1">
        <v>13.124302</v>
      </c>
      <c r="F67">
        <f>Base*(Trend^Table1[[#This Row],[Month'#]])*VLOOKUP(Table1[[#This Row],[Month]],$F$2:$G$13,2)</f>
        <v>13.93750833087867</v>
      </c>
      <c r="G67">
        <f>(Table1[[#This Row],[DATA]]-Table1[[#This Row],[Forecast]])^2</f>
        <v>0.66130453658114796</v>
      </c>
    </row>
    <row r="68" spans="2:7" x14ac:dyDescent="0.35">
      <c r="B68">
        <v>5</v>
      </c>
      <c r="C68">
        <v>1974</v>
      </c>
      <c r="D68">
        <v>5</v>
      </c>
      <c r="E68" s="1">
        <v>12.990959</v>
      </c>
      <c r="F68">
        <f>Base*(Trend^Table1[[#This Row],[Month'#]])*VLOOKUP(Table1[[#This Row],[Month]],$F$2:$G$13,2)</f>
        <v>14.005853119264167</v>
      </c>
      <c r="G68">
        <f>(Table1[[#This Row],[DATA]]-Table1[[#This Row],[Forecast]])^2</f>
        <v>1.0300100733169881</v>
      </c>
    </row>
    <row r="69" spans="2:7" x14ac:dyDescent="0.35">
      <c r="B69">
        <v>6</v>
      </c>
      <c r="C69">
        <v>1974</v>
      </c>
      <c r="D69">
        <v>6</v>
      </c>
      <c r="E69" s="1">
        <v>14.493145999999999</v>
      </c>
      <c r="F69">
        <f>Base*(Trend^Table1[[#This Row],[Month'#]])*VLOOKUP(Table1[[#This Row],[Month]],$F$2:$G$13,2)</f>
        <v>15.953126988972889</v>
      </c>
      <c r="G69">
        <f>(Table1[[#This Row],[DATA]]-Table1[[#This Row],[Forecast]])^2</f>
        <v>2.1315444881622554</v>
      </c>
    </row>
    <row r="70" spans="2:7" x14ac:dyDescent="0.35">
      <c r="B70">
        <v>7</v>
      </c>
      <c r="C70">
        <v>1974</v>
      </c>
      <c r="D70">
        <v>7</v>
      </c>
      <c r="E70" s="1">
        <v>14.902380000000001</v>
      </c>
      <c r="F70">
        <f>Base*(Trend^Table1[[#This Row],[Month'#]])*VLOOKUP(Table1[[#This Row],[Month]],$F$2:$G$13,2)</f>
        <v>17.264310700248547</v>
      </c>
      <c r="G70">
        <f>(Table1[[#This Row],[DATA]]-Table1[[#This Row],[Forecast]])^2</f>
        <v>5.5787166327765885</v>
      </c>
    </row>
    <row r="71" spans="2:7" x14ac:dyDescent="0.35">
      <c r="B71">
        <v>8</v>
      </c>
      <c r="C71">
        <v>1974</v>
      </c>
      <c r="D71">
        <v>8</v>
      </c>
      <c r="E71" s="1">
        <v>16.052990000000001</v>
      </c>
      <c r="F71">
        <f>Base*(Trend^Table1[[#This Row],[Month'#]])*VLOOKUP(Table1[[#This Row],[Month]],$F$2:$G$13,2)</f>
        <v>18.258901148659778</v>
      </c>
      <c r="G71">
        <f>(Table1[[#This Row],[DATA]]-Table1[[#This Row],[Forecast]])^2</f>
        <v>4.866043995781494</v>
      </c>
    </row>
    <row r="72" spans="2:7" x14ac:dyDescent="0.35">
      <c r="B72">
        <v>9</v>
      </c>
      <c r="C72">
        <v>1974</v>
      </c>
      <c r="D72">
        <v>9</v>
      </c>
      <c r="E72" s="1">
        <v>12.202773000000001</v>
      </c>
      <c r="F72">
        <f>Base*(Trend^Table1[[#This Row],[Month'#]])*VLOOKUP(Table1[[#This Row],[Month]],$F$2:$G$13,2)</f>
        <v>14.122502389155349</v>
      </c>
      <c r="G72">
        <f>(Table1[[#This Row],[DATA]]-Table1[[#This Row],[Forecast]])^2</f>
        <v>3.6853609275867663</v>
      </c>
    </row>
    <row r="73" spans="2:7" x14ac:dyDescent="0.35">
      <c r="B73">
        <v>10</v>
      </c>
      <c r="C73">
        <v>1974</v>
      </c>
      <c r="D73">
        <v>10</v>
      </c>
      <c r="E73" s="1">
        <v>12.10046</v>
      </c>
      <c r="F73">
        <f>Base*(Trend^Table1[[#This Row],[Month'#]])*VLOOKUP(Table1[[#This Row],[Month]],$F$2:$G$13,2)</f>
        <v>14.084825513155714</v>
      </c>
      <c r="G73">
        <f>(Table1[[#This Row],[DATA]]-Table1[[#This Row],[Forecast]])^2</f>
        <v>3.9377064898017395</v>
      </c>
    </row>
    <row r="74" spans="2:7" x14ac:dyDescent="0.35">
      <c r="B74">
        <v>11</v>
      </c>
      <c r="C74">
        <v>1974</v>
      </c>
      <c r="D74">
        <v>11</v>
      </c>
      <c r="E74" s="1">
        <v>10.686266</v>
      </c>
      <c r="F74">
        <f>Base*(Trend^Table1[[#This Row],[Month'#]])*VLOOKUP(Table1[[#This Row],[Month]],$F$2:$G$13,2)</f>
        <v>12.906776797087218</v>
      </c>
      <c r="G74">
        <f>(Table1[[#This Row],[DATA]]-Table1[[#This Row],[Forecast]])^2</f>
        <v>4.9306681999809143</v>
      </c>
    </row>
    <row r="75" spans="2:7" x14ac:dyDescent="0.35">
      <c r="B75">
        <v>12</v>
      </c>
      <c r="C75">
        <v>1974</v>
      </c>
      <c r="D75">
        <v>12</v>
      </c>
      <c r="E75" s="1">
        <v>12.662233000000001</v>
      </c>
      <c r="F75">
        <f>Base*(Trend^Table1[[#This Row],[Month'#]])*VLOOKUP(Table1[[#This Row],[Month]],$F$2:$G$13,2)</f>
        <v>14.564859323021125</v>
      </c>
      <c r="G75">
        <f>(Table1[[#This Row],[DATA]]-Table1[[#This Row],[Forecast]])^2</f>
        <v>3.6199869250528831</v>
      </c>
    </row>
    <row r="76" spans="2:7" x14ac:dyDescent="0.35">
      <c r="B76">
        <v>1</v>
      </c>
      <c r="C76">
        <v>1975</v>
      </c>
      <c r="D76">
        <v>1</v>
      </c>
      <c r="E76" s="1">
        <v>12.019893</v>
      </c>
      <c r="F76">
        <f>Base*(Trend^Table1[[#This Row],[Month'#]])*VLOOKUP(Table1[[#This Row],[Month]],$F$2:$G$13,2)</f>
        <v>13.433326797938115</v>
      </c>
      <c r="G76">
        <f>(Table1[[#This Row],[DATA]]-Table1[[#This Row],[Forecast]])^2</f>
        <v>1.9977951011537642</v>
      </c>
    </row>
    <row r="77" spans="2:7" x14ac:dyDescent="0.35">
      <c r="B77">
        <v>2</v>
      </c>
      <c r="C77">
        <v>1975</v>
      </c>
      <c r="D77">
        <v>2</v>
      </c>
      <c r="E77" s="1">
        <v>10.500716000000001</v>
      </c>
      <c r="F77">
        <f>Base*(Trend^Table1[[#This Row],[Month'#]])*VLOOKUP(Table1[[#This Row],[Month]],$F$2:$G$13,2)</f>
        <v>11.942078961882478</v>
      </c>
      <c r="G77">
        <f>(Table1[[#This Row],[DATA]]-Table1[[#This Row],[Forecast]])^2</f>
        <v>2.0775271878866284</v>
      </c>
    </row>
    <row r="78" spans="2:7" x14ac:dyDescent="0.35">
      <c r="B78">
        <v>3</v>
      </c>
      <c r="C78">
        <v>1975</v>
      </c>
      <c r="D78">
        <v>3</v>
      </c>
      <c r="E78" s="1">
        <v>12.713806</v>
      </c>
      <c r="F78">
        <f>Base*(Trend^Table1[[#This Row],[Month'#]])*VLOOKUP(Table1[[#This Row],[Month]],$F$2:$G$13,2)</f>
        <v>14.286750062450377</v>
      </c>
      <c r="G78">
        <f>(Table1[[#This Row],[DATA]]-Table1[[#This Row],[Forecast]])^2</f>
        <v>2.4741530235978955</v>
      </c>
    </row>
    <row r="79" spans="2:7" x14ac:dyDescent="0.35">
      <c r="B79">
        <v>4</v>
      </c>
      <c r="C79">
        <v>1975</v>
      </c>
      <c r="D79">
        <v>4</v>
      </c>
      <c r="E79" s="1">
        <v>11.673749000000001</v>
      </c>
      <c r="F79">
        <f>Base*(Trend^Table1[[#This Row],[Month'#]])*VLOOKUP(Table1[[#This Row],[Month]],$F$2:$G$13,2)</f>
        <v>13.93750833087867</v>
      </c>
      <c r="G79">
        <f>(Table1[[#This Row],[DATA]]-Table1[[#This Row],[Forecast]])^2</f>
        <v>5.1246063081402378</v>
      </c>
    </row>
    <row r="80" spans="2:7" x14ac:dyDescent="0.35">
      <c r="B80">
        <v>5</v>
      </c>
      <c r="C80">
        <v>1975</v>
      </c>
      <c r="D80">
        <v>5</v>
      </c>
      <c r="E80" s="1">
        <v>12.357257000000001</v>
      </c>
      <c r="F80">
        <f>Base*(Trend^Table1[[#This Row],[Month'#]])*VLOOKUP(Table1[[#This Row],[Month]],$F$2:$G$13,2)</f>
        <v>14.005853119264167</v>
      </c>
      <c r="G80">
        <f>(Table1[[#This Row],[DATA]]-Table1[[#This Row],[Forecast]])^2</f>
        <v>2.7178691644528685</v>
      </c>
    </row>
    <row r="81" spans="2:7" x14ac:dyDescent="0.35">
      <c r="B81">
        <v>6</v>
      </c>
      <c r="C81">
        <v>1975</v>
      </c>
      <c r="D81">
        <v>6</v>
      </c>
      <c r="E81" s="1">
        <v>14.276341</v>
      </c>
      <c r="F81">
        <f>Base*(Trend^Table1[[#This Row],[Month'#]])*VLOOKUP(Table1[[#This Row],[Month]],$F$2:$G$13,2)</f>
        <v>15.953126988972889</v>
      </c>
      <c r="G81">
        <f>(Table1[[#This Row],[DATA]]-Table1[[#This Row],[Forecast]])^2</f>
        <v>2.8116112528157866</v>
      </c>
    </row>
    <row r="82" spans="2:7" x14ac:dyDescent="0.35">
      <c r="B82">
        <v>7</v>
      </c>
      <c r="C82">
        <v>1975</v>
      </c>
      <c r="D82">
        <v>7</v>
      </c>
      <c r="E82" s="1">
        <v>15.435157999999999</v>
      </c>
      <c r="F82">
        <f>Base*(Trend^Table1[[#This Row],[Month'#]])*VLOOKUP(Table1[[#This Row],[Month]],$F$2:$G$13,2)</f>
        <v>17.264310700248547</v>
      </c>
      <c r="G82">
        <f>(Table1[[#This Row],[DATA]]-Table1[[#This Row],[Forecast]])^2</f>
        <v>3.3457996008265534</v>
      </c>
    </row>
    <row r="83" spans="2:7" x14ac:dyDescent="0.35">
      <c r="B83">
        <v>8</v>
      </c>
      <c r="C83">
        <v>1975</v>
      </c>
      <c r="D83">
        <v>8</v>
      </c>
      <c r="E83" s="1">
        <v>16.624946999999999</v>
      </c>
      <c r="F83">
        <f>Base*(Trend^Table1[[#This Row],[Month'#]])*VLOOKUP(Table1[[#This Row],[Month]],$F$2:$G$13,2)</f>
        <v>18.258901148659778</v>
      </c>
      <c r="G83">
        <f>(Table1[[#This Row],[DATA]]-Table1[[#This Row],[Forecast]])^2</f>
        <v>2.6698061599225027</v>
      </c>
    </row>
    <row r="84" spans="2:7" x14ac:dyDescent="0.35">
      <c r="B84">
        <v>9</v>
      </c>
      <c r="C84">
        <v>1975</v>
      </c>
      <c r="D84">
        <v>9</v>
      </c>
      <c r="E84" s="1">
        <v>12.361435999999999</v>
      </c>
      <c r="F84">
        <f>Base*(Trend^Table1[[#This Row],[Month'#]])*VLOOKUP(Table1[[#This Row],[Month]],$F$2:$G$13,2)</f>
        <v>14.122502389155349</v>
      </c>
      <c r="G84">
        <f>(Table1[[#This Row],[DATA]]-Table1[[#This Row],[Forecast]])^2</f>
        <v>3.1013548270126603</v>
      </c>
    </row>
    <row r="85" spans="2:7" x14ac:dyDescent="0.35">
      <c r="B85">
        <v>10</v>
      </c>
      <c r="C85">
        <v>1975</v>
      </c>
      <c r="D85">
        <v>10</v>
      </c>
      <c r="E85" s="1">
        <v>12.766014</v>
      </c>
      <c r="F85">
        <f>Base*(Trend^Table1[[#This Row],[Month'#]])*VLOOKUP(Table1[[#This Row],[Month]],$F$2:$G$13,2)</f>
        <v>14.084825513155714</v>
      </c>
      <c r="G85">
        <f>(Table1[[#This Row],[DATA]]-Table1[[#This Row],[Forecast]])^2</f>
        <v>1.7392638072320632</v>
      </c>
    </row>
    <row r="86" spans="2:7" x14ac:dyDescent="0.35">
      <c r="B86">
        <v>11</v>
      </c>
      <c r="C86">
        <v>1975</v>
      </c>
      <c r="D86">
        <v>11</v>
      </c>
      <c r="E86" s="1">
        <v>11.691921000000001</v>
      </c>
      <c r="F86">
        <f>Base*(Trend^Table1[[#This Row],[Month'#]])*VLOOKUP(Table1[[#This Row],[Month]],$F$2:$G$13,2)</f>
        <v>12.906776797087218</v>
      </c>
      <c r="G86">
        <f>(Table1[[#This Row],[DATA]]-Table1[[#This Row],[Forecast]])^2</f>
        <v>1.4758746077164189</v>
      </c>
    </row>
    <row r="87" spans="2:7" x14ac:dyDescent="0.35">
      <c r="B87">
        <v>12</v>
      </c>
      <c r="C87">
        <v>1975</v>
      </c>
      <c r="D87">
        <v>12</v>
      </c>
      <c r="E87" s="1">
        <v>13.218384</v>
      </c>
      <c r="F87">
        <f>Base*(Trend^Table1[[#This Row],[Month'#]])*VLOOKUP(Table1[[#This Row],[Month]],$F$2:$G$13,2)</f>
        <v>14.564859323021125</v>
      </c>
      <c r="G87">
        <f>(Table1[[#This Row],[DATA]]-Table1[[#This Row],[Forecast]])^2</f>
        <v>1.8129957955048412</v>
      </c>
    </row>
    <row r="88" spans="2:7" x14ac:dyDescent="0.35">
      <c r="B88">
        <v>1</v>
      </c>
      <c r="C88">
        <v>1976</v>
      </c>
      <c r="D88">
        <v>1</v>
      </c>
      <c r="E88" s="1">
        <v>13.254630000000001</v>
      </c>
      <c r="F88">
        <f>Base*(Trend^Table1[[#This Row],[Month'#]])*VLOOKUP(Table1[[#This Row],[Month]],$F$2:$G$13,2)</f>
        <v>13.433326797938115</v>
      </c>
      <c r="G88">
        <f>(Table1[[#This Row],[DATA]]-Table1[[#This Row],[Forecast]])^2</f>
        <v>3.1932545593335221E-2</v>
      </c>
    </row>
    <row r="89" spans="2:7" x14ac:dyDescent="0.35">
      <c r="B89">
        <v>2</v>
      </c>
      <c r="C89">
        <v>1976</v>
      </c>
      <c r="D89">
        <v>2</v>
      </c>
      <c r="E89" s="1">
        <v>12.175484000000001</v>
      </c>
      <c r="F89">
        <f>Base*(Trend^Table1[[#This Row],[Month'#]])*VLOOKUP(Table1[[#This Row],[Month]],$F$2:$G$13,2)</f>
        <v>11.942078961882478</v>
      </c>
      <c r="G89">
        <f>(Table1[[#This Row],[DATA]]-Table1[[#This Row],[Forecast]])^2</f>
        <v>5.4477911818642262E-2</v>
      </c>
    </row>
    <row r="90" spans="2:7" x14ac:dyDescent="0.35">
      <c r="B90">
        <v>3</v>
      </c>
      <c r="C90">
        <v>1976</v>
      </c>
      <c r="D90">
        <v>3</v>
      </c>
      <c r="E90" s="1">
        <v>13.543634000000001</v>
      </c>
      <c r="F90">
        <f>Base*(Trend^Table1[[#This Row],[Month'#]])*VLOOKUP(Table1[[#This Row],[Month]],$F$2:$G$13,2)</f>
        <v>14.286750062450377</v>
      </c>
      <c r="G90">
        <f>(Table1[[#This Row],[DATA]]-Table1[[#This Row],[Forecast]])^2</f>
        <v>0.55222148227175127</v>
      </c>
    </row>
    <row r="91" spans="2:7" x14ac:dyDescent="0.35">
      <c r="B91">
        <v>4</v>
      </c>
      <c r="C91">
        <v>1976</v>
      </c>
      <c r="D91">
        <v>4</v>
      </c>
      <c r="E91" s="1">
        <v>14.036530000000001</v>
      </c>
      <c r="F91">
        <f>Base*(Trend^Table1[[#This Row],[Month'#]])*VLOOKUP(Table1[[#This Row],[Month]],$F$2:$G$13,2)</f>
        <v>13.93750833087867</v>
      </c>
      <c r="G91">
        <f>(Table1[[#This Row],[DATA]]-Table1[[#This Row],[Forecast]])^2</f>
        <v>9.805290955574409E-3</v>
      </c>
    </row>
    <row r="92" spans="2:7" x14ac:dyDescent="0.35">
      <c r="B92">
        <v>5</v>
      </c>
      <c r="C92">
        <v>1976</v>
      </c>
      <c r="D92">
        <v>5</v>
      </c>
      <c r="E92" s="1">
        <v>14.010282999999999</v>
      </c>
      <c r="F92">
        <f>Base*(Trend^Table1[[#This Row],[Month'#]])*VLOOKUP(Table1[[#This Row],[Month]],$F$2:$G$13,2)</f>
        <v>14.005853119264167</v>
      </c>
      <c r="G92">
        <f>(Table1[[#This Row],[DATA]]-Table1[[#This Row],[Forecast]])^2</f>
        <v>1.9623843333701888E-5</v>
      </c>
    </row>
    <row r="93" spans="2:7" x14ac:dyDescent="0.35">
      <c r="B93">
        <v>6</v>
      </c>
      <c r="C93">
        <v>1976</v>
      </c>
      <c r="D93">
        <v>6</v>
      </c>
      <c r="E93" s="1">
        <v>15.535527</v>
      </c>
      <c r="F93">
        <f>Base*(Trend^Table1[[#This Row],[Month'#]])*VLOOKUP(Table1[[#This Row],[Month]],$F$2:$G$13,2)</f>
        <v>15.953126988972889</v>
      </c>
      <c r="G93">
        <f>(Table1[[#This Row],[DATA]]-Table1[[#This Row],[Forecast]])^2</f>
        <v>0.17438975079015662</v>
      </c>
    </row>
    <row r="94" spans="2:7" x14ac:dyDescent="0.35">
      <c r="B94">
        <v>7</v>
      </c>
      <c r="C94">
        <v>1976</v>
      </c>
      <c r="D94">
        <v>7</v>
      </c>
      <c r="E94" s="1">
        <v>16.978531</v>
      </c>
      <c r="F94">
        <f>Base*(Trend^Table1[[#This Row],[Month'#]])*VLOOKUP(Table1[[#This Row],[Month]],$F$2:$G$13,2)</f>
        <v>17.264310700248547</v>
      </c>
      <c r="G94">
        <f>(Table1[[#This Row],[DATA]]-Table1[[#This Row],[Forecast]])^2</f>
        <v>8.167003707414934E-2</v>
      </c>
    </row>
    <row r="95" spans="2:7" x14ac:dyDescent="0.35">
      <c r="B95">
        <v>8</v>
      </c>
      <c r="C95">
        <v>1976</v>
      </c>
      <c r="D95">
        <v>8</v>
      </c>
      <c r="E95" s="1">
        <v>17.420059999999999</v>
      </c>
      <c r="F95">
        <f>Base*(Trend^Table1[[#This Row],[Month'#]])*VLOOKUP(Table1[[#This Row],[Month]],$F$2:$G$13,2)</f>
        <v>18.258901148659778</v>
      </c>
      <c r="G95">
        <f>(Table1[[#This Row],[DATA]]-Table1[[#This Row],[Forecast]])^2</f>
        <v>0.70365447268485615</v>
      </c>
    </row>
    <row r="96" spans="2:7" x14ac:dyDescent="0.35">
      <c r="B96">
        <v>9</v>
      </c>
      <c r="C96">
        <v>1976</v>
      </c>
      <c r="D96">
        <v>9</v>
      </c>
      <c r="E96" s="1">
        <v>13.602124</v>
      </c>
      <c r="F96">
        <f>Base*(Trend^Table1[[#This Row],[Month'#]])*VLOOKUP(Table1[[#This Row],[Month]],$F$2:$G$13,2)</f>
        <v>14.122502389155349</v>
      </c>
      <c r="G96">
        <f>(Table1[[#This Row],[DATA]]-Table1[[#This Row],[Forecast]])^2</f>
        <v>0.27079366789991566</v>
      </c>
    </row>
    <row r="97" spans="2:7" x14ac:dyDescent="0.35">
      <c r="B97">
        <v>10</v>
      </c>
      <c r="C97">
        <v>1976</v>
      </c>
      <c r="D97">
        <v>10</v>
      </c>
      <c r="E97" s="1">
        <v>13.689444999999999</v>
      </c>
      <c r="F97">
        <f>Base*(Trend^Table1[[#This Row],[Month'#]])*VLOOKUP(Table1[[#This Row],[Month]],$F$2:$G$13,2)</f>
        <v>14.084825513155714</v>
      </c>
      <c r="G97">
        <f>(Table1[[#This Row],[DATA]]-Table1[[#This Row],[Forecast]])^2</f>
        <v>0.15632575018327624</v>
      </c>
    </row>
    <row r="98" spans="2:7" x14ac:dyDescent="0.35">
      <c r="B98">
        <v>11</v>
      </c>
      <c r="C98">
        <v>1976</v>
      </c>
      <c r="D98">
        <v>11</v>
      </c>
      <c r="E98" s="1">
        <v>12.364527000000001</v>
      </c>
      <c r="F98">
        <f>Base*(Trend^Table1[[#This Row],[Month'#]])*VLOOKUP(Table1[[#This Row],[Month]],$F$2:$G$13,2)</f>
        <v>12.906776797087218</v>
      </c>
      <c r="G98">
        <f>(Table1[[#This Row],[DATA]]-Table1[[#This Row],[Forecast]])^2</f>
        <v>0.2940348424411286</v>
      </c>
    </row>
    <row r="99" spans="2:7" x14ac:dyDescent="0.35">
      <c r="B99">
        <v>12</v>
      </c>
      <c r="C99">
        <v>1976</v>
      </c>
      <c r="D99">
        <v>12</v>
      </c>
      <c r="E99" s="1">
        <v>14.455513</v>
      </c>
      <c r="F99">
        <f>Base*(Trend^Table1[[#This Row],[Month'#]])*VLOOKUP(Table1[[#This Row],[Month]],$F$2:$G$13,2)</f>
        <v>14.564859323021125</v>
      </c>
      <c r="G99">
        <f>(Table1[[#This Row],[DATA]]-Table1[[#This Row],[Forecast]])^2</f>
        <v>1.195661835824019E-2</v>
      </c>
    </row>
    <row r="100" spans="2:7" x14ac:dyDescent="0.35">
      <c r="B100">
        <v>1</v>
      </c>
      <c r="C100">
        <v>1977</v>
      </c>
      <c r="D100">
        <v>1</v>
      </c>
      <c r="E100" s="1">
        <v>14.373196</v>
      </c>
      <c r="F100">
        <f>Base*(Trend^Table1[[#This Row],[Month'#]])*VLOOKUP(Table1[[#This Row],[Month]],$F$2:$G$13,2)</f>
        <v>13.433326797938115</v>
      </c>
      <c r="G100">
        <f>(Table1[[#This Row],[DATA]]-Table1[[#This Row],[Forecast]])^2</f>
        <v>0.88335411698444499</v>
      </c>
    </row>
    <row r="101" spans="2:7" x14ac:dyDescent="0.35">
      <c r="B101">
        <v>2</v>
      </c>
      <c r="C101">
        <v>1977</v>
      </c>
      <c r="D101">
        <v>2</v>
      </c>
      <c r="E101" s="1">
        <v>12.329470000000001</v>
      </c>
      <c r="F101">
        <f>Base*(Trend^Table1[[#This Row],[Month'#]])*VLOOKUP(Table1[[#This Row],[Month]],$F$2:$G$13,2)</f>
        <v>11.942078961882478</v>
      </c>
      <c r="G101">
        <f>(Table1[[#This Row],[DATA]]-Table1[[#This Row],[Forecast]])^2</f>
        <v>0.15007181641377179</v>
      </c>
    </row>
    <row r="102" spans="2:7" x14ac:dyDescent="0.35">
      <c r="B102">
        <v>3</v>
      </c>
      <c r="C102">
        <v>1977</v>
      </c>
      <c r="D102">
        <v>3</v>
      </c>
      <c r="E102" s="1">
        <v>14.738239</v>
      </c>
      <c r="F102">
        <f>Base*(Trend^Table1[[#This Row],[Month'#]])*VLOOKUP(Table1[[#This Row],[Month]],$F$2:$G$13,2)</f>
        <v>14.286750062450377</v>
      </c>
      <c r="G102">
        <f>(Table1[[#This Row],[DATA]]-Table1[[#This Row],[Forecast]])^2</f>
        <v>0.20384226072968753</v>
      </c>
    </row>
    <row r="103" spans="2:7" x14ac:dyDescent="0.35">
      <c r="B103">
        <v>4</v>
      </c>
      <c r="C103">
        <v>1977</v>
      </c>
      <c r="D103">
        <v>4</v>
      </c>
      <c r="E103" s="1">
        <v>14.710867</v>
      </c>
      <c r="F103">
        <f>Base*(Trend^Table1[[#This Row],[Month'#]])*VLOOKUP(Table1[[#This Row],[Month]],$F$2:$G$13,2)</f>
        <v>13.93750833087867</v>
      </c>
      <c r="G103">
        <f>(Table1[[#This Row],[DATA]]-Table1[[#This Row],[Forecast]])^2</f>
        <v>0.59808363110511598</v>
      </c>
    </row>
    <row r="104" spans="2:7" x14ac:dyDescent="0.35">
      <c r="B104">
        <v>5</v>
      </c>
      <c r="C104">
        <v>1977</v>
      </c>
      <c r="D104">
        <v>5</v>
      </c>
      <c r="E104" s="1">
        <v>14.659223000000001</v>
      </c>
      <c r="F104">
        <f>Base*(Trend^Table1[[#This Row],[Month'#]])*VLOOKUP(Table1[[#This Row],[Month]],$F$2:$G$13,2)</f>
        <v>14.005853119264167</v>
      </c>
      <c r="G104">
        <f>(Table1[[#This Row],[DATA]]-Table1[[#This Row],[Forecast]])^2</f>
        <v>0.4268922010527581</v>
      </c>
    </row>
    <row r="105" spans="2:7" x14ac:dyDescent="0.35">
      <c r="B105">
        <v>6</v>
      </c>
      <c r="C105">
        <v>1977</v>
      </c>
      <c r="D105">
        <v>6</v>
      </c>
      <c r="E105" s="1">
        <v>16.277664999999999</v>
      </c>
      <c r="F105">
        <f>Base*(Trend^Table1[[#This Row],[Month'#]])*VLOOKUP(Table1[[#This Row],[Month]],$F$2:$G$13,2)</f>
        <v>15.953126988972889</v>
      </c>
      <c r="G105">
        <f>(Table1[[#This Row],[DATA]]-Table1[[#This Row],[Forecast]])^2</f>
        <v>0.10532492060143278</v>
      </c>
    </row>
    <row r="106" spans="2:7" x14ac:dyDescent="0.35">
      <c r="B106">
        <v>7</v>
      </c>
      <c r="C106">
        <v>1977</v>
      </c>
      <c r="D106">
        <v>7</v>
      </c>
      <c r="E106" s="1">
        <v>18.0473</v>
      </c>
      <c r="F106">
        <f>Base*(Trend^Table1[[#This Row],[Month'#]])*VLOOKUP(Table1[[#This Row],[Month]],$F$2:$G$13,2)</f>
        <v>17.264310700248547</v>
      </c>
      <c r="G106">
        <f>(Table1[[#This Row],[DATA]]-Table1[[#This Row],[Forecast]])^2</f>
        <v>0.61307224352527023</v>
      </c>
    </row>
    <row r="107" spans="2:7" x14ac:dyDescent="0.35">
      <c r="B107">
        <v>8</v>
      </c>
      <c r="C107">
        <v>1977</v>
      </c>
      <c r="D107">
        <v>8</v>
      </c>
      <c r="E107" s="1">
        <v>18.707711</v>
      </c>
      <c r="F107">
        <f>Base*(Trend^Table1[[#This Row],[Month'#]])*VLOOKUP(Table1[[#This Row],[Month]],$F$2:$G$13,2)</f>
        <v>18.258901148659778</v>
      </c>
      <c r="G107">
        <f>(Table1[[#This Row],[DATA]]-Table1[[#This Row],[Forecast]])^2</f>
        <v>0.20143028266003227</v>
      </c>
    </row>
    <row r="108" spans="2:7" x14ac:dyDescent="0.35">
      <c r="B108">
        <v>9</v>
      </c>
      <c r="C108">
        <v>1977</v>
      </c>
      <c r="D108">
        <v>9</v>
      </c>
      <c r="E108" s="1">
        <v>14.972329999999999</v>
      </c>
      <c r="F108">
        <f>Base*(Trend^Table1[[#This Row],[Month'#]])*VLOOKUP(Table1[[#This Row],[Month]],$F$2:$G$13,2)</f>
        <v>14.122502389155349</v>
      </c>
      <c r="G108">
        <f>(Table1[[#This Row],[DATA]]-Table1[[#This Row],[Forecast]])^2</f>
        <v>0.72220696815392715</v>
      </c>
    </row>
    <row r="109" spans="2:7" x14ac:dyDescent="0.35">
      <c r="B109">
        <v>10</v>
      </c>
      <c r="C109">
        <v>1977</v>
      </c>
      <c r="D109">
        <v>10</v>
      </c>
      <c r="E109" s="1">
        <v>15.439386000000001</v>
      </c>
      <c r="F109">
        <f>Base*(Trend^Table1[[#This Row],[Month'#]])*VLOOKUP(Table1[[#This Row],[Month]],$F$2:$G$13,2)</f>
        <v>14.084825513155714</v>
      </c>
      <c r="G109">
        <f>(Table1[[#This Row],[DATA]]-Table1[[#This Row],[Forecast]])^2</f>
        <v>1.8348341125198315</v>
      </c>
    </row>
    <row r="110" spans="2:7" x14ac:dyDescent="0.35">
      <c r="B110">
        <v>11</v>
      </c>
      <c r="C110">
        <v>1977</v>
      </c>
      <c r="D110">
        <v>11</v>
      </c>
      <c r="E110" s="1">
        <v>14.132104999999999</v>
      </c>
      <c r="F110">
        <f>Base*(Trend^Table1[[#This Row],[Month'#]])*VLOOKUP(Table1[[#This Row],[Month]],$F$2:$G$13,2)</f>
        <v>12.906776797087218</v>
      </c>
      <c r="G110">
        <f>(Table1[[#This Row],[DATA]]-Table1[[#This Row],[Forecast]])^2</f>
        <v>1.5014292048534654</v>
      </c>
    </row>
    <row r="111" spans="2:7" x14ac:dyDescent="0.35">
      <c r="B111">
        <v>12</v>
      </c>
      <c r="C111">
        <v>1977</v>
      </c>
      <c r="D111">
        <v>12</v>
      </c>
      <c r="E111" s="1">
        <v>16.227881</v>
      </c>
      <c r="F111">
        <f>Base*(Trend^Table1[[#This Row],[Month'#]])*VLOOKUP(Table1[[#This Row],[Month]],$F$2:$G$13,2)</f>
        <v>14.564859323021125</v>
      </c>
      <c r="G111">
        <f>(Table1[[#This Row],[DATA]]-Table1[[#This Row],[Forecast]])^2</f>
        <v>2.7656410981016304</v>
      </c>
    </row>
    <row r="112" spans="2:7" x14ac:dyDescent="0.35">
      <c r="B112">
        <v>1</v>
      </c>
      <c r="C112">
        <v>1978</v>
      </c>
      <c r="D112">
        <v>1</v>
      </c>
      <c r="E112" s="1">
        <v>15.80697</v>
      </c>
      <c r="F112">
        <f>Base*(Trend^Table1[[#This Row],[Month'#]])*VLOOKUP(Table1[[#This Row],[Month]],$F$2:$G$13,2)</f>
        <v>13.433326797938115</v>
      </c>
      <c r="G112">
        <f>(Table1[[#This Row],[DATA]]-Table1[[#This Row],[Forecast]])^2</f>
        <v>5.6341820506945988</v>
      </c>
    </row>
    <row r="113" spans="2:7" x14ac:dyDescent="0.35">
      <c r="B113">
        <v>2</v>
      </c>
      <c r="C113">
        <v>1978</v>
      </c>
      <c r="D113">
        <v>2</v>
      </c>
      <c r="E113" s="1">
        <v>13.824317000000001</v>
      </c>
      <c r="F113">
        <f>Base*(Trend^Table1[[#This Row],[Month'#]])*VLOOKUP(Table1[[#This Row],[Month]],$F$2:$G$13,2)</f>
        <v>11.942078961882478</v>
      </c>
      <c r="G113">
        <f>(Table1[[#This Row],[DATA]]-Table1[[#This Row],[Forecast]])^2</f>
        <v>3.5428200321365004</v>
      </c>
    </row>
    <row r="114" spans="2:7" x14ac:dyDescent="0.35">
      <c r="B114">
        <v>3</v>
      </c>
      <c r="C114">
        <v>1978</v>
      </c>
      <c r="D114">
        <v>3</v>
      </c>
      <c r="E114" s="1">
        <v>17.588820999999999</v>
      </c>
      <c r="F114">
        <f>Base*(Trend^Table1[[#This Row],[Month'#]])*VLOOKUP(Table1[[#This Row],[Month]],$F$2:$G$13,2)</f>
        <v>14.286750062450377</v>
      </c>
      <c r="G114">
        <f>(Table1[[#This Row],[DATA]]-Table1[[#This Row],[Forecast]])^2</f>
        <v>10.903672476609843</v>
      </c>
    </row>
    <row r="115" spans="2:7" x14ac:dyDescent="0.35">
      <c r="B115">
        <v>4</v>
      </c>
      <c r="C115">
        <v>1978</v>
      </c>
      <c r="D115">
        <v>4</v>
      </c>
      <c r="E115" s="1">
        <v>16.757512999999999</v>
      </c>
      <c r="F115">
        <f>Base*(Trend^Table1[[#This Row],[Month'#]])*VLOOKUP(Table1[[#This Row],[Month]],$F$2:$G$13,2)</f>
        <v>13.93750833087867</v>
      </c>
      <c r="G115">
        <f>(Table1[[#This Row],[DATA]]-Table1[[#This Row],[Forecast]])^2</f>
        <v>7.952426333866101</v>
      </c>
    </row>
    <row r="116" spans="2:7" x14ac:dyDescent="0.35">
      <c r="B116">
        <v>5</v>
      </c>
      <c r="C116">
        <v>1978</v>
      </c>
      <c r="D116">
        <v>5</v>
      </c>
      <c r="E116" s="1">
        <v>17.084244999999999</v>
      </c>
      <c r="F116">
        <f>Base*(Trend^Table1[[#This Row],[Month'#]])*VLOOKUP(Table1[[#This Row],[Month]],$F$2:$G$13,2)</f>
        <v>14.005853119264167</v>
      </c>
      <c r="G116">
        <f>(Table1[[#This Row],[DATA]]-Table1[[#This Row],[Forecast]])^2</f>
        <v>9.4764965713802969</v>
      </c>
    </row>
    <row r="117" spans="2:7" x14ac:dyDescent="0.35">
      <c r="B117">
        <v>6</v>
      </c>
      <c r="C117">
        <v>1978</v>
      </c>
      <c r="D117">
        <v>6</v>
      </c>
      <c r="E117" s="1">
        <v>19.524683</v>
      </c>
      <c r="F117">
        <f>Base*(Trend^Table1[[#This Row],[Month'#]])*VLOOKUP(Table1[[#This Row],[Month]],$F$2:$G$13,2)</f>
        <v>15.953126988972889</v>
      </c>
      <c r="G117">
        <f>(Table1[[#This Row],[DATA]]-Table1[[#This Row],[Forecast]])^2</f>
        <v>12.756012339903888</v>
      </c>
    </row>
    <row r="118" spans="2:7" x14ac:dyDescent="0.35">
      <c r="B118">
        <v>7</v>
      </c>
      <c r="C118">
        <v>1978</v>
      </c>
      <c r="D118">
        <v>7</v>
      </c>
      <c r="E118" s="1">
        <v>21.443791000000001</v>
      </c>
      <c r="F118">
        <f>Base*(Trend^Table1[[#This Row],[Month'#]])*VLOOKUP(Table1[[#This Row],[Month]],$F$2:$G$13,2)</f>
        <v>17.264310700248547</v>
      </c>
      <c r="G118">
        <f>(Table1[[#This Row],[DATA]]-Table1[[#This Row],[Forecast]])^2</f>
        <v>17.468055576010503</v>
      </c>
    </row>
    <row r="119" spans="2:7" x14ac:dyDescent="0.35">
      <c r="B119">
        <v>8</v>
      </c>
      <c r="C119">
        <v>1978</v>
      </c>
      <c r="D119">
        <v>8</v>
      </c>
      <c r="E119" s="1">
        <v>22.619647000000001</v>
      </c>
      <c r="F119">
        <f>Base*(Trend^Table1[[#This Row],[Month'#]])*VLOOKUP(Table1[[#This Row],[Month]],$F$2:$G$13,2)</f>
        <v>18.258901148659778</v>
      </c>
      <c r="G119">
        <f>(Table1[[#This Row],[DATA]]-Table1[[#This Row],[Forecast]])^2</f>
        <v>19.016104379980966</v>
      </c>
    </row>
    <row r="120" spans="2:7" x14ac:dyDescent="0.35">
      <c r="B120">
        <v>9</v>
      </c>
      <c r="C120">
        <v>1978</v>
      </c>
      <c r="D120">
        <v>9</v>
      </c>
      <c r="E120" s="1">
        <v>18.107814000000001</v>
      </c>
      <c r="F120">
        <f>Base*(Trend^Table1[[#This Row],[Month'#]])*VLOOKUP(Table1[[#This Row],[Month]],$F$2:$G$13,2)</f>
        <v>14.122502389155349</v>
      </c>
      <c r="G120">
        <f>(Table1[[#This Row],[DATA]]-Table1[[#This Row],[Forecast]])^2</f>
        <v>15.882708635533199</v>
      </c>
    </row>
    <row r="121" spans="2:7" x14ac:dyDescent="0.35">
      <c r="B121">
        <v>10</v>
      </c>
      <c r="C121">
        <v>1978</v>
      </c>
      <c r="D121">
        <v>10</v>
      </c>
      <c r="E121" s="1">
        <v>17.871189000000001</v>
      </c>
      <c r="F121">
        <f>Base*(Trend^Table1[[#This Row],[Month'#]])*VLOOKUP(Table1[[#This Row],[Month]],$F$2:$G$13,2)</f>
        <v>14.084825513155714</v>
      </c>
      <c r="G121">
        <f>(Table1[[#This Row],[DATA]]-Table1[[#This Row],[Forecast]])^2</f>
        <v>14.336548454507628</v>
      </c>
    </row>
    <row r="122" spans="2:7" x14ac:dyDescent="0.35">
      <c r="B122">
        <v>11</v>
      </c>
      <c r="C122">
        <v>1978</v>
      </c>
      <c r="D122">
        <v>11</v>
      </c>
      <c r="E122" s="1">
        <v>16.794325000000001</v>
      </c>
      <c r="F122">
        <f>Base*(Trend^Table1[[#This Row],[Month'#]])*VLOOKUP(Table1[[#This Row],[Month]],$F$2:$G$13,2)</f>
        <v>12.906776797087218</v>
      </c>
      <c r="G122">
        <f>(Table1[[#This Row],[DATA]]-Table1[[#This Row],[Forecast]])^2</f>
        <v>15.113031029970404</v>
      </c>
    </row>
    <row r="123" spans="2:7" x14ac:dyDescent="0.35">
      <c r="B123">
        <v>12</v>
      </c>
      <c r="C123">
        <v>1978</v>
      </c>
      <c r="D123">
        <v>12</v>
      </c>
      <c r="E123" s="1">
        <v>18.348797000000001</v>
      </c>
      <c r="F123">
        <f>Base*(Trend^Table1[[#This Row],[Month'#]])*VLOOKUP(Table1[[#This Row],[Month]],$F$2:$G$13,2)</f>
        <v>14.564859323021125</v>
      </c>
      <c r="G123">
        <f>(Table1[[#This Row],[DATA]]-Table1[[#This Row],[Forecast]])^2</f>
        <v>14.318184343260295</v>
      </c>
    </row>
    <row r="124" spans="2:7" x14ac:dyDescent="0.35">
      <c r="B124">
        <v>1</v>
      </c>
      <c r="C124">
        <v>1979</v>
      </c>
      <c r="D124">
        <v>1</v>
      </c>
      <c r="E124" s="1">
        <v>18.294077000000001</v>
      </c>
      <c r="F124">
        <f>Base*(Trend^Table1[[#This Row],[Month'#]])*VLOOKUP(Table1[[#This Row],[Month]],$F$2:$G$13,2)</f>
        <v>13.433326797938115</v>
      </c>
      <c r="G124">
        <f>(Table1[[#This Row],[DATA]]-Table1[[#This Row],[Forecast]])^2</f>
        <v>23.626892526844671</v>
      </c>
    </row>
    <row r="125" spans="2:7" x14ac:dyDescent="0.35">
      <c r="B125">
        <v>2</v>
      </c>
      <c r="C125">
        <v>1979</v>
      </c>
      <c r="D125">
        <v>2</v>
      </c>
      <c r="E125" s="1">
        <v>16.903248000000001</v>
      </c>
      <c r="F125">
        <f>Base*(Trend^Table1[[#This Row],[Month'#]])*VLOOKUP(Table1[[#This Row],[Month]],$F$2:$G$13,2)</f>
        <v>11.942078961882478</v>
      </c>
      <c r="G125">
        <f>(Table1[[#This Row],[DATA]]-Table1[[#This Row],[Forecast]])^2</f>
        <v>24.613198224775953</v>
      </c>
    </row>
    <row r="126" spans="2:7" x14ac:dyDescent="0.35">
      <c r="B126">
        <v>3</v>
      </c>
      <c r="C126">
        <v>1979</v>
      </c>
      <c r="D126">
        <v>3</v>
      </c>
      <c r="E126" s="1">
        <v>21.218361000000002</v>
      </c>
      <c r="F126">
        <f>Base*(Trend^Table1[[#This Row],[Month'#]])*VLOOKUP(Table1[[#This Row],[Month]],$F$2:$G$13,2)</f>
        <v>14.286750062450377</v>
      </c>
      <c r="G126">
        <f>(Table1[[#This Row],[DATA]]-Table1[[#This Row],[Forecast]])^2</f>
        <v>48.047230189557588</v>
      </c>
    </row>
    <row r="127" spans="2:7" x14ac:dyDescent="0.35">
      <c r="B127">
        <v>4</v>
      </c>
      <c r="C127">
        <v>1979</v>
      </c>
      <c r="D127">
        <v>4</v>
      </c>
      <c r="E127" s="1">
        <v>19.350615999999999</v>
      </c>
      <c r="F127">
        <f>Base*(Trend^Table1[[#This Row],[Month'#]])*VLOOKUP(Table1[[#This Row],[Month]],$F$2:$G$13,2)</f>
        <v>13.93750833087867</v>
      </c>
      <c r="G127">
        <f>(Table1[[#This Row],[DATA]]-Table1[[#This Row],[Forecast]])^2</f>
        <v>29.30173463750015</v>
      </c>
    </row>
    <row r="128" spans="2:7" x14ac:dyDescent="0.35">
      <c r="B128">
        <v>5</v>
      </c>
      <c r="C128">
        <v>1979</v>
      </c>
      <c r="D128">
        <v>5</v>
      </c>
      <c r="E128" s="1">
        <v>19.115749999999998</v>
      </c>
      <c r="F128">
        <f>Base*(Trend^Table1[[#This Row],[Month'#]])*VLOOKUP(Table1[[#This Row],[Month]],$F$2:$G$13,2)</f>
        <v>14.005853119264167</v>
      </c>
      <c r="G128">
        <f>(Table1[[#This Row],[DATA]]-Table1[[#This Row],[Forecast]])^2</f>
        <v>26.111046131753785</v>
      </c>
    </row>
    <row r="129" spans="2:7" x14ac:dyDescent="0.35">
      <c r="B129">
        <v>6</v>
      </c>
      <c r="C129">
        <v>1979</v>
      </c>
      <c r="D129">
        <v>6</v>
      </c>
      <c r="E129" s="1">
        <v>22.326132000000001</v>
      </c>
      <c r="F129">
        <f>Base*(Trend^Table1[[#This Row],[Month'#]])*VLOOKUP(Table1[[#This Row],[Month]],$F$2:$G$13,2)</f>
        <v>15.953126988972889</v>
      </c>
      <c r="G129">
        <f>(Table1[[#This Row],[DATA]]-Table1[[#This Row],[Forecast]])^2</f>
        <v>40.615192870576685</v>
      </c>
    </row>
    <row r="130" spans="2:7" x14ac:dyDescent="0.35">
      <c r="B130">
        <v>7</v>
      </c>
      <c r="C130">
        <v>1979</v>
      </c>
      <c r="D130">
        <v>7</v>
      </c>
      <c r="E130" s="1">
        <v>24.419703999999999</v>
      </c>
      <c r="F130">
        <f>Base*(Trend^Table1[[#This Row],[Month'#]])*VLOOKUP(Table1[[#This Row],[Month]],$F$2:$G$13,2)</f>
        <v>17.264310700248547</v>
      </c>
      <c r="G130">
        <f>(Table1[[#This Row],[DATA]]-Table1[[#This Row],[Forecast]])^2</f>
        <v>51.199653274127975</v>
      </c>
    </row>
    <row r="131" spans="2:7" x14ac:dyDescent="0.35">
      <c r="B131">
        <v>8</v>
      </c>
      <c r="C131">
        <v>1979</v>
      </c>
      <c r="D131">
        <v>8</v>
      </c>
      <c r="E131" s="1">
        <v>26.390499999999999</v>
      </c>
      <c r="F131">
        <f>Base*(Trend^Table1[[#This Row],[Month'#]])*VLOOKUP(Table1[[#This Row],[Month]],$F$2:$G$13,2)</f>
        <v>18.258901148659778</v>
      </c>
      <c r="G131">
        <f>(Table1[[#This Row],[DATA]]-Table1[[#This Row],[Forecast]])^2</f>
        <v>66.122899879117611</v>
      </c>
    </row>
    <row r="132" spans="2:7" x14ac:dyDescent="0.35">
      <c r="B132">
        <v>9</v>
      </c>
      <c r="C132">
        <v>1979</v>
      </c>
      <c r="D132">
        <v>9</v>
      </c>
      <c r="E132" s="1">
        <v>20.062083999999999</v>
      </c>
      <c r="F132">
        <f>Base*(Trend^Table1[[#This Row],[Month'#]])*VLOOKUP(Table1[[#This Row],[Month]],$F$2:$G$13,2)</f>
        <v>14.122502389155349</v>
      </c>
      <c r="G132">
        <f>(Table1[[#This Row],[DATA]]-Table1[[#This Row],[Forecast]])^2</f>
        <v>35.27862971188393</v>
      </c>
    </row>
    <row r="133" spans="2:7" x14ac:dyDescent="0.35">
      <c r="B133">
        <v>10</v>
      </c>
      <c r="C133">
        <v>1979</v>
      </c>
      <c r="D133">
        <v>10</v>
      </c>
      <c r="E133" s="1">
        <v>20.007512999999999</v>
      </c>
      <c r="F133">
        <f>Base*(Trend^Table1[[#This Row],[Month'#]])*VLOOKUP(Table1[[#This Row],[Month]],$F$2:$G$13,2)</f>
        <v>14.084825513155714</v>
      </c>
      <c r="G133">
        <f>(Table1[[#This Row],[DATA]]-Table1[[#This Row],[Forecast]])^2</f>
        <v>35.078227066821881</v>
      </c>
    </row>
    <row r="134" spans="2:7" x14ac:dyDescent="0.35">
      <c r="B134">
        <v>11</v>
      </c>
      <c r="C134">
        <v>1979</v>
      </c>
      <c r="D134">
        <v>11</v>
      </c>
      <c r="E134" s="1">
        <v>18.820830000000001</v>
      </c>
      <c r="F134">
        <f>Base*(Trend^Table1[[#This Row],[Month'#]])*VLOOKUP(Table1[[#This Row],[Month]],$F$2:$G$13,2)</f>
        <v>12.906776797087218</v>
      </c>
      <c r="G134">
        <f>(Table1[[#This Row],[DATA]]-Table1[[#This Row],[Forecast]])^2</f>
        <v>34.976025286882944</v>
      </c>
    </row>
    <row r="135" spans="2:7" x14ac:dyDescent="0.35">
      <c r="B135">
        <v>12</v>
      </c>
      <c r="C135">
        <v>1979</v>
      </c>
      <c r="D135">
        <v>12</v>
      </c>
      <c r="E135" s="1">
        <v>19.434733000000001</v>
      </c>
      <c r="F135">
        <f>Base*(Trend^Table1[[#This Row],[Month'#]])*VLOOKUP(Table1[[#This Row],[Month]],$F$2:$G$13,2)</f>
        <v>14.564859323021125</v>
      </c>
      <c r="G135">
        <f>(Table1[[#This Row],[DATA]]-Table1[[#This Row],[Forecast]])^2</f>
        <v>23.715669629731764</v>
      </c>
    </row>
    <row r="136" spans="2:7" x14ac:dyDescent="0.35">
      <c r="B136">
        <v>1</v>
      </c>
      <c r="C136">
        <v>1980</v>
      </c>
      <c r="D136">
        <v>1</v>
      </c>
      <c r="E136" s="1">
        <v>18.888522999999999</v>
      </c>
      <c r="F136">
        <f>Base*(Trend^Table1[[#This Row],[Month'#]])*VLOOKUP(Table1[[#This Row],[Month]],$F$2:$G$13,2)</f>
        <v>13.433326797938115</v>
      </c>
      <c r="G136">
        <f>(Table1[[#This Row],[DATA]]-Table1[[#This Row],[Forecast]])^2</f>
        <v>29.759165602990407</v>
      </c>
    </row>
    <row r="137" spans="2:7" x14ac:dyDescent="0.35">
      <c r="B137">
        <v>2</v>
      </c>
      <c r="C137">
        <v>1980</v>
      </c>
      <c r="D137">
        <v>2</v>
      </c>
      <c r="E137" s="1">
        <v>17.566896</v>
      </c>
      <c r="F137">
        <f>Base*(Trend^Table1[[#This Row],[Month'#]])*VLOOKUP(Table1[[#This Row],[Month]],$F$2:$G$13,2)</f>
        <v>11.942078961882478</v>
      </c>
      <c r="G137">
        <f>(Table1[[#This Row],[DATA]]-Table1[[#This Row],[Forecast]])^2</f>
        <v>31.63856671229717</v>
      </c>
    </row>
    <row r="138" spans="2:7" x14ac:dyDescent="0.35">
      <c r="B138">
        <v>3</v>
      </c>
      <c r="C138">
        <v>1980</v>
      </c>
      <c r="D138">
        <v>3</v>
      </c>
      <c r="E138" s="1">
        <v>20.906086999999999</v>
      </c>
      <c r="F138">
        <f>Base*(Trend^Table1[[#This Row],[Month'#]])*VLOOKUP(Table1[[#This Row],[Month]],$F$2:$G$13,2)</f>
        <v>14.286750062450377</v>
      </c>
      <c r="G138">
        <f>(Table1[[#This Row],[DATA]]-Table1[[#This Row],[Forecast]])^2</f>
        <v>43.815621492808816</v>
      </c>
    </row>
    <row r="139" spans="2:7" x14ac:dyDescent="0.35">
      <c r="B139">
        <v>4</v>
      </c>
      <c r="C139">
        <v>1980</v>
      </c>
      <c r="D139">
        <v>4</v>
      </c>
      <c r="E139" s="1">
        <v>19.478493</v>
      </c>
      <c r="F139">
        <f>Base*(Trend^Table1[[#This Row],[Month'#]])*VLOOKUP(Table1[[#This Row],[Month]],$F$2:$G$13,2)</f>
        <v>13.93750833087867</v>
      </c>
      <c r="G139">
        <f>(Table1[[#This Row],[DATA]]-Table1[[#This Row],[Forecast]])^2</f>
        <v>30.702511103437622</v>
      </c>
    </row>
    <row r="140" spans="2:7" x14ac:dyDescent="0.35">
      <c r="B140">
        <v>5</v>
      </c>
      <c r="C140">
        <v>1980</v>
      </c>
      <c r="D140">
        <v>5</v>
      </c>
      <c r="E140" s="1">
        <v>19.480615</v>
      </c>
      <c r="F140">
        <f>Base*(Trend^Table1[[#This Row],[Month'#]])*VLOOKUP(Table1[[#This Row],[Month]],$F$2:$G$13,2)</f>
        <v>14.005853119264167</v>
      </c>
      <c r="G140">
        <f>(Table1[[#This Row],[DATA]]-Table1[[#This Row],[Forecast]])^2</f>
        <v>29.973017650758162</v>
      </c>
    </row>
    <row r="141" spans="2:7" x14ac:dyDescent="0.35">
      <c r="B141">
        <v>6</v>
      </c>
      <c r="C141">
        <v>1980</v>
      </c>
      <c r="D141">
        <v>6</v>
      </c>
      <c r="E141" s="1">
        <v>22.093339</v>
      </c>
      <c r="F141">
        <f>Base*(Trend^Table1[[#This Row],[Month'#]])*VLOOKUP(Table1[[#This Row],[Month]],$F$2:$G$13,2)</f>
        <v>15.953126988972889</v>
      </c>
      <c r="G141">
        <f>(Table1[[#This Row],[DATA]]-Table1[[#This Row],[Forecast]])^2</f>
        <v>37.702203540361609</v>
      </c>
    </row>
    <row r="142" spans="2:7" x14ac:dyDescent="0.35">
      <c r="B142">
        <v>7</v>
      </c>
      <c r="C142">
        <v>1980</v>
      </c>
      <c r="D142">
        <v>7</v>
      </c>
      <c r="E142" s="1">
        <v>23.299603999999999</v>
      </c>
      <c r="F142">
        <f>Base*(Trend^Table1[[#This Row],[Month'#]])*VLOOKUP(Table1[[#This Row],[Month]],$F$2:$G$13,2)</f>
        <v>17.264310700248547</v>
      </c>
      <c r="G142">
        <f>(Table1[[#This Row],[DATA]]-Table1[[#This Row],[Forecast]])^2</f>
        <v>36.424765214024767</v>
      </c>
    </row>
    <row r="143" spans="2:7" x14ac:dyDescent="0.35">
      <c r="B143">
        <v>8</v>
      </c>
      <c r="C143">
        <v>1980</v>
      </c>
      <c r="D143">
        <v>8</v>
      </c>
      <c r="E143" s="1">
        <v>24.738852000000001</v>
      </c>
      <c r="F143">
        <f>Base*(Trend^Table1[[#This Row],[Month'#]])*VLOOKUP(Table1[[#This Row],[Month]],$F$2:$G$13,2)</f>
        <v>18.258901148659778</v>
      </c>
      <c r="G143">
        <f>(Table1[[#This Row],[DATA]]-Table1[[#This Row],[Forecast]])^2</f>
        <v>41.98976303578489</v>
      </c>
    </row>
    <row r="144" spans="2:7" x14ac:dyDescent="0.35">
      <c r="B144">
        <v>9</v>
      </c>
      <c r="C144">
        <v>1980</v>
      </c>
      <c r="D144">
        <v>9</v>
      </c>
      <c r="E144" s="1">
        <v>18.463981</v>
      </c>
      <c r="F144">
        <f>Base*(Trend^Table1[[#This Row],[Month'#]])*VLOOKUP(Table1[[#This Row],[Month]],$F$2:$G$13,2)</f>
        <v>14.122502389155349</v>
      </c>
      <c r="G144">
        <f>(Table1[[#This Row],[DATA]]-Table1[[#This Row],[Forecast]])^2</f>
        <v>18.848436528421608</v>
      </c>
    </row>
    <row r="145" spans="2:7" x14ac:dyDescent="0.35">
      <c r="B145">
        <v>10</v>
      </c>
      <c r="C145">
        <v>1980</v>
      </c>
      <c r="D145">
        <v>10</v>
      </c>
      <c r="E145" s="1">
        <v>18.951070000000001</v>
      </c>
      <c r="F145">
        <f>Base*(Trend^Table1[[#This Row],[Month'#]])*VLOOKUP(Table1[[#This Row],[Month]],$F$2:$G$13,2)</f>
        <v>14.084825513155714</v>
      </c>
      <c r="G145">
        <f>(Table1[[#This Row],[DATA]]-Table1[[#This Row],[Forecast]])^2</f>
        <v>23.680335405742422</v>
      </c>
    </row>
    <row r="146" spans="2:7" x14ac:dyDescent="0.35">
      <c r="B146">
        <v>11</v>
      </c>
      <c r="C146">
        <v>1980</v>
      </c>
      <c r="D146">
        <v>11</v>
      </c>
      <c r="E146" s="1">
        <v>16.899075</v>
      </c>
      <c r="F146">
        <f>Base*(Trend^Table1[[#This Row],[Month'#]])*VLOOKUP(Table1[[#This Row],[Month]],$F$2:$G$13,2)</f>
        <v>12.906776797087218</v>
      </c>
      <c r="G146">
        <f>(Table1[[#This Row],[DATA]]-Table1[[#This Row],[Forecast]])^2</f>
        <v>15.938444940980625</v>
      </c>
    </row>
    <row r="147" spans="2:7" x14ac:dyDescent="0.35">
      <c r="B147">
        <v>12</v>
      </c>
      <c r="C147">
        <v>1980</v>
      </c>
      <c r="D147">
        <v>12</v>
      </c>
      <c r="E147" s="1">
        <v>19.148505</v>
      </c>
      <c r="F147">
        <f>Base*(Trend^Table1[[#This Row],[Month'#]])*VLOOKUP(Table1[[#This Row],[Month]],$F$2:$G$13,2)</f>
        <v>14.564859323021125</v>
      </c>
      <c r="G147">
        <f>(Table1[[#This Row],[DATA]]-Table1[[#This Row],[Forecast]])^2</f>
        <v>21.009807692087133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488C-72D9-486C-9C15-D4CC04F87544}">
  <dimension ref="B1:K147"/>
  <sheetViews>
    <sheetView workbookViewId="0"/>
  </sheetViews>
  <sheetFormatPr defaultRowHeight="14.5" x14ac:dyDescent="0.35"/>
  <cols>
    <col min="2" max="2" width="9.7265625" customWidth="1"/>
    <col min="6" max="6" width="9.81640625" customWidth="1"/>
    <col min="7" max="7" width="14.453125" customWidth="1"/>
    <col min="8" max="8" width="12" bestFit="1" customWidth="1"/>
  </cols>
  <sheetData>
    <row r="1" spans="2:11" x14ac:dyDescent="0.35">
      <c r="F1" t="s">
        <v>7</v>
      </c>
      <c r="G1" t="s">
        <v>8</v>
      </c>
    </row>
    <row r="2" spans="2:11" x14ac:dyDescent="0.35">
      <c r="D2" t="s">
        <v>3</v>
      </c>
      <c r="E2">
        <v>1.0064046371739495</v>
      </c>
      <c r="F2">
        <v>1</v>
      </c>
      <c r="G2">
        <v>0.91173726656756326</v>
      </c>
    </row>
    <row r="3" spans="2:11" x14ac:dyDescent="0.35">
      <c r="D3" t="s">
        <v>4</v>
      </c>
      <c r="E3" s="1">
        <v>18.837534117284992</v>
      </c>
      <c r="F3">
        <v>2</v>
      </c>
      <c r="G3">
        <v>0.84806378744930333</v>
      </c>
      <c r="H3" t="s">
        <v>9</v>
      </c>
    </row>
    <row r="4" spans="2:11" x14ac:dyDescent="0.35">
      <c r="F4">
        <v>3</v>
      </c>
      <c r="G4">
        <v>1.0407201900502787</v>
      </c>
      <c r="H4">
        <f>SUM(Table13[Squared Error])</f>
        <v>153.21778542684933</v>
      </c>
    </row>
    <row r="5" spans="2:11" x14ac:dyDescent="0.35">
      <c r="F5">
        <v>4</v>
      </c>
      <c r="G5">
        <v>0.98384522629409099</v>
      </c>
    </row>
    <row r="6" spans="2:11" x14ac:dyDescent="0.35">
      <c r="F6">
        <v>5</v>
      </c>
      <c r="G6">
        <v>1.0146509489796443</v>
      </c>
      <c r="H6" t="s">
        <v>12</v>
      </c>
    </row>
    <row r="7" spans="2:11" x14ac:dyDescent="0.35">
      <c r="F7">
        <v>6</v>
      </c>
      <c r="G7">
        <v>1.0983508381346896</v>
      </c>
      <c r="H7">
        <f>AVERAGE(G2:G13)</f>
        <v>0.99999999999999922</v>
      </c>
    </row>
    <row r="8" spans="2:11" x14ac:dyDescent="0.35">
      <c r="F8">
        <v>7</v>
      </c>
      <c r="G8">
        <v>1.1600349262948351</v>
      </c>
    </row>
    <row r="9" spans="2:11" x14ac:dyDescent="0.35">
      <c r="F9">
        <v>8</v>
      </c>
      <c r="G9">
        <v>1.2100342176716201</v>
      </c>
    </row>
    <row r="10" spans="2:11" x14ac:dyDescent="0.35">
      <c r="F10">
        <v>9</v>
      </c>
      <c r="G10">
        <v>0.94187324053230093</v>
      </c>
      <c r="H10" s="2" t="s">
        <v>16</v>
      </c>
      <c r="I10" s="3"/>
      <c r="J10" s="3"/>
      <c r="K10" s="3"/>
    </row>
    <row r="11" spans="2:11" x14ac:dyDescent="0.35">
      <c r="F11">
        <v>10</v>
      </c>
      <c r="G11">
        <v>0.96840317513804086</v>
      </c>
      <c r="H11" s="2" t="s">
        <v>11</v>
      </c>
      <c r="I11" s="3"/>
      <c r="J11" s="3"/>
      <c r="K11" s="3"/>
    </row>
    <row r="12" spans="2:11" x14ac:dyDescent="0.35">
      <c r="F12">
        <v>11</v>
      </c>
      <c r="G12">
        <v>0.88487258002731761</v>
      </c>
      <c r="H12" s="2" t="s">
        <v>14</v>
      </c>
      <c r="I12" s="3"/>
      <c r="J12" s="3"/>
      <c r="K12" s="3"/>
    </row>
    <row r="13" spans="2:11" x14ac:dyDescent="0.35">
      <c r="F13">
        <v>12</v>
      </c>
      <c r="G13">
        <v>0.93741360286030573</v>
      </c>
      <c r="I13" s="1">
        <v>1000000</v>
      </c>
    </row>
    <row r="14" spans="2:11" x14ac:dyDescent="0.35">
      <c r="F14" t="s">
        <v>15</v>
      </c>
      <c r="G14">
        <f>AVERAGE(G2:G13)</f>
        <v>0.99999999999999922</v>
      </c>
    </row>
    <row r="15" spans="2:11" x14ac:dyDescent="0.35">
      <c r="B15" t="s">
        <v>6</v>
      </c>
      <c r="C15" t="s">
        <v>0</v>
      </c>
      <c r="D15" t="s">
        <v>1</v>
      </c>
      <c r="E15" t="s">
        <v>2</v>
      </c>
      <c r="F15" t="s">
        <v>5</v>
      </c>
      <c r="G15" t="s">
        <v>10</v>
      </c>
      <c r="I15" s="1"/>
    </row>
    <row r="16" spans="2:11" x14ac:dyDescent="0.35">
      <c r="B16">
        <v>1</v>
      </c>
      <c r="C16">
        <v>1981</v>
      </c>
      <c r="D16">
        <v>1</v>
      </c>
      <c r="E16" s="1">
        <v>18.224443999999998</v>
      </c>
      <c r="F16">
        <f>Base*(Trend^Table13[[#This Row],[Month'#]])*VLOOKUP(Table13[[#This Row],[Month]],$F$2:$G$13,2)</f>
        <v>17.284880751817187</v>
      </c>
      <c r="G16">
        <f>(Table13[[#This Row],[DATA]]-Table13[[#This Row],[Forecast]])^2</f>
        <v>0.88277909733583426</v>
      </c>
    </row>
    <row r="17" spans="2:7" x14ac:dyDescent="0.35">
      <c r="B17">
        <v>2</v>
      </c>
      <c r="C17">
        <v>1981</v>
      </c>
      <c r="D17">
        <v>2</v>
      </c>
      <c r="E17" s="1">
        <v>16.045824</v>
      </c>
      <c r="F17">
        <f>Base*(Trend^Table13[[#This Row],[Month'#]])*VLOOKUP(Table13[[#This Row],[Month]],$F$2:$G$13,2)</f>
        <v>16.180719504403942</v>
      </c>
      <c r="G17">
        <f>(Table13[[#This Row],[DATA]]-Table13[[#This Row],[Forecast]])^2</f>
        <v>1.8196797108394159E-2</v>
      </c>
    </row>
    <row r="18" spans="2:7" x14ac:dyDescent="0.35">
      <c r="B18">
        <v>3</v>
      </c>
      <c r="C18">
        <v>1981</v>
      </c>
      <c r="D18">
        <v>3</v>
      </c>
      <c r="E18" s="1">
        <v>18.765833000000001</v>
      </c>
      <c r="F18">
        <f>Base*(Trend^Table13[[#This Row],[Month'#]])*VLOOKUP(Table13[[#This Row],[Month]],$F$2:$G$13,2)</f>
        <v>19.983700832651902</v>
      </c>
      <c r="G18">
        <f>(Table13[[#This Row],[DATA]]-Table13[[#This Row],[Forecast]])^2</f>
        <v>1.4832020578082392</v>
      </c>
    </row>
    <row r="19" spans="2:7" x14ac:dyDescent="0.35">
      <c r="B19">
        <v>4</v>
      </c>
      <c r="C19">
        <v>1981</v>
      </c>
      <c r="D19">
        <v>4</v>
      </c>
      <c r="E19" s="1">
        <v>19.241202999999999</v>
      </c>
      <c r="F19">
        <f>Base*(Trend^Table13[[#This Row],[Month'#]])*VLOOKUP(Table13[[#This Row],[Month]],$F$2:$G$13,2)</f>
        <v>19.012592998008834</v>
      </c>
      <c r="G19">
        <f>(Table13[[#This Row],[DATA]]-Table13[[#This Row],[Forecast]])^2</f>
        <v>5.226253301040016E-2</v>
      </c>
    </row>
    <row r="20" spans="2:7" x14ac:dyDescent="0.35">
      <c r="B20">
        <v>5</v>
      </c>
      <c r="C20">
        <v>1981</v>
      </c>
      <c r="D20">
        <v>5</v>
      </c>
      <c r="E20" s="1">
        <v>20.744610000000002</v>
      </c>
      <c r="F20">
        <f>Base*(Trend^Table13[[#This Row],[Month'#]])*VLOOKUP(Table13[[#This Row],[Month]],$F$2:$G$13,2)</f>
        <v>19.733488354566262</v>
      </c>
      <c r="G20">
        <f>(Table13[[#This Row],[DATA]]-Table13[[#This Row],[Forecast]])^2</f>
        <v>1.0223669818646328</v>
      </c>
    </row>
    <row r="21" spans="2:7" x14ac:dyDescent="0.35">
      <c r="B21">
        <v>6</v>
      </c>
      <c r="C21">
        <v>1981</v>
      </c>
      <c r="D21">
        <v>6</v>
      </c>
      <c r="E21" s="1">
        <v>21.463560999999999</v>
      </c>
      <c r="F21">
        <f>Base*(Trend^Table13[[#This Row],[Month'#]])*VLOOKUP(Table13[[#This Row],[Month]],$F$2:$G$13,2)</f>
        <v>21.498141288089851</v>
      </c>
      <c r="G21">
        <f>(Table13[[#This Row],[DATA]]-Table13[[#This Row],[Forecast]])^2</f>
        <v>1.1957963243771929E-3</v>
      </c>
    </row>
    <row r="22" spans="2:7" x14ac:dyDescent="0.35">
      <c r="B22">
        <v>7</v>
      </c>
      <c r="C22">
        <v>1981</v>
      </c>
      <c r="D22">
        <v>7</v>
      </c>
      <c r="E22" s="1">
        <v>23.183844000000001</v>
      </c>
      <c r="F22">
        <f>Base*(Trend^Table13[[#This Row],[Month'#]])*VLOOKUP(Table13[[#This Row],[Month]],$F$2:$G$13,2)</f>
        <v>22.850911133455927</v>
      </c>
      <c r="G22">
        <f>(Table13[[#This Row],[DATA]]-Table13[[#This Row],[Forecast]])^2</f>
        <v>0.11084429362525379</v>
      </c>
    </row>
    <row r="23" spans="2:7" x14ac:dyDescent="0.35">
      <c r="B23">
        <v>8</v>
      </c>
      <c r="C23">
        <v>1981</v>
      </c>
      <c r="D23">
        <v>8</v>
      </c>
      <c r="E23" s="1">
        <v>23.293500999999999</v>
      </c>
      <c r="F23">
        <f>Base*(Trend^Table13[[#This Row],[Month'#]])*VLOOKUP(Table13[[#This Row],[Month]],$F$2:$G$13,2)</f>
        <v>23.988480368421111</v>
      </c>
      <c r="G23">
        <f>(Table13[[#This Row],[DATA]]-Table13[[#This Row],[Forecast]])^2</f>
        <v>0.48299632253100816</v>
      </c>
    </row>
    <row r="24" spans="2:7" x14ac:dyDescent="0.35">
      <c r="B24">
        <v>9</v>
      </c>
      <c r="C24">
        <v>1981</v>
      </c>
      <c r="D24">
        <v>9</v>
      </c>
      <c r="E24" s="1">
        <v>18.717668</v>
      </c>
      <c r="F24">
        <f>Base*(Trend^Table13[[#This Row],[Month'#]])*VLOOKUP(Table13[[#This Row],[Month]],$F$2:$G$13,2)</f>
        <v>18.791877510826964</v>
      </c>
      <c r="G24">
        <f>(Table13[[#This Row],[DATA]]-Table13[[#This Row],[Forecast]])^2</f>
        <v>5.5070514971773581E-3</v>
      </c>
    </row>
    <row r="25" spans="2:7" x14ac:dyDescent="0.35">
      <c r="B25">
        <v>10</v>
      </c>
      <c r="C25">
        <v>1981</v>
      </c>
      <c r="D25">
        <v>10</v>
      </c>
      <c r="E25" s="1">
        <v>19.170466000000001</v>
      </c>
      <c r="F25">
        <f>Base*(Trend^Table13[[#This Row],[Month'#]])*VLOOKUP(Table13[[#This Row],[Month]],$F$2:$G$13,2)</f>
        <v>19.444937361621978</v>
      </c>
      <c r="G25">
        <f>(Table13[[#This Row],[DATA]]-Table13[[#This Row],[Forecast]])^2</f>
        <v>7.5334528350622029E-2</v>
      </c>
    </row>
    <row r="26" spans="2:7" x14ac:dyDescent="0.35">
      <c r="B26">
        <v>11</v>
      </c>
      <c r="C26">
        <v>1981</v>
      </c>
      <c r="D26">
        <v>11</v>
      </c>
      <c r="E26" s="1">
        <v>17.292853999999998</v>
      </c>
      <c r="F26">
        <f>Base*(Trend^Table13[[#This Row],[Month'#]])*VLOOKUP(Table13[[#This Row],[Month]],$F$2:$G$13,2)</f>
        <v>17.881490264480721</v>
      </c>
      <c r="G26">
        <f>(Table13[[#This Row],[DATA]]-Table13[[#This Row],[Forecast]])^2</f>
        <v>0.34649265186181943</v>
      </c>
    </row>
    <row r="27" spans="2:7" x14ac:dyDescent="0.35">
      <c r="B27">
        <v>12</v>
      </c>
      <c r="C27">
        <v>1981</v>
      </c>
      <c r="D27">
        <v>12</v>
      </c>
      <c r="E27" s="1">
        <v>19.158670000000001</v>
      </c>
      <c r="F27">
        <f>Base*(Trend^Table13[[#This Row],[Month'#]])*VLOOKUP(Table13[[#This Row],[Month]],$F$2:$G$13,2)</f>
        <v>19.064562941848568</v>
      </c>
      <c r="G27">
        <f>(Table13[[#This Row],[DATA]]-Table13[[#This Row],[Forecast]])^2</f>
        <v>8.856138393917223E-3</v>
      </c>
    </row>
    <row r="28" spans="2:7" x14ac:dyDescent="0.35">
      <c r="B28">
        <v>13</v>
      </c>
      <c r="C28">
        <v>1982</v>
      </c>
      <c r="D28">
        <v>1</v>
      </c>
      <c r="E28" s="1">
        <v>18.602035000000001</v>
      </c>
      <c r="F28">
        <f>Base*(Trend^Table13[[#This Row],[Month'#]])*VLOOKUP(Table13[[#This Row],[Month]],$F$2:$G$13,2)</f>
        <v>18.661129983955334</v>
      </c>
      <c r="G28">
        <f>(Table13[[#This Row],[DATA]]-Table13[[#This Row],[Forecast]])^2</f>
        <v>3.4922171286810872E-3</v>
      </c>
    </row>
    <row r="29" spans="2:7" x14ac:dyDescent="0.35">
      <c r="B29">
        <v>14</v>
      </c>
      <c r="C29">
        <v>1982</v>
      </c>
      <c r="D29">
        <v>2</v>
      </c>
      <c r="E29" s="1">
        <v>16.981003000000001</v>
      </c>
      <c r="F29">
        <f>Base*(Trend^Table13[[#This Row],[Month'#]])*VLOOKUP(Table13[[#This Row],[Month]],$F$2:$G$13,2)</f>
        <v>17.469053691554034</v>
      </c>
      <c r="G29">
        <f>(Table13[[#This Row],[DATA]]-Table13[[#This Row],[Forecast]])^2</f>
        <v>0.23819347752636988</v>
      </c>
    </row>
    <row r="30" spans="2:7" x14ac:dyDescent="0.35">
      <c r="B30">
        <v>15</v>
      </c>
      <c r="C30">
        <v>1982</v>
      </c>
      <c r="D30">
        <v>3</v>
      </c>
      <c r="E30" s="1">
        <v>20.677116999999999</v>
      </c>
      <c r="F30">
        <f>Base*(Trend^Table13[[#This Row],[Month'#]])*VLOOKUP(Table13[[#This Row],[Month]],$F$2:$G$13,2)</f>
        <v>21.574834339507262</v>
      </c>
      <c r="G30">
        <f>(Table13[[#This Row],[DATA]]-Table13[[#This Row],[Forecast]])^2</f>
        <v>0.80589642165199904</v>
      </c>
    </row>
    <row r="31" spans="2:7" x14ac:dyDescent="0.35">
      <c r="B31">
        <v>16</v>
      </c>
      <c r="C31">
        <v>1982</v>
      </c>
      <c r="D31">
        <v>4</v>
      </c>
      <c r="E31" s="1">
        <v>20.450116999999999</v>
      </c>
      <c r="F31">
        <f>Base*(Trend^Table13[[#This Row],[Month'#]])*VLOOKUP(Table13[[#This Row],[Month]],$F$2:$G$13,2)</f>
        <v>20.526405380643514</v>
      </c>
      <c r="G31">
        <f>(Table13[[#This Row],[DATA]]-Table13[[#This Row],[Forecast]])^2</f>
        <v>5.8199170212098099E-3</v>
      </c>
    </row>
    <row r="32" spans="2:7" x14ac:dyDescent="0.35">
      <c r="B32">
        <v>17</v>
      </c>
      <c r="C32">
        <v>1982</v>
      </c>
      <c r="D32">
        <v>5</v>
      </c>
      <c r="E32" s="1">
        <v>20.831958</v>
      </c>
      <c r="F32">
        <f>Base*(Trend^Table13[[#This Row],[Month'#]])*VLOOKUP(Table13[[#This Row],[Month]],$F$2:$G$13,2)</f>
        <v>21.304699552683655</v>
      </c>
      <c r="G32">
        <f>(Table13[[#This Row],[DATA]]-Table13[[#This Row],[Forecast]])^2</f>
        <v>0.22348457563375246</v>
      </c>
    </row>
    <row r="33" spans="2:7" x14ac:dyDescent="0.35">
      <c r="B33">
        <v>18</v>
      </c>
      <c r="C33">
        <v>1982</v>
      </c>
      <c r="D33">
        <v>6</v>
      </c>
      <c r="E33" s="1">
        <v>23.081980000000001</v>
      </c>
      <c r="F33">
        <f>Base*(Trend^Table13[[#This Row],[Month'#]])*VLOOKUP(Table13[[#This Row],[Month]],$F$2:$G$13,2)</f>
        <v>23.209856911989686</v>
      </c>
      <c r="G33">
        <f>(Table13[[#This Row],[DATA]]-Table13[[#This Row],[Forecast]])^2</f>
        <v>1.6352504620017468E-2</v>
      </c>
    </row>
    <row r="34" spans="2:7" x14ac:dyDescent="0.35">
      <c r="B34">
        <v>19</v>
      </c>
      <c r="C34">
        <v>1982</v>
      </c>
      <c r="D34">
        <v>7</v>
      </c>
      <c r="E34" s="1">
        <v>24.489916999999998</v>
      </c>
      <c r="F34">
        <f>Base*(Trend^Table13[[#This Row],[Month'#]])*VLOOKUP(Table13[[#This Row],[Month]],$F$2:$G$13,2)</f>
        <v>24.670336407637784</v>
      </c>
      <c r="G34">
        <f>(Table13[[#This Row],[DATA]]-Table13[[#This Row],[Forecast]])^2</f>
        <v>3.2551162652369382E-2</v>
      </c>
    </row>
    <row r="35" spans="2:7" x14ac:dyDescent="0.35">
      <c r="B35">
        <v>20</v>
      </c>
      <c r="C35">
        <v>1982</v>
      </c>
      <c r="D35">
        <v>8</v>
      </c>
      <c r="E35" s="1">
        <v>25.101870000000002</v>
      </c>
      <c r="F35">
        <f>Base*(Trend^Table13[[#This Row],[Month'#]])*VLOOKUP(Table13[[#This Row],[Month]],$F$2:$G$13,2)</f>
        <v>25.898480683796716</v>
      </c>
      <c r="G35">
        <f>(Table13[[#This Row],[DATA]]-Table13[[#This Row],[Forecast]])^2</f>
        <v>0.63458858153906927</v>
      </c>
    </row>
    <row r="36" spans="2:7" x14ac:dyDescent="0.35">
      <c r="B36">
        <v>21</v>
      </c>
      <c r="C36">
        <v>1982</v>
      </c>
      <c r="D36">
        <v>9</v>
      </c>
      <c r="E36" s="1">
        <v>19.661080999999999</v>
      </c>
      <c r="F36">
        <f>Base*(Trend^Table13[[#This Row],[Month'#]])*VLOOKUP(Table13[[#This Row],[Month]],$F$2:$G$13,2)</f>
        <v>20.288116181260996</v>
      </c>
      <c r="G36">
        <f>(Table13[[#This Row],[DATA]]-Table13[[#This Row],[Forecast]])^2</f>
        <v>0.39317311853901094</v>
      </c>
    </row>
    <row r="37" spans="2:7" x14ac:dyDescent="0.35">
      <c r="B37">
        <v>22</v>
      </c>
      <c r="C37">
        <v>1982</v>
      </c>
      <c r="D37">
        <v>10</v>
      </c>
      <c r="E37" s="1">
        <v>20.521372</v>
      </c>
      <c r="F37">
        <f>Base*(Trend^Table13[[#This Row],[Month'#]])*VLOOKUP(Table13[[#This Row],[Month]],$F$2:$G$13,2)</f>
        <v>20.99317367850216</v>
      </c>
      <c r="G37">
        <f>(Table13[[#This Row],[DATA]]-Table13[[#This Row],[Forecast]])^2</f>
        <v>0.22259682383745591</v>
      </c>
    </row>
    <row r="38" spans="2:7" x14ac:dyDescent="0.35">
      <c r="B38">
        <v>23</v>
      </c>
      <c r="C38">
        <v>1982</v>
      </c>
      <c r="D38">
        <v>11</v>
      </c>
      <c r="E38" s="1">
        <v>18.812691999999998</v>
      </c>
      <c r="F38">
        <f>Base*(Trend^Table13[[#This Row],[Month'#]])*VLOOKUP(Table13[[#This Row],[Month]],$F$2:$G$13,2)</f>
        <v>19.305242478877116</v>
      </c>
      <c r="G38">
        <f>(Table13[[#This Row],[DATA]]-Table13[[#This Row],[Forecast]])^2</f>
        <v>0.24260597424207739</v>
      </c>
    </row>
    <row r="39" spans="2:7" x14ac:dyDescent="0.35">
      <c r="B39">
        <v>24</v>
      </c>
      <c r="C39">
        <v>1982</v>
      </c>
      <c r="D39">
        <v>12</v>
      </c>
      <c r="E39" s="1">
        <v>20.768163000000001</v>
      </c>
      <c r="F39">
        <f>Base*(Trend^Table13[[#This Row],[Month'#]])*VLOOKUP(Table13[[#This Row],[Month]],$F$2:$G$13,2)</f>
        <v>20.582513252672094</v>
      </c>
      <c r="G39">
        <f>(Table13[[#This Row],[DATA]]-Table13[[#This Row],[Forecast]])^2</f>
        <v>3.4465828682915985E-2</v>
      </c>
    </row>
    <row r="40" spans="2:7" x14ac:dyDescent="0.35">
      <c r="B40">
        <v>25</v>
      </c>
      <c r="C40">
        <v>1983</v>
      </c>
      <c r="D40">
        <v>1</v>
      </c>
      <c r="E40" s="1">
        <v>20.571953000000001</v>
      </c>
      <c r="F40">
        <f>Base*(Trend^Table13[[#This Row],[Month'#]])*VLOOKUP(Table13[[#This Row],[Month]],$F$2:$G$13,2)</f>
        <v>20.146958331862717</v>
      </c>
      <c r="G40">
        <f>(Table13[[#This Row],[DATA]]-Table13[[#This Row],[Forecast]])^2</f>
        <v>0.18062046794512018</v>
      </c>
    </row>
    <row r="41" spans="2:7" x14ac:dyDescent="0.35">
      <c r="B41">
        <v>26</v>
      </c>
      <c r="C41">
        <v>1983</v>
      </c>
      <c r="D41">
        <v>2</v>
      </c>
      <c r="E41" s="1">
        <v>19.182406</v>
      </c>
      <c r="F41">
        <f>Base*(Trend^Table13[[#This Row],[Month'#]])*VLOOKUP(Table13[[#This Row],[Month]],$F$2:$G$13,2)</f>
        <v>18.85996706112725</v>
      </c>
      <c r="G41">
        <f>(Table13[[#This Row],[DATA]]-Table13[[#This Row],[Forecast]])^2</f>
        <v>0.10396686930138514</v>
      </c>
    </row>
    <row r="42" spans="2:7" x14ac:dyDescent="0.35">
      <c r="B42">
        <v>27</v>
      </c>
      <c r="C42">
        <v>1983</v>
      </c>
      <c r="D42">
        <v>3</v>
      </c>
      <c r="E42" s="1">
        <v>24.4528</v>
      </c>
      <c r="F42">
        <f>Base*(Trend^Table13[[#This Row],[Month'#]])*VLOOKUP(Table13[[#This Row],[Month]],$F$2:$G$13,2)</f>
        <v>23.292656384078374</v>
      </c>
      <c r="G42">
        <f>(Table13[[#This Row],[DATA]]-Table13[[#This Row],[Forecast]])^2</f>
        <v>1.345933209563706</v>
      </c>
    </row>
    <row r="43" spans="2:7" x14ac:dyDescent="0.35">
      <c r="B43">
        <v>28</v>
      </c>
      <c r="C43">
        <v>1983</v>
      </c>
      <c r="D43">
        <v>4</v>
      </c>
      <c r="E43" s="1">
        <v>21.638829999999999</v>
      </c>
      <c r="F43">
        <f>Base*(Trend^Table13[[#This Row],[Month'#]])*VLOOKUP(Table13[[#This Row],[Month]],$F$2:$G$13,2)</f>
        <v>22.16074987218402</v>
      </c>
      <c r="G43">
        <f>(Table13[[#This Row],[DATA]]-Table13[[#This Row],[Forecast]])^2</f>
        <v>0.27240035298058529</v>
      </c>
    </row>
    <row r="44" spans="2:7" x14ac:dyDescent="0.35">
      <c r="B44">
        <v>29</v>
      </c>
      <c r="C44">
        <v>1983</v>
      </c>
      <c r="D44">
        <v>5</v>
      </c>
      <c r="E44" s="1">
        <v>22.272054000000001</v>
      </c>
      <c r="F44">
        <f>Base*(Trend^Table13[[#This Row],[Month'#]])*VLOOKUP(Table13[[#This Row],[Month]],$F$2:$G$13,2)</f>
        <v>23.001013043144514</v>
      </c>
      <c r="G44">
        <f>(Table13[[#This Row],[DATA]]-Table13[[#This Row],[Forecast]])^2</f>
        <v>0.53138128658216455</v>
      </c>
    </row>
    <row r="45" spans="2:7" x14ac:dyDescent="0.35">
      <c r="B45">
        <v>30</v>
      </c>
      <c r="C45">
        <v>1983</v>
      </c>
      <c r="D45">
        <v>6</v>
      </c>
      <c r="E45" s="1">
        <v>25.136628000000002</v>
      </c>
      <c r="F45">
        <f>Base*(Trend^Table13[[#This Row],[Month'#]])*VLOOKUP(Table13[[#This Row],[Month]],$F$2:$G$13,2)</f>
        <v>25.057862010306835</v>
      </c>
      <c r="G45">
        <f>(Table13[[#This Row],[DATA]]-Table13[[#This Row],[Forecast]])^2</f>
        <v>6.2040811323441167E-3</v>
      </c>
    </row>
    <row r="46" spans="2:7" x14ac:dyDescent="0.35">
      <c r="B46">
        <v>31</v>
      </c>
      <c r="C46">
        <v>1983</v>
      </c>
      <c r="D46">
        <v>7</v>
      </c>
      <c r="E46" s="1">
        <v>25.861689999999999</v>
      </c>
      <c r="F46">
        <f>Base*(Trend^Table13[[#This Row],[Month'#]])*VLOOKUP(Table13[[#This Row],[Month]],$F$2:$G$13,2)</f>
        <v>26.634627167007455</v>
      </c>
      <c r="G46">
        <f>(Table13[[#This Row],[DATA]]-Table13[[#This Row],[Forecast]])^2</f>
        <v>0.59743186414151139</v>
      </c>
    </row>
    <row r="47" spans="2:7" x14ac:dyDescent="0.35">
      <c r="B47">
        <v>32</v>
      </c>
      <c r="C47">
        <v>1983</v>
      </c>
      <c r="D47">
        <v>8</v>
      </c>
      <c r="E47" s="1">
        <v>26.304210000000001</v>
      </c>
      <c r="F47">
        <f>Base*(Trend^Table13[[#This Row],[Month'#]])*VLOOKUP(Table13[[#This Row],[Month]],$F$2:$G$13,2)</f>
        <v>27.960558210763317</v>
      </c>
      <c r="G47">
        <f>(Table13[[#This Row],[DATA]]-Table13[[#This Row],[Forecast]])^2</f>
        <v>2.7434893952988371</v>
      </c>
    </row>
    <row r="48" spans="2:7" x14ac:dyDescent="0.35">
      <c r="B48">
        <v>33</v>
      </c>
      <c r="C48">
        <v>1983</v>
      </c>
      <c r="D48">
        <v>9</v>
      </c>
      <c r="E48" s="1">
        <v>21.349163000000001</v>
      </c>
      <c r="F48">
        <f>Base*(Trend^Table13[[#This Row],[Month'#]])*VLOOKUP(Table13[[#This Row],[Month]],$F$2:$G$13,2)</f>
        <v>21.903487714157137</v>
      </c>
      <c r="G48">
        <f>(Table13[[#This Row],[DATA]]-Table13[[#This Row],[Forecast]])^2</f>
        <v>0.30727588872539091</v>
      </c>
    </row>
    <row r="49" spans="2:7" x14ac:dyDescent="0.35">
      <c r="B49">
        <v>34</v>
      </c>
      <c r="C49">
        <v>1983</v>
      </c>
      <c r="D49">
        <v>10</v>
      </c>
      <c r="E49" s="1">
        <v>22.348192000000001</v>
      </c>
      <c r="F49">
        <f>Base*(Trend^Table13[[#This Row],[Month'#]])*VLOOKUP(Table13[[#This Row],[Month]],$F$2:$G$13,2)</f>
        <v>22.664682991758131</v>
      </c>
      <c r="G49">
        <f>(Table13[[#This Row],[DATA]]-Table13[[#This Row],[Forecast]])^2</f>
        <v>0.10016654786404457</v>
      </c>
    </row>
    <row r="50" spans="2:7" x14ac:dyDescent="0.35">
      <c r="B50">
        <v>35</v>
      </c>
      <c r="C50">
        <v>1983</v>
      </c>
      <c r="D50">
        <v>11</v>
      </c>
      <c r="E50" s="1">
        <v>20.111543000000001</v>
      </c>
      <c r="F50">
        <f>Base*(Trend^Table13[[#This Row],[Month'#]])*VLOOKUP(Table13[[#This Row],[Month]],$F$2:$G$13,2)</f>
        <v>20.842356070765916</v>
      </c>
      <c r="G50">
        <f>(Table13[[#This Row],[DATA]]-Table13[[#This Row],[Forecast]])^2</f>
        <v>0.53408774440230666</v>
      </c>
    </row>
    <row r="51" spans="2:7" x14ac:dyDescent="0.35">
      <c r="B51">
        <v>36</v>
      </c>
      <c r="C51">
        <v>1983</v>
      </c>
      <c r="D51">
        <v>12</v>
      </c>
      <c r="E51" s="1">
        <v>21.695077000000001</v>
      </c>
      <c r="F51">
        <f>Base*(Trend^Table13[[#This Row],[Month'#]])*VLOOKUP(Table13[[#This Row],[Month]],$F$2:$G$13,2)</f>
        <v>22.221325140713905</v>
      </c>
      <c r="G51">
        <f>(Table13[[#This Row],[DATA]]-Table13[[#This Row],[Forecast]])^2</f>
        <v>0.27693710560484036</v>
      </c>
    </row>
    <row r="52" spans="2:7" x14ac:dyDescent="0.35">
      <c r="B52">
        <v>37</v>
      </c>
      <c r="C52">
        <v>1984</v>
      </c>
      <c r="D52">
        <v>1</v>
      </c>
      <c r="E52" s="1">
        <v>20.763688999999999</v>
      </c>
      <c r="F52">
        <f>Base*(Trend^Table13[[#This Row],[Month'#]])*VLOOKUP(Table13[[#This Row],[Month]],$F$2:$G$13,2)</f>
        <v>21.751090656075032</v>
      </c>
      <c r="G52">
        <f>(Table13[[#This Row],[DATA]]-Table13[[#This Row],[Forecast]])^2</f>
        <v>0.97496203041971718</v>
      </c>
    </row>
    <row r="53" spans="2:7" x14ac:dyDescent="0.35">
      <c r="B53">
        <v>38</v>
      </c>
      <c r="C53">
        <v>1984</v>
      </c>
      <c r="D53">
        <v>2</v>
      </c>
      <c r="E53" s="1">
        <v>19.506315000000001</v>
      </c>
      <c r="F53">
        <f>Base*(Trend^Table13[[#This Row],[Month'#]])*VLOOKUP(Table13[[#This Row],[Month]],$F$2:$G$13,2)</f>
        <v>20.361627128021158</v>
      </c>
      <c r="G53">
        <f>(Table13[[#This Row],[DATA]]-Table13[[#This Row],[Forecast]])^2</f>
        <v>0.73155883634008134</v>
      </c>
    </row>
    <row r="54" spans="2:7" x14ac:dyDescent="0.35">
      <c r="B54">
        <v>39</v>
      </c>
      <c r="C54">
        <v>1984</v>
      </c>
      <c r="D54">
        <v>3</v>
      </c>
      <c r="E54" s="1">
        <v>23.912658</v>
      </c>
      <c r="F54">
        <f>Base*(Trend^Table13[[#This Row],[Month'#]])*VLOOKUP(Table13[[#This Row],[Month]],$F$2:$G$13,2)</f>
        <v>25.147254105828662</v>
      </c>
      <c r="G54">
        <f>(Table13[[#This Row],[DATA]]-Table13[[#This Row],[Forecast]])^2</f>
        <v>1.5242275445272948</v>
      </c>
    </row>
    <row r="55" spans="2:7" x14ac:dyDescent="0.35">
      <c r="B55">
        <v>40</v>
      </c>
      <c r="C55">
        <v>1984</v>
      </c>
      <c r="D55">
        <v>4</v>
      </c>
      <c r="E55" s="1">
        <v>23.340775000000001</v>
      </c>
      <c r="F55">
        <f>Base*(Trend^Table13[[#This Row],[Month'#]])*VLOOKUP(Table13[[#This Row],[Month]],$F$2:$G$13,2)</f>
        <v>23.925223427605705</v>
      </c>
      <c r="G55">
        <f>(Table13[[#This Row],[DATA]]-Table13[[#This Row],[Forecast]])^2</f>
        <v>0.3415799645307796</v>
      </c>
    </row>
    <row r="56" spans="2:7" x14ac:dyDescent="0.35">
      <c r="B56">
        <v>41</v>
      </c>
      <c r="C56">
        <v>1984</v>
      </c>
      <c r="D56">
        <v>5</v>
      </c>
      <c r="E56" s="1">
        <v>24.342853999999999</v>
      </c>
      <c r="F56">
        <f>Base*(Trend^Table13[[#This Row],[Month'#]])*VLOOKUP(Table13[[#This Row],[Month]],$F$2:$G$13,2)</f>
        <v>24.832389666075457</v>
      </c>
      <c r="G56">
        <f>(Table13[[#This Row],[DATA]]-Table13[[#This Row],[Forecast]])^2</f>
        <v>0.23964516835994226</v>
      </c>
    </row>
    <row r="57" spans="2:7" x14ac:dyDescent="0.35">
      <c r="B57">
        <v>42</v>
      </c>
      <c r="C57">
        <v>1984</v>
      </c>
      <c r="D57">
        <v>6</v>
      </c>
      <c r="E57" s="1">
        <v>26.685554</v>
      </c>
      <c r="F57">
        <f>Base*(Trend^Table13[[#This Row],[Month'#]])*VLOOKUP(Table13[[#This Row],[Month]],$F$2:$G$13,2)</f>
        <v>27.053008164096916</v>
      </c>
      <c r="G57">
        <f>(Table13[[#This Row],[DATA]]-Table13[[#This Row],[Forecast]])^2</f>
        <v>0.13502256271216329</v>
      </c>
    </row>
    <row r="58" spans="2:7" x14ac:dyDescent="0.35">
      <c r="B58">
        <v>43</v>
      </c>
      <c r="C58">
        <v>1984</v>
      </c>
      <c r="D58">
        <v>7</v>
      </c>
      <c r="E58" s="1">
        <v>27.075057999999999</v>
      </c>
      <c r="F58">
        <f>Base*(Trend^Table13[[#This Row],[Month'#]])*VLOOKUP(Table13[[#This Row],[Month]],$F$2:$G$13,2)</f>
        <v>28.755317828007591</v>
      </c>
      <c r="G58">
        <f>(Table13[[#This Row],[DATA]]-Table13[[#This Row],[Forecast]])^2</f>
        <v>2.8232730896161047</v>
      </c>
    </row>
    <row r="59" spans="2:7" x14ac:dyDescent="0.35">
      <c r="B59">
        <v>44</v>
      </c>
      <c r="C59">
        <v>1984</v>
      </c>
      <c r="D59">
        <v>8</v>
      </c>
      <c r="E59" s="1">
        <v>28.875238</v>
      </c>
      <c r="F59">
        <f>Base*(Trend^Table13[[#This Row],[Month'#]])*VLOOKUP(Table13[[#This Row],[Month]],$F$2:$G$13,2)</f>
        <v>30.186821574696065</v>
      </c>
      <c r="G59">
        <f>(Table13[[#This Row],[DATA]]-Table13[[#This Row],[Forecast]])^2</f>
        <v>1.7202514734125098</v>
      </c>
    </row>
    <row r="60" spans="2:7" x14ac:dyDescent="0.35">
      <c r="B60">
        <v>45</v>
      </c>
      <c r="C60">
        <v>1984</v>
      </c>
      <c r="D60">
        <v>9</v>
      </c>
      <c r="E60" s="1">
        <v>23.662638999999999</v>
      </c>
      <c r="F60">
        <f>Base*(Trend^Table13[[#This Row],[Month'#]])*VLOOKUP(Table13[[#This Row],[Month]],$F$2:$G$13,2)</f>
        <v>23.647477654301031</v>
      </c>
      <c r="G60">
        <f>(Table13[[#This Row],[DATA]]-Table13[[#This Row],[Forecast]])^2</f>
        <v>2.2986640340359152E-4</v>
      </c>
    </row>
    <row r="61" spans="2:7" x14ac:dyDescent="0.35">
      <c r="B61">
        <v>46</v>
      </c>
      <c r="C61">
        <v>1984</v>
      </c>
      <c r="D61">
        <v>10</v>
      </c>
      <c r="E61" s="1">
        <v>24.060953000000001</v>
      </c>
      <c r="F61">
        <f>Base*(Trend^Table13[[#This Row],[Month'#]])*VLOOKUP(Table13[[#This Row],[Month]],$F$2:$G$13,2)</f>
        <v>24.469280490111267</v>
      </c>
      <c r="G61">
        <f>(Table13[[#This Row],[DATA]]-Table13[[#This Row],[Forecast]])^2</f>
        <v>0.1667313391805654</v>
      </c>
    </row>
    <row r="62" spans="2:7" x14ac:dyDescent="0.35">
      <c r="B62">
        <v>47</v>
      </c>
      <c r="C62">
        <v>1984</v>
      </c>
      <c r="D62">
        <v>11</v>
      </c>
      <c r="E62" s="1">
        <v>22.196263999999999</v>
      </c>
      <c r="F62">
        <f>Base*(Trend^Table13[[#This Row],[Month'#]])*VLOOKUP(Table13[[#This Row],[Month]],$F$2:$G$13,2)</f>
        <v>22.501857050275177</v>
      </c>
      <c r="G62">
        <f>(Table13[[#This Row],[DATA]]-Table13[[#This Row],[Forecast]])^2</f>
        <v>9.338711237648735E-2</v>
      </c>
    </row>
    <row r="63" spans="2:7" x14ac:dyDescent="0.35">
      <c r="B63">
        <v>48</v>
      </c>
      <c r="C63">
        <v>1984</v>
      </c>
      <c r="D63">
        <v>12</v>
      </c>
      <c r="E63" s="1">
        <v>23.471450999999998</v>
      </c>
      <c r="F63">
        <f>Base*(Trend^Table13[[#This Row],[Month'#]])*VLOOKUP(Table13[[#This Row],[Month]],$F$2:$G$13,2)</f>
        <v>23.99062179373157</v>
      </c>
      <c r="G63">
        <f>(Table13[[#This Row],[DATA]]-Table13[[#This Row],[Forecast]])^2</f>
        <v>0.26953831306387044</v>
      </c>
    </row>
    <row r="64" spans="2:7" x14ac:dyDescent="0.35">
      <c r="B64">
        <v>49</v>
      </c>
      <c r="C64">
        <v>1985</v>
      </c>
      <c r="D64">
        <v>1</v>
      </c>
      <c r="E64" s="1">
        <v>22.920950999999999</v>
      </c>
      <c r="F64">
        <f>Base*(Trend^Table13[[#This Row],[Month'#]])*VLOOKUP(Table13[[#This Row],[Month]],$F$2:$G$13,2)</f>
        <v>23.482946504166048</v>
      </c>
      <c r="G64">
        <f>(Table13[[#This Row],[DATA]]-Table13[[#This Row],[Forecast]])^2</f>
        <v>0.31583894670285151</v>
      </c>
    </row>
    <row r="65" spans="2:7" x14ac:dyDescent="0.35">
      <c r="B65">
        <v>50</v>
      </c>
      <c r="C65">
        <v>1985</v>
      </c>
      <c r="D65">
        <v>2</v>
      </c>
      <c r="E65" s="1">
        <v>20.930439</v>
      </c>
      <c r="F65">
        <f>Base*(Trend^Table13[[#This Row],[Month'#]])*VLOOKUP(Table13[[#This Row],[Month]],$F$2:$G$13,2)</f>
        <v>21.982851717440223</v>
      </c>
      <c r="G65">
        <f>(Table13[[#This Row],[DATA]]-Table13[[#This Row],[Forecast]])^2</f>
        <v>1.1075725278299149</v>
      </c>
    </row>
    <row r="66" spans="2:7" x14ac:dyDescent="0.35">
      <c r="B66">
        <v>51</v>
      </c>
      <c r="C66">
        <v>1985</v>
      </c>
      <c r="D66">
        <v>3</v>
      </c>
      <c r="E66" s="1">
        <v>27.074946000000001</v>
      </c>
      <c r="F66">
        <f>Base*(Trend^Table13[[#This Row],[Month'#]])*VLOOKUP(Table13[[#This Row],[Month]],$F$2:$G$13,2)</f>
        <v>27.149517798037873</v>
      </c>
      <c r="G66">
        <f>(Table13[[#This Row],[DATA]]-Table13[[#This Row],[Forecast]])^2</f>
        <v>5.5609530626012952E-3</v>
      </c>
    </row>
    <row r="67" spans="2:7" x14ac:dyDescent="0.35">
      <c r="B67">
        <v>52</v>
      </c>
      <c r="C67">
        <v>1985</v>
      </c>
      <c r="D67">
        <v>4</v>
      </c>
      <c r="E67" s="1">
        <v>26.041326000000002</v>
      </c>
      <c r="F67">
        <f>Base*(Trend^Table13[[#This Row],[Month'#]])*VLOOKUP(Table13[[#This Row],[Month]],$F$2:$G$13,2)</f>
        <v>25.830187126444891</v>
      </c>
      <c r="G67">
        <f>(Table13[[#This Row],[DATA]]-Table13[[#This Row],[Forecast]])^2</f>
        <v>4.4579623926121137E-2</v>
      </c>
    </row>
    <row r="68" spans="2:7" x14ac:dyDescent="0.35">
      <c r="B68">
        <v>53</v>
      </c>
      <c r="C68">
        <v>1985</v>
      </c>
      <c r="D68">
        <v>5</v>
      </c>
      <c r="E68" s="1">
        <v>27.412406000000001</v>
      </c>
      <c r="F68">
        <f>Base*(Trend^Table13[[#This Row],[Month'#]])*VLOOKUP(Table13[[#This Row],[Month]],$F$2:$G$13,2)</f>
        <v>26.809583359268775</v>
      </c>
      <c r="G68">
        <f>(Table13[[#This Row],[DATA]]-Table13[[#This Row],[Forecast]])^2</f>
        <v>0.36339513617816882</v>
      </c>
    </row>
    <row r="69" spans="2:7" x14ac:dyDescent="0.35">
      <c r="B69">
        <v>54</v>
      </c>
      <c r="C69">
        <v>1985</v>
      </c>
      <c r="D69">
        <v>6</v>
      </c>
      <c r="E69" s="1">
        <v>28.964979</v>
      </c>
      <c r="F69">
        <f>Base*(Trend^Table13[[#This Row],[Month'#]])*VLOOKUP(Table13[[#This Row],[Month]],$F$2:$G$13,2)</f>
        <v>29.20701097426679</v>
      </c>
      <c r="G69">
        <f>(Table13[[#This Row],[DATA]]-Table13[[#This Row],[Forecast]])^2</f>
        <v>5.8579476567480429E-2</v>
      </c>
    </row>
    <row r="70" spans="2:7" x14ac:dyDescent="0.35">
      <c r="B70">
        <v>55</v>
      </c>
      <c r="C70">
        <v>1985</v>
      </c>
      <c r="D70">
        <v>7</v>
      </c>
      <c r="E70" s="1">
        <v>30.951537999999999</v>
      </c>
      <c r="F70">
        <f>Base*(Trend^Table13[[#This Row],[Month'#]])*VLOOKUP(Table13[[#This Row],[Month]],$F$2:$G$13,2)</f>
        <v>31.044861195353253</v>
      </c>
      <c r="G70">
        <f>(Table13[[#This Row],[DATA]]-Table13[[#This Row],[Forecast]])^2</f>
        <v>8.7092187909414958E-3</v>
      </c>
    </row>
    <row r="71" spans="2:7" x14ac:dyDescent="0.35">
      <c r="B71">
        <v>56</v>
      </c>
      <c r="C71">
        <v>1985</v>
      </c>
      <c r="D71">
        <v>8</v>
      </c>
      <c r="E71" s="1">
        <v>31.868347</v>
      </c>
      <c r="F71">
        <f>Base*(Trend^Table13[[#This Row],[Month'#]])*VLOOKUP(Table13[[#This Row],[Month]],$F$2:$G$13,2)</f>
        <v>32.59034350865555</v>
      </c>
      <c r="G71">
        <f>(Table13[[#This Row],[DATA]]-Table13[[#This Row],[Forecast]])^2</f>
        <v>0.5212789585108043</v>
      </c>
    </row>
    <row r="72" spans="2:7" x14ac:dyDescent="0.35">
      <c r="B72">
        <v>57</v>
      </c>
      <c r="C72">
        <v>1985</v>
      </c>
      <c r="D72">
        <v>9</v>
      </c>
      <c r="E72" s="1">
        <v>24.540424999999999</v>
      </c>
      <c r="F72">
        <f>Base*(Trend^Table13[[#This Row],[Month'#]])*VLOOKUP(Table13[[#This Row],[Month]],$F$2:$G$13,2)</f>
        <v>25.53032680038578</v>
      </c>
      <c r="G72">
        <f>(Table13[[#This Row],[DATA]]-Table13[[#This Row],[Forecast]])^2</f>
        <v>0.97990557440700954</v>
      </c>
    </row>
    <row r="73" spans="2:7" x14ac:dyDescent="0.35">
      <c r="B73">
        <v>58</v>
      </c>
      <c r="C73">
        <v>1985</v>
      </c>
      <c r="D73">
        <v>10</v>
      </c>
      <c r="E73" s="1">
        <v>25.406701000000002</v>
      </c>
      <c r="F73">
        <f>Base*(Trend^Table13[[#This Row],[Month'#]])*VLOOKUP(Table13[[#This Row],[Month]],$F$2:$G$13,2)</f>
        <v>26.417562862955993</v>
      </c>
      <c r="G73">
        <f>(Table13[[#This Row],[DATA]]-Table13[[#This Row],[Forecast]])^2</f>
        <v>1.0218417059788574</v>
      </c>
    </row>
    <row r="74" spans="2:7" x14ac:dyDescent="0.35">
      <c r="B74">
        <v>59</v>
      </c>
      <c r="C74">
        <v>1985</v>
      </c>
      <c r="D74">
        <v>11</v>
      </c>
      <c r="E74" s="1">
        <v>22.976538000000001</v>
      </c>
      <c r="F74">
        <f>Base*(Trend^Table13[[#This Row],[Month'#]])*VLOOKUP(Table13[[#This Row],[Month]],$F$2:$G$13,2)</f>
        <v>24.29349009257243</v>
      </c>
      <c r="G74">
        <f>(Table13[[#This Row],[DATA]]-Table13[[#This Row],[Forecast]])^2</f>
        <v>1.7343628141308982</v>
      </c>
    </row>
    <row r="75" spans="2:7" x14ac:dyDescent="0.35">
      <c r="B75">
        <v>60</v>
      </c>
      <c r="C75">
        <v>1985</v>
      </c>
      <c r="D75">
        <v>12</v>
      </c>
      <c r="E75" s="1">
        <v>26.566013999999999</v>
      </c>
      <c r="F75">
        <f>Base*(Trend^Table13[[#This Row],[Month'#]])*VLOOKUP(Table13[[#This Row],[Month]],$F$2:$G$13,2)</f>
        <v>25.900792612738723</v>
      </c>
      <c r="G75">
        <f>(Table13[[#This Row],[DATA]]-Table13[[#This Row],[Forecast]])^2</f>
        <v>0.44251949406981683</v>
      </c>
    </row>
    <row r="76" spans="2:7" x14ac:dyDescent="0.35">
      <c r="B76">
        <v>61</v>
      </c>
      <c r="C76">
        <v>1986</v>
      </c>
      <c r="D76">
        <v>1</v>
      </c>
      <c r="E76" s="1">
        <v>25.121787000000001</v>
      </c>
      <c r="F76">
        <f>Base*(Trend^Table13[[#This Row],[Month'#]])*VLOOKUP(Table13[[#This Row],[Month]],$F$2:$G$13,2)</f>
        <v>25.352695422815778</v>
      </c>
      <c r="G76">
        <f>(Table13[[#This Row],[DATA]]-Table13[[#This Row],[Forecast]])^2</f>
        <v>5.3318699727269415E-2</v>
      </c>
    </row>
    <row r="77" spans="2:7" x14ac:dyDescent="0.35">
      <c r="B77">
        <v>62</v>
      </c>
      <c r="C77">
        <v>1986</v>
      </c>
      <c r="D77">
        <v>2</v>
      </c>
      <c r="E77" s="1">
        <v>23.402061</v>
      </c>
      <c r="F77">
        <f>Base*(Trend^Table13[[#This Row],[Month'#]])*VLOOKUP(Table13[[#This Row],[Month]],$F$2:$G$13,2)</f>
        <v>23.733160743619258</v>
      </c>
      <c r="G77">
        <f>(Table13[[#This Row],[DATA]]-Table13[[#This Row],[Forecast]])^2</f>
        <v>0.10962704022473881</v>
      </c>
    </row>
    <row r="78" spans="2:7" x14ac:dyDescent="0.35">
      <c r="B78">
        <v>63</v>
      </c>
      <c r="C78">
        <v>1986</v>
      </c>
      <c r="D78">
        <v>3</v>
      </c>
      <c r="E78" s="1">
        <v>29.522387999999999</v>
      </c>
      <c r="F78">
        <f>Base*(Trend^Table13[[#This Row],[Month'#]])*VLOOKUP(Table13[[#This Row],[Month]],$F$2:$G$13,2)</f>
        <v>29.311204856164814</v>
      </c>
      <c r="G78">
        <f>(Table13[[#This Row],[DATA]]-Table13[[#This Row],[Forecast]])^2</f>
        <v>4.4598320240112718E-2</v>
      </c>
    </row>
    <row r="79" spans="2:7" x14ac:dyDescent="0.35">
      <c r="B79">
        <v>64</v>
      </c>
      <c r="C79">
        <v>1986</v>
      </c>
      <c r="D79">
        <v>4</v>
      </c>
      <c r="E79" s="1">
        <v>27.319572000000001</v>
      </c>
      <c r="F79">
        <f>Base*(Trend^Table13[[#This Row],[Month'#]])*VLOOKUP(Table13[[#This Row],[Month]],$F$2:$G$13,2)</f>
        <v>27.886827013591176</v>
      </c>
      <c r="G79">
        <f>(Table13[[#This Row],[DATA]]-Table13[[#This Row],[Forecast]])^2</f>
        <v>0.32177825044432479</v>
      </c>
    </row>
    <row r="80" spans="2:7" x14ac:dyDescent="0.35">
      <c r="B80">
        <v>65</v>
      </c>
      <c r="C80">
        <v>1986</v>
      </c>
      <c r="D80">
        <v>5</v>
      </c>
      <c r="E80" s="1">
        <v>28.741781</v>
      </c>
      <c r="F80">
        <f>Base*(Trend^Table13[[#This Row],[Month'#]])*VLOOKUP(Table13[[#This Row],[Month]],$F$2:$G$13,2)</f>
        <v>28.944204305858662</v>
      </c>
      <c r="G80">
        <f>(Table13[[#This Row],[DATA]]-Table13[[#This Row],[Forecast]])^2</f>
        <v>4.0975194754749596E-2</v>
      </c>
    </row>
    <row r="81" spans="2:7" x14ac:dyDescent="0.35">
      <c r="B81">
        <v>66</v>
      </c>
      <c r="C81">
        <v>1986</v>
      </c>
      <c r="D81">
        <v>6</v>
      </c>
      <c r="E81" s="1">
        <v>30.923349000000002</v>
      </c>
      <c r="F81">
        <f>Base*(Trend^Table13[[#This Row],[Month'#]])*VLOOKUP(Table13[[#This Row],[Month]],$F$2:$G$13,2)</f>
        <v>31.532518856186027</v>
      </c>
      <c r="G81">
        <f>(Table13[[#This Row],[DATA]]-Table13[[#This Row],[Forecast]])^2</f>
        <v>0.37108791368570215</v>
      </c>
    </row>
    <row r="82" spans="2:7" x14ac:dyDescent="0.35">
      <c r="B82">
        <v>67</v>
      </c>
      <c r="C82">
        <v>1986</v>
      </c>
      <c r="D82">
        <v>7</v>
      </c>
      <c r="E82" s="1">
        <v>33.583578000000003</v>
      </c>
      <c r="F82">
        <f>Base*(Trend^Table13[[#This Row],[Month'#]])*VLOOKUP(Table13[[#This Row],[Month]],$F$2:$G$13,2)</f>
        <v>33.516701585542144</v>
      </c>
      <c r="G82">
        <f>(Table13[[#This Row],[DATA]]-Table13[[#This Row],[Forecast]])^2</f>
        <v>4.4724548107393132E-3</v>
      </c>
    </row>
    <row r="83" spans="2:7" x14ac:dyDescent="0.35">
      <c r="B83">
        <v>68</v>
      </c>
      <c r="C83">
        <v>1986</v>
      </c>
      <c r="D83">
        <v>8</v>
      </c>
      <c r="E83" s="1">
        <v>36.174025</v>
      </c>
      <c r="F83">
        <f>Base*(Trend^Table13[[#This Row],[Month'#]])*VLOOKUP(Table13[[#This Row],[Month]],$F$2:$G$13,2)</f>
        <v>35.185237617149177</v>
      </c>
      <c r="G83">
        <f>(Table13[[#This Row],[DATA]]-Table13[[#This Row],[Forecast]])^2</f>
        <v>0.9777004884849807</v>
      </c>
    </row>
    <row r="84" spans="2:7" x14ac:dyDescent="0.35">
      <c r="B84">
        <v>69</v>
      </c>
      <c r="C84">
        <v>1986</v>
      </c>
      <c r="D84">
        <v>9</v>
      </c>
      <c r="E84" s="1">
        <v>27.748521</v>
      </c>
      <c r="F84">
        <f>Base*(Trend^Table13[[#This Row],[Month'#]])*VLOOKUP(Table13[[#This Row],[Month]],$F$2:$G$13,2)</f>
        <v>27.563091339508961</v>
      </c>
      <c r="G84">
        <f>(Table13[[#This Row],[DATA]]-Table13[[#This Row],[Forecast]])^2</f>
        <v>3.4384158989821924E-2</v>
      </c>
    </row>
    <row r="85" spans="2:7" x14ac:dyDescent="0.35">
      <c r="B85">
        <v>70</v>
      </c>
      <c r="C85">
        <v>1986</v>
      </c>
      <c r="D85">
        <v>10</v>
      </c>
      <c r="E85" s="1">
        <v>28.443764999999999</v>
      </c>
      <c r="F85">
        <f>Base*(Trend^Table13[[#This Row],[Month'#]])*VLOOKUP(Table13[[#This Row],[Month]],$F$2:$G$13,2)</f>
        <v>28.520970524665319</v>
      </c>
      <c r="G85">
        <f>(Table13[[#This Row],[DATA]]-Table13[[#This Row],[Forecast]])^2</f>
        <v>5.9606930388473763E-3</v>
      </c>
    </row>
    <row r="86" spans="2:7" x14ac:dyDescent="0.35">
      <c r="B86">
        <v>71</v>
      </c>
      <c r="C86">
        <v>1986</v>
      </c>
      <c r="D86">
        <v>11</v>
      </c>
      <c r="E86" s="1">
        <v>26.730664999999998</v>
      </c>
      <c r="F86">
        <f>Base*(Trend^Table13[[#This Row],[Month'#]])*VLOOKUP(Table13[[#This Row],[Month]],$F$2:$G$13,2)</f>
        <v>26.227775759098854</v>
      </c>
      <c r="G86">
        <f>(Table13[[#This Row],[DATA]]-Table13[[#This Row],[Forecast]])^2</f>
        <v>0.25289758861412892</v>
      </c>
    </row>
    <row r="87" spans="2:7" x14ac:dyDescent="0.35">
      <c r="B87">
        <v>72</v>
      </c>
      <c r="C87">
        <v>1986</v>
      </c>
      <c r="D87">
        <v>12</v>
      </c>
      <c r="E87" s="1">
        <v>29.559329000000002</v>
      </c>
      <c r="F87">
        <f>Base*(Trend^Table13[[#This Row],[Month'#]])*VLOOKUP(Table13[[#This Row],[Month]],$F$2:$G$13,2)</f>
        <v>27.963054219102627</v>
      </c>
      <c r="G87">
        <f>(Table13[[#This Row],[DATA]]-Table13[[#This Row],[Forecast]])^2</f>
        <v>2.5480931761289609</v>
      </c>
    </row>
    <row r="88" spans="2:7" x14ac:dyDescent="0.35">
      <c r="B88">
        <v>73</v>
      </c>
      <c r="C88">
        <v>1987</v>
      </c>
      <c r="D88">
        <v>1</v>
      </c>
      <c r="E88" s="1">
        <v>28.229051999999999</v>
      </c>
      <c r="F88">
        <f>Base*(Trend^Table13[[#This Row],[Month'#]])*VLOOKUP(Table13[[#This Row],[Month]],$F$2:$G$13,2)</f>
        <v>27.371316673912009</v>
      </c>
      <c r="G88">
        <f>(Table13[[#This Row],[DATA]]-Table13[[#This Row],[Forecast]])^2</f>
        <v>0.73570988961927108</v>
      </c>
    </row>
    <row r="89" spans="2:7" x14ac:dyDescent="0.35">
      <c r="B89">
        <v>74</v>
      </c>
      <c r="C89">
        <v>1987</v>
      </c>
      <c r="D89">
        <v>2</v>
      </c>
      <c r="E89" s="1">
        <v>27.555828000000002</v>
      </c>
      <c r="F89">
        <f>Base*(Trend^Table13[[#This Row],[Month'#]])*VLOOKUP(Table13[[#This Row],[Month]],$F$2:$G$13,2)</f>
        <v>25.622832111249796</v>
      </c>
      <c r="G89">
        <f>(Table13[[#This Row],[DATA]]-Table13[[#This Row],[Forecast]])^2</f>
        <v>3.7364731059251985</v>
      </c>
    </row>
    <row r="90" spans="2:7" x14ac:dyDescent="0.35">
      <c r="B90">
        <v>75</v>
      </c>
      <c r="C90">
        <v>1987</v>
      </c>
      <c r="D90">
        <v>3</v>
      </c>
      <c r="E90" s="1">
        <v>34.500059</v>
      </c>
      <c r="F90">
        <f>Base*(Trend^Table13[[#This Row],[Month'#]])*VLOOKUP(Table13[[#This Row],[Month]],$F$2:$G$13,2)</f>
        <v>31.645008817878551</v>
      </c>
      <c r="G90">
        <f>(Table13[[#This Row],[DATA]]-Table13[[#This Row],[Forecast]])^2</f>
        <v>8.1513115424317188</v>
      </c>
    </row>
    <row r="91" spans="2:7" x14ac:dyDescent="0.35">
      <c r="B91">
        <v>76</v>
      </c>
      <c r="C91">
        <v>1987</v>
      </c>
      <c r="D91">
        <v>4</v>
      </c>
      <c r="E91" s="1">
        <v>33.654012999999999</v>
      </c>
      <c r="F91">
        <f>Base*(Trend^Table13[[#This Row],[Month'#]])*VLOOKUP(Table13[[#This Row],[Month]],$F$2:$G$13,2)</f>
        <v>30.107219784318811</v>
      </c>
      <c r="G91">
        <f>(Table13[[#This Row],[DATA]]-Table13[[#This Row],[Forecast]])^2</f>
        <v>12.5797421148021</v>
      </c>
    </row>
    <row r="92" spans="2:7" x14ac:dyDescent="0.35">
      <c r="B92">
        <v>77</v>
      </c>
      <c r="C92">
        <v>1987</v>
      </c>
      <c r="D92">
        <v>5</v>
      </c>
      <c r="E92" s="1">
        <v>34.314680000000003</v>
      </c>
      <c r="F92">
        <f>Base*(Trend^Table13[[#This Row],[Month'#]])*VLOOKUP(Table13[[#This Row],[Month]],$F$2:$G$13,2)</f>
        <v>31.248787109914147</v>
      </c>
      <c r="G92">
        <f>(Table13[[#This Row],[DATA]]-Table13[[#This Row],[Forecast]])^2</f>
        <v>9.3996992134789998</v>
      </c>
    </row>
    <row r="93" spans="2:7" x14ac:dyDescent="0.35">
      <c r="B93">
        <v>78</v>
      </c>
      <c r="C93">
        <v>1987</v>
      </c>
      <c r="D93">
        <v>6</v>
      </c>
      <c r="E93" s="1">
        <v>35.714792000000003</v>
      </c>
      <c r="F93">
        <f>Base*(Trend^Table13[[#This Row],[Month'#]])*VLOOKUP(Table13[[#This Row],[Month]],$F$2:$G$13,2)</f>
        <v>34.043187311833037</v>
      </c>
      <c r="G93">
        <f>(Table13[[#This Row],[DATA]]-Table13[[#This Row],[Forecast]])^2</f>
        <v>2.7942622335017782</v>
      </c>
    </row>
    <row r="94" spans="2:7" x14ac:dyDescent="0.35">
      <c r="B94">
        <v>79</v>
      </c>
      <c r="C94">
        <v>1987</v>
      </c>
      <c r="D94">
        <v>7</v>
      </c>
      <c r="E94" s="1">
        <v>39.289976000000003</v>
      </c>
      <c r="F94">
        <f>Base*(Trend^Table13[[#This Row],[Month'#]])*VLOOKUP(Table13[[#This Row],[Month]],$F$2:$G$13,2)</f>
        <v>36.185353772573066</v>
      </c>
      <c r="G94">
        <f>(Table13[[#This Row],[DATA]]-Table13[[#This Row],[Forecast]])^2</f>
        <v>9.6386791750333956</v>
      </c>
    </row>
    <row r="95" spans="2:7" x14ac:dyDescent="0.35">
      <c r="B95">
        <v>80</v>
      </c>
      <c r="C95">
        <v>1987</v>
      </c>
      <c r="D95">
        <v>8</v>
      </c>
      <c r="E95" s="1">
        <v>41.038151999999997</v>
      </c>
      <c r="F95">
        <f>Base*(Trend^Table13[[#This Row],[Month'#]])*VLOOKUP(Table13[[#This Row],[Month]],$F$2:$G$13,2)</f>
        <v>37.986741251943357</v>
      </c>
      <c r="G95">
        <f>(Table13[[#This Row],[DATA]]-Table13[[#This Row],[Forecast]])^2</f>
        <v>9.3111075533555798</v>
      </c>
    </row>
    <row r="96" spans="2:7" x14ac:dyDescent="0.35">
      <c r="B96">
        <v>81</v>
      </c>
      <c r="C96">
        <v>1987</v>
      </c>
      <c r="D96">
        <v>9</v>
      </c>
      <c r="E96" s="1">
        <v>31.330255000000001</v>
      </c>
      <c r="F96">
        <f>Base*(Trend^Table13[[#This Row],[Month'#]])*VLOOKUP(Table13[[#This Row],[Month]],$F$2:$G$13,2)</f>
        <v>29.757707769672344</v>
      </c>
      <c r="G96">
        <f>(Table13[[#This Row],[DATA]]-Table13[[#This Row],[Forecast]])^2</f>
        <v>2.4729047916111866</v>
      </c>
    </row>
    <row r="97" spans="2:7" x14ac:dyDescent="0.35">
      <c r="B97">
        <v>82</v>
      </c>
      <c r="C97">
        <v>1987</v>
      </c>
      <c r="D97">
        <v>10</v>
      </c>
      <c r="E97" s="1">
        <v>32.392071999999999</v>
      </c>
      <c r="F97">
        <f>Base*(Trend^Table13[[#This Row],[Month'#]])*VLOOKUP(Table13[[#This Row],[Month]],$F$2:$G$13,2)</f>
        <v>30.791854793292895</v>
      </c>
      <c r="G97">
        <f>(Table13[[#This Row],[DATA]]-Table13[[#This Row],[Forecast]])^2</f>
        <v>2.5606951086414855</v>
      </c>
    </row>
    <row r="98" spans="2:7" x14ac:dyDescent="0.35">
      <c r="B98">
        <v>83</v>
      </c>
      <c r="C98">
        <v>1987</v>
      </c>
      <c r="D98">
        <v>11</v>
      </c>
      <c r="E98" s="1">
        <v>29.626429999999999</v>
      </c>
      <c r="F98">
        <f>Base*(Trend^Table13[[#This Row],[Month'#]])*VLOOKUP(Table13[[#This Row],[Month]],$F$2:$G$13,2)</f>
        <v>28.316072274847532</v>
      </c>
      <c r="G98">
        <f>(Table13[[#This Row],[DATA]]-Table13[[#This Row],[Forecast]])^2</f>
        <v>1.7170373678667499</v>
      </c>
    </row>
    <row r="99" spans="2:7" x14ac:dyDescent="0.35">
      <c r="B99">
        <v>84</v>
      </c>
      <c r="C99">
        <v>1987</v>
      </c>
      <c r="D99">
        <v>12</v>
      </c>
      <c r="E99" s="1">
        <v>31.408465</v>
      </c>
      <c r="F99">
        <f>Base*(Trend^Table13[[#This Row],[Month'#]])*VLOOKUP(Table13[[#This Row],[Month]],$F$2:$G$13,2)</f>
        <v>30.189516319122117</v>
      </c>
      <c r="G99">
        <f>(Table13[[#This Row],[DATA]]-Table13[[#This Row],[Forecast]])^2</f>
        <v>1.4858358866139314</v>
      </c>
    </row>
    <row r="100" spans="2:7" x14ac:dyDescent="0.35">
      <c r="B100">
        <v>85</v>
      </c>
      <c r="C100">
        <v>1988</v>
      </c>
      <c r="D100">
        <v>1</v>
      </c>
      <c r="E100" s="1">
        <v>30.155864999999999</v>
      </c>
      <c r="F100">
        <f>Base*(Trend^Table13[[#This Row],[Month'#]])*VLOOKUP(Table13[[#This Row],[Month]],$F$2:$G$13,2)</f>
        <v>29.550663705341261</v>
      </c>
      <c r="G100">
        <f>(Table13[[#This Row],[DATA]]-Table13[[#This Row],[Forecast]])^2</f>
        <v>0.36626860705661202</v>
      </c>
    </row>
    <row r="101" spans="2:7" x14ac:dyDescent="0.35">
      <c r="B101">
        <v>86</v>
      </c>
      <c r="C101">
        <v>1988</v>
      </c>
      <c r="D101">
        <v>2</v>
      </c>
      <c r="E101" s="1">
        <v>29.415931</v>
      </c>
      <c r="F101">
        <f>Base*(Trend^Table13[[#This Row],[Month'#]])*VLOOKUP(Table13[[#This Row],[Month]],$F$2:$G$13,2)</f>
        <v>27.662962067865479</v>
      </c>
      <c r="G101">
        <f>(Table13[[#This Row],[DATA]]-Table13[[#This Row],[Forecast]])^2</f>
        <v>3.0729000770288453</v>
      </c>
    </row>
    <row r="102" spans="2:7" x14ac:dyDescent="0.35">
      <c r="B102">
        <v>87</v>
      </c>
      <c r="C102">
        <v>1988</v>
      </c>
      <c r="D102">
        <v>3</v>
      </c>
      <c r="E102" s="1">
        <v>35.885638999999998</v>
      </c>
      <c r="F102">
        <f>Base*(Trend^Table13[[#This Row],[Month'#]])*VLOOKUP(Table13[[#This Row],[Month]],$F$2:$G$13,2)</f>
        <v>34.164633900165086</v>
      </c>
      <c r="G102">
        <f>(Table13[[#This Row],[DATA]]-Table13[[#This Row],[Forecast]])^2</f>
        <v>2.9618585536577746</v>
      </c>
    </row>
    <row r="103" spans="2:7" x14ac:dyDescent="0.35">
      <c r="B103">
        <v>88</v>
      </c>
      <c r="C103">
        <v>1988</v>
      </c>
      <c r="D103">
        <v>4</v>
      </c>
      <c r="E103" s="1">
        <v>33.781984000000001</v>
      </c>
      <c r="F103">
        <f>Base*(Trend^Table13[[#This Row],[Month'#]])*VLOOKUP(Table13[[#This Row],[Month]],$F$2:$G$13,2)</f>
        <v>32.504403699262923</v>
      </c>
      <c r="G103">
        <f>(Table13[[#This Row],[DATA]]-Table13[[#This Row],[Forecast]])^2</f>
        <v>1.6322114248314434</v>
      </c>
    </row>
    <row r="104" spans="2:7" x14ac:dyDescent="0.35">
      <c r="B104">
        <v>89</v>
      </c>
      <c r="C104">
        <v>1988</v>
      </c>
      <c r="D104">
        <v>5</v>
      </c>
      <c r="E104" s="1">
        <v>35.021883000000003</v>
      </c>
      <c r="F104">
        <f>Base*(Trend^Table13[[#This Row],[Month'#]])*VLOOKUP(Table13[[#This Row],[Month]],$F$2:$G$13,2)</f>
        <v>33.736864400279387</v>
      </c>
      <c r="G104">
        <f>(Table13[[#This Row],[DATA]]-Table13[[#This Row],[Forecast]])^2</f>
        <v>1.6512728016279312</v>
      </c>
    </row>
    <row r="105" spans="2:7" x14ac:dyDescent="0.35">
      <c r="B105">
        <v>90</v>
      </c>
      <c r="C105">
        <v>1988</v>
      </c>
      <c r="D105">
        <v>6</v>
      </c>
      <c r="E105" s="1">
        <v>37.829675000000002</v>
      </c>
      <c r="F105">
        <f>Base*(Trend^Table13[[#This Row],[Month'#]])*VLOOKUP(Table13[[#This Row],[Month]],$F$2:$G$13,2)</f>
        <v>36.753759115605511</v>
      </c>
      <c r="G105">
        <f>(Table13[[#This Row],[DATA]]-Table13[[#This Row],[Forecast]])^2</f>
        <v>1.1575949902923781</v>
      </c>
    </row>
    <row r="106" spans="2:7" x14ac:dyDescent="0.35">
      <c r="B106">
        <v>91</v>
      </c>
      <c r="C106">
        <v>1988</v>
      </c>
      <c r="D106">
        <v>7</v>
      </c>
      <c r="E106" s="1">
        <v>40.421180999999997</v>
      </c>
      <c r="F106">
        <f>Base*(Trend^Table13[[#This Row],[Month'#]])*VLOOKUP(Table13[[#This Row],[Month]],$F$2:$G$13,2)</f>
        <v>39.066488219445958</v>
      </c>
      <c r="G106">
        <f>(Table13[[#This Row],[DATA]]-Table13[[#This Row],[Forecast]])^2</f>
        <v>1.8351925296852343</v>
      </c>
    </row>
    <row r="107" spans="2:7" x14ac:dyDescent="0.35">
      <c r="B107">
        <v>92</v>
      </c>
      <c r="C107">
        <v>1988</v>
      </c>
      <c r="D107">
        <v>8</v>
      </c>
      <c r="E107" s="1">
        <v>42.520021</v>
      </c>
      <c r="F107">
        <f>Base*(Trend^Table13[[#This Row],[Month'#]])*VLOOKUP(Table13[[#This Row],[Month]],$F$2:$G$13,2)</f>
        <v>41.01130498657723</v>
      </c>
      <c r="G107">
        <f>(Table13[[#This Row],[DATA]]-Table13[[#This Row],[Forecast]])^2</f>
        <v>2.2762240091582964</v>
      </c>
    </row>
    <row r="108" spans="2:7" x14ac:dyDescent="0.35">
      <c r="B108">
        <v>93</v>
      </c>
      <c r="C108">
        <v>1988</v>
      </c>
      <c r="D108">
        <v>9</v>
      </c>
      <c r="E108" s="1">
        <v>33.446941000000002</v>
      </c>
      <c r="F108">
        <f>Base*(Trend^Table13[[#This Row],[Month'#]])*VLOOKUP(Table13[[#This Row],[Month]],$F$2:$G$13,2)</f>
        <v>32.127062991512524</v>
      </c>
      <c r="G108">
        <f>(Table13[[#This Row],[DATA]]-Table13[[#This Row],[Forecast]])^2</f>
        <v>1.742077957288872</v>
      </c>
    </row>
    <row r="109" spans="2:7" x14ac:dyDescent="0.35">
      <c r="B109">
        <v>94</v>
      </c>
      <c r="C109">
        <v>1988</v>
      </c>
      <c r="D109">
        <v>10</v>
      </c>
      <c r="E109" s="1">
        <v>35.066349000000002</v>
      </c>
      <c r="F109">
        <f>Base*(Trend^Table13[[#This Row],[Month'#]])*VLOOKUP(Table13[[#This Row],[Month]],$F$2:$G$13,2)</f>
        <v>33.243550418148359</v>
      </c>
      <c r="G109">
        <f>(Table13[[#This Row],[DATA]]-Table13[[#This Row],[Forecast]])^2</f>
        <v>3.322594670000361</v>
      </c>
    </row>
    <row r="110" spans="2:7" x14ac:dyDescent="0.35">
      <c r="B110">
        <v>95</v>
      </c>
      <c r="C110">
        <v>1988</v>
      </c>
      <c r="D110">
        <v>11</v>
      </c>
      <c r="E110" s="1">
        <v>32.142316000000001</v>
      </c>
      <c r="F110">
        <f>Base*(Trend^Table13[[#This Row],[Month'#]])*VLOOKUP(Table13[[#This Row],[Month]],$F$2:$G$13,2)</f>
        <v>30.570642224445251</v>
      </c>
      <c r="G110">
        <f>(Table13[[#This Row],[DATA]]-Table13[[#This Row],[Forecast]])^2</f>
        <v>2.470158456766522</v>
      </c>
    </row>
    <row r="111" spans="2:7" x14ac:dyDescent="0.35">
      <c r="B111">
        <v>96</v>
      </c>
      <c r="C111">
        <v>1988</v>
      </c>
      <c r="D111">
        <v>12</v>
      </c>
      <c r="E111" s="1">
        <v>33.075791000000002</v>
      </c>
      <c r="F111">
        <f>Base*(Trend^Table13[[#This Row],[Month'#]])*VLOOKUP(Table13[[#This Row],[Month]],$F$2:$G$13,2)</f>
        <v>32.593252812846302</v>
      </c>
      <c r="G111">
        <f>(Table13[[#This Row],[DATA]]-Table13[[#This Row],[Forecast]])^2</f>
        <v>0.23284310206157965</v>
      </c>
    </row>
    <row r="112" spans="2:7" x14ac:dyDescent="0.35">
      <c r="B112">
        <v>97</v>
      </c>
      <c r="C112">
        <v>1989</v>
      </c>
      <c r="D112">
        <v>1</v>
      </c>
      <c r="E112" s="1">
        <v>31.847259000000001</v>
      </c>
      <c r="F112">
        <f>Base*(Trend^Table13[[#This Row],[Month'#]])*VLOOKUP(Table13[[#This Row],[Month]],$F$2:$G$13,2)</f>
        <v>31.903533755044837</v>
      </c>
      <c r="G112">
        <f>(Table13[[#This Row],[DATA]]-Table13[[#This Row],[Forecast]])^2</f>
        <v>3.1668480553562611E-3</v>
      </c>
    </row>
    <row r="113" spans="2:7" x14ac:dyDescent="0.35">
      <c r="B113">
        <v>98</v>
      </c>
      <c r="C113">
        <v>1989</v>
      </c>
      <c r="D113">
        <v>2</v>
      </c>
      <c r="E113" s="1">
        <v>29.059006</v>
      </c>
      <c r="F113">
        <f>Base*(Trend^Table13[[#This Row],[Month'#]])*VLOOKUP(Table13[[#This Row],[Month]],$F$2:$G$13,2)</f>
        <v>29.865530361578699</v>
      </c>
      <c r="G113">
        <f>(Table13[[#This Row],[DATA]]-Table13[[#This Row],[Forecast]])^2</f>
        <v>0.65048154581992801</v>
      </c>
    </row>
    <row r="114" spans="2:7" x14ac:dyDescent="0.35">
      <c r="B114">
        <v>99</v>
      </c>
      <c r="C114">
        <v>1989</v>
      </c>
      <c r="D114">
        <v>3</v>
      </c>
      <c r="E114" s="1">
        <v>35.684128000000001</v>
      </c>
      <c r="F114">
        <f>Base*(Trend^Table13[[#This Row],[Month'#]])*VLOOKUP(Table13[[#This Row],[Month]],$F$2:$G$13,2)</f>
        <v>36.884875471194711</v>
      </c>
      <c r="G114">
        <f>(Table13[[#This Row],[DATA]]-Table13[[#This Row],[Forecast]])^2</f>
        <v>1.4417944895804902</v>
      </c>
    </row>
    <row r="115" spans="2:7" x14ac:dyDescent="0.35">
      <c r="B115">
        <v>100</v>
      </c>
      <c r="C115">
        <v>1989</v>
      </c>
      <c r="D115">
        <v>4</v>
      </c>
      <c r="E115" s="1">
        <v>33.223675</v>
      </c>
      <c r="F115">
        <f>Base*(Trend^Table13[[#This Row],[Month'#]])*VLOOKUP(Table13[[#This Row],[Month]],$F$2:$G$13,2)</f>
        <v>35.092455145757036</v>
      </c>
      <c r="G115">
        <f>(Table13[[#This Row],[DATA]]-Table13[[#This Row],[Forecast]])^2</f>
        <v>3.4923392331756884</v>
      </c>
    </row>
    <row r="116" spans="2:7" x14ac:dyDescent="0.35">
      <c r="B116">
        <v>101</v>
      </c>
      <c r="C116">
        <v>1989</v>
      </c>
      <c r="D116">
        <v>5</v>
      </c>
      <c r="E116" s="1">
        <v>35.058897000000002</v>
      </c>
      <c r="F116">
        <f>Base*(Trend^Table13[[#This Row],[Month'#]])*VLOOKUP(Table13[[#This Row],[Month]],$F$2:$G$13,2)</f>
        <v>36.423046294866758</v>
      </c>
      <c r="G116">
        <f>(Table13[[#This Row],[DATA]]-Table13[[#This Row],[Forecast]])^2</f>
        <v>1.8609032986854681</v>
      </c>
    </row>
    <row r="117" spans="2:7" x14ac:dyDescent="0.35">
      <c r="B117">
        <v>102</v>
      </c>
      <c r="C117">
        <v>1989</v>
      </c>
      <c r="D117">
        <v>6</v>
      </c>
      <c r="E117" s="1">
        <v>39.724389000000002</v>
      </c>
      <c r="F117">
        <f>Base*(Trend^Table13[[#This Row],[Month'#]])*VLOOKUP(Table13[[#This Row],[Month]],$F$2:$G$13,2)</f>
        <v>39.680150884650523</v>
      </c>
      <c r="G117">
        <f>(Table13[[#This Row],[DATA]]-Table13[[#This Row],[Forecast]])^2</f>
        <v>1.957010849673836E-3</v>
      </c>
    </row>
    <row r="118" spans="2:7" x14ac:dyDescent="0.35">
      <c r="B118">
        <v>103</v>
      </c>
      <c r="C118">
        <v>1989</v>
      </c>
      <c r="D118">
        <v>7</v>
      </c>
      <c r="E118" s="1">
        <v>41.496901999999999</v>
      </c>
      <c r="F118">
        <f>Base*(Trend^Table13[[#This Row],[Month'#]])*VLOOKUP(Table13[[#This Row],[Month]],$F$2:$G$13,2)</f>
        <v>42.177023095927183</v>
      </c>
      <c r="G118">
        <f>(Table13[[#This Row],[DATA]]-Table13[[#This Row],[Forecast]])^2</f>
        <v>0.46256470512519404</v>
      </c>
    </row>
    <row r="119" spans="2:7" x14ac:dyDescent="0.35">
      <c r="B119">
        <v>104</v>
      </c>
      <c r="C119">
        <v>1989</v>
      </c>
      <c r="D119">
        <v>8</v>
      </c>
      <c r="E119" s="1">
        <v>43.97616</v>
      </c>
      <c r="F119">
        <f>Base*(Trend^Table13[[#This Row],[Month'#]])*VLOOKUP(Table13[[#This Row],[Month]],$F$2:$G$13,2)</f>
        <v>44.276689214977324</v>
      </c>
      <c r="G119">
        <f>(Table13[[#This Row],[DATA]]-Table13[[#This Row],[Forecast]])^2</f>
        <v>9.0317809054886622E-2</v>
      </c>
    </row>
    <row r="120" spans="2:7" x14ac:dyDescent="0.35">
      <c r="B120">
        <v>105</v>
      </c>
      <c r="C120">
        <v>1989</v>
      </c>
      <c r="D120">
        <v>9</v>
      </c>
      <c r="E120" s="1">
        <v>34.386569999999999</v>
      </c>
      <c r="F120">
        <f>Base*(Trend^Table13[[#This Row],[Month'#]])*VLOOKUP(Table13[[#This Row],[Month]],$F$2:$G$13,2)</f>
        <v>34.685069980844773</v>
      </c>
      <c r="G120">
        <f>(Table13[[#This Row],[DATA]]-Table13[[#This Row],[Forecast]])^2</f>
        <v>8.9102238564330388E-2</v>
      </c>
    </row>
    <row r="121" spans="2:7" x14ac:dyDescent="0.35">
      <c r="B121">
        <v>106</v>
      </c>
      <c r="C121">
        <v>1989</v>
      </c>
      <c r="D121">
        <v>10</v>
      </c>
      <c r="E121" s="1">
        <v>35.824241000000001</v>
      </c>
      <c r="F121">
        <f>Base*(Trend^Table13[[#This Row],[Month'#]])*VLOOKUP(Table13[[#This Row],[Month]],$F$2:$G$13,2)</f>
        <v>35.890453882131609</v>
      </c>
      <c r="G121">
        <f>(Table13[[#This Row],[DATA]]-Table13[[#This Row],[Forecast]])^2</f>
        <v>4.3841457601743209E-3</v>
      </c>
    </row>
    <row r="122" spans="2:7" x14ac:dyDescent="0.35">
      <c r="B122">
        <v>107</v>
      </c>
      <c r="C122">
        <v>1989</v>
      </c>
      <c r="D122">
        <v>11</v>
      </c>
      <c r="E122" s="1">
        <v>33.488284999999998</v>
      </c>
      <c r="F122">
        <f>Base*(Trend^Table13[[#This Row],[Month'#]])*VLOOKUP(Table13[[#This Row],[Month]],$F$2:$G$13,2)</f>
        <v>33.004724558680593</v>
      </c>
      <c r="G122">
        <f>(Table13[[#This Row],[DATA]]-Table13[[#This Row],[Forecast]])^2</f>
        <v>0.23383070040901752</v>
      </c>
    </row>
    <row r="123" spans="2:7" x14ac:dyDescent="0.35">
      <c r="B123">
        <v>108</v>
      </c>
      <c r="C123">
        <v>1989</v>
      </c>
      <c r="D123">
        <v>12</v>
      </c>
      <c r="E123" s="1">
        <v>34.758161999999999</v>
      </c>
      <c r="F123">
        <f>Base*(Trend^Table13[[#This Row],[Month'#]])*VLOOKUP(Table13[[#This Row],[Month]],$F$2:$G$13,2)</f>
        <v>35.188378564688612</v>
      </c>
      <c r="G123">
        <f>(Table13[[#This Row],[DATA]]-Table13[[#This Row],[Forecast]])^2</f>
        <v>0.18508629253247222</v>
      </c>
    </row>
    <row r="124" spans="2:7" x14ac:dyDescent="0.35">
      <c r="B124">
        <v>109</v>
      </c>
      <c r="C124">
        <v>1990</v>
      </c>
      <c r="D124">
        <v>1</v>
      </c>
      <c r="E124" s="1">
        <v>33.784252000000002</v>
      </c>
      <c r="F124">
        <f>Base*(Trend^Table13[[#This Row],[Month'#]])*VLOOKUP(Table13[[#This Row],[Month]],$F$2:$G$13,2)</f>
        <v>34.44374299705872</v>
      </c>
      <c r="G124">
        <f>(Table13[[#This Row],[DATA]]-Table13[[#This Row],[Forecast]])^2</f>
        <v>0.43492837520150224</v>
      </c>
    </row>
    <row r="125" spans="2:7" x14ac:dyDescent="0.35">
      <c r="B125">
        <v>110</v>
      </c>
      <c r="C125">
        <v>1990</v>
      </c>
      <c r="D125">
        <v>2</v>
      </c>
      <c r="E125" s="1">
        <v>31.595967999999999</v>
      </c>
      <c r="F125">
        <f>Base*(Trend^Table13[[#This Row],[Month'#]])*VLOOKUP(Table13[[#This Row],[Month]],$F$2:$G$13,2)</f>
        <v>32.243470586778116</v>
      </c>
      <c r="G125">
        <f>(Table13[[#This Row],[DATA]]-Table13[[#This Row],[Forecast]])^2</f>
        <v>0.41925959988435296</v>
      </c>
    </row>
    <row r="126" spans="2:7" x14ac:dyDescent="0.35">
      <c r="B126">
        <v>111</v>
      </c>
      <c r="C126">
        <v>1990</v>
      </c>
      <c r="D126">
        <v>3</v>
      </c>
      <c r="E126" s="1">
        <v>38.283268</v>
      </c>
      <c r="F126">
        <f>Base*(Trend^Table13[[#This Row],[Month'#]])*VLOOKUP(Table13[[#This Row],[Month]],$F$2:$G$13,2)</f>
        <v>39.821706929485572</v>
      </c>
      <c r="G126">
        <f>(Table13[[#This Row],[DATA]]-Table13[[#This Row],[Forecast]])^2</f>
        <v>2.3667943397567135</v>
      </c>
    </row>
    <row r="127" spans="2:7" x14ac:dyDescent="0.35">
      <c r="B127">
        <v>112</v>
      </c>
      <c r="C127">
        <v>1990</v>
      </c>
      <c r="D127">
        <v>4</v>
      </c>
      <c r="E127" s="1">
        <v>36.578004</v>
      </c>
      <c r="F127">
        <f>Base*(Trend^Table13[[#This Row],[Month'#]])*VLOOKUP(Table13[[#This Row],[Month]],$F$2:$G$13,2)</f>
        <v>37.88657129510409</v>
      </c>
      <c r="G127">
        <f>(Table13[[#This Row],[DATA]]-Table13[[#This Row],[Forecast]])^2</f>
        <v>1.7123483658160359</v>
      </c>
    </row>
    <row r="128" spans="2:7" x14ac:dyDescent="0.35">
      <c r="B128">
        <v>113</v>
      </c>
      <c r="C128">
        <v>1990</v>
      </c>
      <c r="D128">
        <v>5</v>
      </c>
      <c r="E128" s="1">
        <v>37.270769999999999</v>
      </c>
      <c r="F128">
        <f>Base*(Trend^Table13[[#This Row],[Month'#]])*VLOOKUP(Table13[[#This Row],[Month]],$F$2:$G$13,2)</f>
        <v>39.32310619202125</v>
      </c>
      <c r="G128">
        <f>(Table13[[#This Row],[DATA]]-Table13[[#This Row],[Forecast]])^2</f>
        <v>4.2120838450802882</v>
      </c>
    </row>
    <row r="129" spans="2:7" x14ac:dyDescent="0.35">
      <c r="B129">
        <v>114</v>
      </c>
      <c r="C129">
        <v>1990</v>
      </c>
      <c r="D129">
        <v>6</v>
      </c>
      <c r="E129" s="1">
        <v>41.433960999999996</v>
      </c>
      <c r="F129">
        <f>Base*(Trend^Table13[[#This Row],[Month'#]])*VLOOKUP(Table13[[#This Row],[Month]],$F$2:$G$13,2)</f>
        <v>42.839546542059665</v>
      </c>
      <c r="G129">
        <f>(Table13[[#This Row],[DATA]]-Table13[[#This Row],[Forecast]])^2</f>
        <v>1.9756707160471723</v>
      </c>
    </row>
    <row r="130" spans="2:7" x14ac:dyDescent="0.35">
      <c r="B130">
        <v>115</v>
      </c>
      <c r="C130">
        <v>1990</v>
      </c>
      <c r="D130">
        <v>7</v>
      </c>
      <c r="E130" s="1">
        <v>43.994929999999997</v>
      </c>
      <c r="F130">
        <f>Base*(Trend^Table13[[#This Row],[Month'#]])*VLOOKUP(Table13[[#This Row],[Month]],$F$2:$G$13,2)</f>
        <v>45.535223622913179</v>
      </c>
      <c r="G130">
        <f>(Table13[[#This Row],[DATA]]-Table13[[#This Row],[Forecast]])^2</f>
        <v>2.3725044447870172</v>
      </c>
    </row>
    <row r="131" spans="2:7" x14ac:dyDescent="0.35">
      <c r="B131">
        <v>116</v>
      </c>
      <c r="C131">
        <v>1990</v>
      </c>
      <c r="D131">
        <v>8</v>
      </c>
      <c r="E131" s="1">
        <v>46.704130999999997</v>
      </c>
      <c r="F131">
        <f>Base*(Trend^Table13[[#This Row],[Month'#]])*VLOOKUP(Table13[[#This Row],[Month]],$F$2:$G$13,2)</f>
        <v>47.802068441404764</v>
      </c>
      <c r="G131">
        <f>(Table13[[#This Row],[DATA]]-Table13[[#This Row],[Forecast]])^2</f>
        <v>1.2054666252384461</v>
      </c>
    </row>
    <row r="132" spans="2:7" x14ac:dyDescent="0.35">
      <c r="B132">
        <v>117</v>
      </c>
      <c r="C132">
        <v>1990</v>
      </c>
      <c r="D132">
        <v>9</v>
      </c>
      <c r="E132" s="1">
        <v>36.571823999999999</v>
      </c>
      <c r="F132">
        <f>Base*(Trend^Table13[[#This Row],[Month'#]])*VLOOKUP(Table13[[#This Row],[Month]],$F$2:$G$13,2)</f>
        <v>37.446749486373143</v>
      </c>
      <c r="G132">
        <f>(Table13[[#This Row],[DATA]]-Table13[[#This Row],[Forecast]])^2</f>
        <v>0.76549460670528213</v>
      </c>
    </row>
    <row r="133" spans="2:7" x14ac:dyDescent="0.35">
      <c r="B133">
        <v>118</v>
      </c>
      <c r="C133">
        <v>1990</v>
      </c>
      <c r="D133">
        <v>10</v>
      </c>
      <c r="E133" s="1">
        <v>37.557015</v>
      </c>
      <c r="F133">
        <f>Base*(Trend^Table13[[#This Row],[Month'#]])*VLOOKUP(Table13[[#This Row],[Month]],$F$2:$G$13,2)</f>
        <v>38.74810793862143</v>
      </c>
      <c r="G133">
        <f>(Table13[[#This Row],[DATA]]-Table13[[#This Row],[Forecast]])^2</f>
        <v>1.418702388433835</v>
      </c>
    </row>
    <row r="134" spans="2:7" x14ac:dyDescent="0.35">
      <c r="B134">
        <v>119</v>
      </c>
      <c r="C134">
        <v>1990</v>
      </c>
      <c r="D134">
        <v>11</v>
      </c>
      <c r="E134" s="1">
        <v>34.506061000000003</v>
      </c>
      <c r="F134">
        <f>Base*(Trend^Table13[[#This Row],[Month'#]])*VLOOKUP(Table13[[#This Row],[Month]],$F$2:$G$13,2)</f>
        <v>35.632612334304376</v>
      </c>
      <c r="G134">
        <f>(Table13[[#This Row],[DATA]]-Table13[[#This Row],[Forecast]])^2</f>
        <v>1.2691179088229645</v>
      </c>
    </row>
    <row r="135" spans="2:7" x14ac:dyDescent="0.35">
      <c r="B135">
        <v>120</v>
      </c>
      <c r="C135">
        <v>1990</v>
      </c>
      <c r="D135">
        <v>12</v>
      </c>
      <c r="E135" s="1">
        <v>35.865929999999999</v>
      </c>
      <c r="F135">
        <f>Base*(Trend^Table13[[#This Row],[Month'#]])*VLOOKUP(Table13[[#This Row],[Month]],$F$2:$G$13,2)</f>
        <v>37.990132286637071</v>
      </c>
      <c r="G135">
        <f>(Table13[[#This Row],[DATA]]-Table13[[#This Row],[Forecast]])^2</f>
        <v>4.5122353545541642</v>
      </c>
    </row>
    <row r="136" spans="2:7" x14ac:dyDescent="0.35">
      <c r="E136" s="1"/>
    </row>
    <row r="137" spans="2:7" x14ac:dyDescent="0.35">
      <c r="E137" s="1"/>
    </row>
    <row r="138" spans="2:7" x14ac:dyDescent="0.35">
      <c r="E138" s="1"/>
    </row>
    <row r="139" spans="2:7" x14ac:dyDescent="0.35">
      <c r="E139" s="1"/>
    </row>
    <row r="140" spans="2:7" x14ac:dyDescent="0.35">
      <c r="E140" s="1"/>
    </row>
    <row r="141" spans="2:7" x14ac:dyDescent="0.35">
      <c r="E141" s="1"/>
    </row>
    <row r="142" spans="2:7" x14ac:dyDescent="0.35">
      <c r="E142" s="1"/>
    </row>
    <row r="143" spans="2:7" x14ac:dyDescent="0.35">
      <c r="E143" s="1"/>
    </row>
    <row r="144" spans="2:7" x14ac:dyDescent="0.35">
      <c r="E144" s="1"/>
    </row>
    <row r="145" spans="5:5" x14ac:dyDescent="0.35">
      <c r="E145" s="1"/>
    </row>
    <row r="146" spans="5:5" x14ac:dyDescent="0.35">
      <c r="E146" s="1"/>
    </row>
    <row r="147" spans="5:5" x14ac:dyDescent="0.35">
      <c r="E14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886A-5F74-41BA-B65F-5D019B7F4509}">
  <dimension ref="B1:K147"/>
  <sheetViews>
    <sheetView tabSelected="1" topLeftCell="A49" workbookViewId="0"/>
  </sheetViews>
  <sheetFormatPr defaultRowHeight="14.5" x14ac:dyDescent="0.35"/>
  <cols>
    <col min="2" max="2" width="9.7265625" customWidth="1"/>
    <col min="6" max="6" width="9.81640625" customWidth="1"/>
    <col min="7" max="7" width="14.453125" customWidth="1"/>
    <col min="8" max="8" width="12" bestFit="1" customWidth="1"/>
  </cols>
  <sheetData>
    <row r="1" spans="2:11" x14ac:dyDescent="0.35">
      <c r="F1" t="s">
        <v>7</v>
      </c>
      <c r="G1" t="s">
        <v>8</v>
      </c>
    </row>
    <row r="2" spans="2:11" x14ac:dyDescent="0.35">
      <c r="D2" t="s">
        <v>3</v>
      </c>
      <c r="E2">
        <v>1.0013255993175414</v>
      </c>
      <c r="F2">
        <v>1</v>
      </c>
      <c r="G2">
        <v>0.89546248192849687</v>
      </c>
    </row>
    <row r="3" spans="2:11" x14ac:dyDescent="0.35">
      <c r="D3" t="s">
        <v>4</v>
      </c>
      <c r="E3" s="1">
        <v>45.998314880324948</v>
      </c>
      <c r="F3">
        <v>2</v>
      </c>
      <c r="G3">
        <v>0.85110772234486642</v>
      </c>
      <c r="H3" t="s">
        <v>9</v>
      </c>
    </row>
    <row r="4" spans="2:11" x14ac:dyDescent="0.35">
      <c r="F4">
        <v>3</v>
      </c>
      <c r="G4">
        <v>1.0440426527425073</v>
      </c>
      <c r="H4">
        <f>SUM(Table14[Squared Error])</f>
        <v>1163.0875404277631</v>
      </c>
    </row>
    <row r="5" spans="2:11" x14ac:dyDescent="0.35">
      <c r="F5">
        <v>4</v>
      </c>
      <c r="G5">
        <v>0.99224835552535451</v>
      </c>
    </row>
    <row r="6" spans="2:11" x14ac:dyDescent="0.35">
      <c r="F6">
        <v>5</v>
      </c>
      <c r="G6">
        <v>1.0222387888963791</v>
      </c>
      <c r="H6" t="s">
        <v>12</v>
      </c>
    </row>
    <row r="7" spans="2:11" x14ac:dyDescent="0.35">
      <c r="F7">
        <v>6</v>
      </c>
      <c r="G7">
        <v>1.099208932210749</v>
      </c>
      <c r="H7">
        <f>AVERAGE(G2:G13)</f>
        <v>0.99999999999935751</v>
      </c>
    </row>
    <row r="8" spans="2:11" x14ac:dyDescent="0.35">
      <c r="F8">
        <v>7</v>
      </c>
      <c r="G8">
        <v>1.1569150294446051</v>
      </c>
    </row>
    <row r="9" spans="2:11" x14ac:dyDescent="0.35">
      <c r="F9">
        <v>8</v>
      </c>
      <c r="G9">
        <v>1.162194417812396</v>
      </c>
    </row>
    <row r="10" spans="2:11" x14ac:dyDescent="0.35">
      <c r="F10">
        <v>9</v>
      </c>
      <c r="G10">
        <v>0.91990586915600603</v>
      </c>
      <c r="H10" s="2" t="s">
        <v>17</v>
      </c>
      <c r="I10" s="2"/>
      <c r="J10" s="2"/>
      <c r="K10" s="2"/>
    </row>
    <row r="11" spans="2:11" x14ac:dyDescent="0.35">
      <c r="F11">
        <v>10</v>
      </c>
      <c r="G11">
        <v>0.9793494405824682</v>
      </c>
      <c r="H11" s="2" t="s">
        <v>11</v>
      </c>
      <c r="I11" s="2"/>
      <c r="J11" s="2"/>
      <c r="K11" s="2"/>
    </row>
    <row r="12" spans="2:11" x14ac:dyDescent="0.35">
      <c r="F12">
        <v>11</v>
      </c>
      <c r="G12">
        <v>0.9170564817506035</v>
      </c>
      <c r="H12" s="2" t="s">
        <v>14</v>
      </c>
      <c r="I12" s="2"/>
      <c r="J12" s="2"/>
      <c r="K12" s="2"/>
    </row>
    <row r="13" spans="2:11" x14ac:dyDescent="0.35">
      <c r="F13">
        <v>12</v>
      </c>
      <c r="G13">
        <v>0.96026982759785917</v>
      </c>
      <c r="I13" s="1">
        <v>1000000</v>
      </c>
    </row>
    <row r="15" spans="2:11" x14ac:dyDescent="0.35">
      <c r="B15" t="s">
        <v>6</v>
      </c>
      <c r="C15" t="s">
        <v>0</v>
      </c>
      <c r="D15" t="s">
        <v>1</v>
      </c>
      <c r="E15" t="s">
        <v>2</v>
      </c>
      <c r="F15" t="s">
        <v>5</v>
      </c>
      <c r="G15" t="s">
        <v>10</v>
      </c>
      <c r="I15" s="1"/>
    </row>
    <row r="16" spans="2:11" x14ac:dyDescent="0.35">
      <c r="B16">
        <v>1</v>
      </c>
      <c r="C16">
        <v>1995</v>
      </c>
      <c r="D16">
        <v>1</v>
      </c>
      <c r="E16" s="1">
        <v>39.205008999999997</v>
      </c>
      <c r="F16">
        <f>Base*(Trend^Table14[[#This Row],[Month'#]])*VLOOKUP(Table14[[#This Row],[Month]],$F$2:$G$13,2)</f>
        <v>41.24436633191273</v>
      </c>
      <c r="G16">
        <f>(Table14[[#This Row],[DATA]]-Table14[[#This Row],[Forecast]])^2</f>
        <v>4.1589783272262197</v>
      </c>
    </row>
    <row r="17" spans="2:7" x14ac:dyDescent="0.35">
      <c r="B17">
        <v>2</v>
      </c>
      <c r="C17">
        <v>1995</v>
      </c>
      <c r="D17">
        <v>2</v>
      </c>
      <c r="E17" s="1">
        <v>35.739553999999998</v>
      </c>
      <c r="F17">
        <f>Base*(Trend^Table14[[#This Row],[Month'#]])*VLOOKUP(Table14[[#This Row],[Month]],$F$2:$G$13,2)</f>
        <v>39.253382960228684</v>
      </c>
      <c r="G17">
        <f>(Table14[[#This Row],[DATA]]-Table14[[#This Row],[Forecast]])^2</f>
        <v>12.346993961741809</v>
      </c>
    </row>
    <row r="18" spans="2:7" x14ac:dyDescent="0.35">
      <c r="B18">
        <v>3</v>
      </c>
      <c r="C18">
        <v>1995</v>
      </c>
      <c r="D18">
        <v>3</v>
      </c>
      <c r="E18" s="1">
        <v>43.937773</v>
      </c>
      <c r="F18">
        <f>Base*(Trend^Table14[[#This Row],[Month'#]])*VLOOKUP(Table14[[#This Row],[Month]],$F$2:$G$13,2)</f>
        <v>48.215438518475871</v>
      </c>
      <c r="G18">
        <f>(Table14[[#This Row],[DATA]]-Table14[[#This Row],[Forecast]])^2</f>
        <v>18.298422287957443</v>
      </c>
    </row>
    <row r="19" spans="2:7" x14ac:dyDescent="0.35">
      <c r="B19">
        <v>4</v>
      </c>
      <c r="C19">
        <v>1995</v>
      </c>
      <c r="D19">
        <v>4</v>
      </c>
      <c r="E19" s="1">
        <v>42.352538000000003</v>
      </c>
      <c r="F19">
        <f>Base*(Trend^Table14[[#This Row],[Month'#]])*VLOOKUP(Table14[[#This Row],[Month]],$F$2:$G$13,2)</f>
        <v>45.884244638963835</v>
      </c>
      <c r="G19">
        <f>(Table14[[#This Row],[DATA]]-Table14[[#This Row],[Forecast]])^2</f>
        <v>12.472951783701212</v>
      </c>
    </row>
    <row r="20" spans="2:7" x14ac:dyDescent="0.35">
      <c r="B20">
        <v>5</v>
      </c>
      <c r="C20">
        <v>1995</v>
      </c>
      <c r="D20">
        <v>5</v>
      </c>
      <c r="E20" s="1">
        <v>43.324514000000001</v>
      </c>
      <c r="F20">
        <f>Base*(Trend^Table14[[#This Row],[Month'#]])*VLOOKUP(Table14[[#This Row],[Month]],$F$2:$G$13,2)</f>
        <v>47.333745816602054</v>
      </c>
      <c r="G20">
        <f>(Table14[[#This Row],[DATA]]-Table14[[#This Row],[Forecast]])^2</f>
        <v>16.073939759254202</v>
      </c>
    </row>
    <row r="21" spans="2:7" x14ac:dyDescent="0.35">
      <c r="B21">
        <v>6</v>
      </c>
      <c r="C21">
        <v>1995</v>
      </c>
      <c r="D21">
        <v>6</v>
      </c>
      <c r="E21" s="1">
        <v>46.889628999999999</v>
      </c>
      <c r="F21">
        <f>Base*(Trend^Table14[[#This Row],[Month'#]])*VLOOKUP(Table14[[#This Row],[Month]],$F$2:$G$13,2)</f>
        <v>50.965241454109339</v>
      </c>
      <c r="G21">
        <f>(Table14[[#This Row],[DATA]]-Table14[[#This Row],[Forecast]])^2</f>
        <v>16.610616876091157</v>
      </c>
    </row>
    <row r="22" spans="2:7" x14ac:dyDescent="0.35">
      <c r="B22">
        <v>7</v>
      </c>
      <c r="C22">
        <v>1995</v>
      </c>
      <c r="D22">
        <v>7</v>
      </c>
      <c r="E22" s="1">
        <v>48.997717000000002</v>
      </c>
      <c r="F22">
        <f>Base*(Trend^Table14[[#This Row],[Month'#]])*VLOOKUP(Table14[[#This Row],[Month]],$F$2:$G$13,2)</f>
        <v>53.711912882048601</v>
      </c>
      <c r="G22">
        <f>(Table14[[#This Row],[DATA]]-Table14[[#This Row],[Forecast]])^2</f>
        <v>22.223642814323973</v>
      </c>
    </row>
    <row r="23" spans="2:7" x14ac:dyDescent="0.35">
      <c r="B23">
        <v>8</v>
      </c>
      <c r="C23">
        <v>1995</v>
      </c>
      <c r="D23">
        <v>8</v>
      </c>
      <c r="E23" s="1">
        <v>50.526786999999999</v>
      </c>
      <c r="F23">
        <f>Base*(Trend^Table14[[#This Row],[Month'#]])*VLOOKUP(Table14[[#This Row],[Month]],$F$2:$G$13,2)</f>
        <v>54.028543605497475</v>
      </c>
      <c r="G23">
        <f>(Table14[[#This Row],[DATA]]-Table14[[#This Row],[Forecast]])^2</f>
        <v>12.262299324145209</v>
      </c>
    </row>
    <row r="24" spans="2:7" x14ac:dyDescent="0.35">
      <c r="B24">
        <v>9</v>
      </c>
      <c r="C24">
        <v>1995</v>
      </c>
      <c r="D24">
        <v>9</v>
      </c>
      <c r="E24" s="1">
        <v>42.582572999999996</v>
      </c>
      <c r="F24">
        <f>Base*(Trend^Table14[[#This Row],[Month'#]])*VLOOKUP(Table14[[#This Row],[Month]],$F$2:$G$13,2)</f>
        <v>42.821629018958696</v>
      </c>
      <c r="G24">
        <f>(Table14[[#This Row],[DATA]]-Table14[[#This Row],[Forecast]])^2</f>
        <v>5.7147780200381956E-2</v>
      </c>
    </row>
    <row r="25" spans="2:7" x14ac:dyDescent="0.35">
      <c r="B25">
        <v>10</v>
      </c>
      <c r="C25">
        <v>1995</v>
      </c>
      <c r="D25">
        <v>10</v>
      </c>
      <c r="E25" s="1">
        <v>44.009177999999999</v>
      </c>
      <c r="F25">
        <f>Base*(Trend^Table14[[#This Row],[Month'#]])*VLOOKUP(Table14[[#This Row],[Month]],$F$2:$G$13,2)</f>
        <v>45.649160354058715</v>
      </c>
      <c r="G25">
        <f>(Table14[[#This Row],[DATA]]-Table14[[#This Row],[Forecast]])^2</f>
        <v>2.689542121623969</v>
      </c>
    </row>
    <row r="26" spans="2:7" x14ac:dyDescent="0.35">
      <c r="B26">
        <v>11</v>
      </c>
      <c r="C26">
        <v>1995</v>
      </c>
      <c r="D26">
        <v>11</v>
      </c>
      <c r="E26" s="1">
        <v>40.736831000000002</v>
      </c>
      <c r="F26">
        <f>Base*(Trend^Table14[[#This Row],[Month'#]])*VLOOKUP(Table14[[#This Row],[Month]],$F$2:$G$13,2)</f>
        <v>42.802242007451682</v>
      </c>
      <c r="G26">
        <f>(Table14[[#This Row],[DATA]]-Table14[[#This Row],[Forecast]])^2</f>
        <v>4.265922629702561</v>
      </c>
    </row>
    <row r="27" spans="2:7" x14ac:dyDescent="0.35">
      <c r="B27">
        <v>12</v>
      </c>
      <c r="C27">
        <v>1995</v>
      </c>
      <c r="D27">
        <v>12</v>
      </c>
      <c r="E27" s="1">
        <v>41.836154000000001</v>
      </c>
      <c r="F27">
        <f>Base*(Trend^Table14[[#This Row],[Month'#]])*VLOOKUP(Table14[[#This Row],[Month]],$F$2:$G$13,2)</f>
        <v>44.878572650467198</v>
      </c>
      <c r="G27">
        <f>(Table14[[#This Row],[DATA]]-Table14[[#This Row],[Forecast]])^2</f>
        <v>9.2563112447106466</v>
      </c>
    </row>
    <row r="28" spans="2:7" x14ac:dyDescent="0.35">
      <c r="B28">
        <v>13</v>
      </c>
      <c r="C28">
        <v>1996</v>
      </c>
      <c r="D28">
        <v>1</v>
      </c>
      <c r="E28" s="1">
        <v>39.543018000000004</v>
      </c>
      <c r="F28">
        <f>Base*(Trend^Table14[[#This Row],[Month'#]])*VLOOKUP(Table14[[#This Row],[Month]],$F$2:$G$13,2)</f>
        <v>41.905252938016837</v>
      </c>
      <c r="G28">
        <f>(Table14[[#This Row],[DATA]]-Table14[[#This Row],[Forecast]])^2</f>
        <v>5.5801539023873907</v>
      </c>
    </row>
    <row r="29" spans="2:7" x14ac:dyDescent="0.35">
      <c r="B29">
        <v>14</v>
      </c>
      <c r="C29">
        <v>1996</v>
      </c>
      <c r="D29">
        <v>2</v>
      </c>
      <c r="E29" s="1">
        <v>39.506864</v>
      </c>
      <c r="F29">
        <f>Base*(Trend^Table14[[#This Row],[Month'#]])*VLOOKUP(Table14[[#This Row],[Month]],$F$2:$G$13,2)</f>
        <v>39.882366682124733</v>
      </c>
      <c r="G29">
        <f>(Table14[[#This Row],[DATA]]-Table14[[#This Row],[Forecast]])^2</f>
        <v>0.14100226428286805</v>
      </c>
    </row>
    <row r="30" spans="2:7" x14ac:dyDescent="0.35">
      <c r="B30">
        <v>15</v>
      </c>
      <c r="C30">
        <v>1996</v>
      </c>
      <c r="D30">
        <v>3</v>
      </c>
      <c r="E30" s="1">
        <v>47.423431000000001</v>
      </c>
      <c r="F30">
        <f>Base*(Trend^Table14[[#This Row],[Month'#]])*VLOOKUP(Table14[[#This Row],[Month]],$F$2:$G$13,2)</f>
        <v>48.988027367771437</v>
      </c>
      <c r="G30">
        <f>(Table14[[#This Row],[DATA]]-Table14[[#This Row],[Forecast]])^2</f>
        <v>2.4479617940435716</v>
      </c>
    </row>
    <row r="31" spans="2:7" x14ac:dyDescent="0.35">
      <c r="B31">
        <v>16</v>
      </c>
      <c r="C31">
        <v>1996</v>
      </c>
      <c r="D31">
        <v>4</v>
      </c>
      <c r="E31" s="1">
        <v>44.52675</v>
      </c>
      <c r="F31">
        <f>Base*(Trend^Table14[[#This Row],[Month'#]])*VLOOKUP(Table14[[#This Row],[Month]],$F$2:$G$13,2)</f>
        <v>46.619479179096217</v>
      </c>
      <c r="G31">
        <f>(Table14[[#This Row],[DATA]]-Table14[[#This Row],[Forecast]])^2</f>
        <v>4.3795154170407278</v>
      </c>
    </row>
    <row r="32" spans="2:7" x14ac:dyDescent="0.35">
      <c r="B32">
        <v>17</v>
      </c>
      <c r="C32">
        <v>1996</v>
      </c>
      <c r="D32">
        <v>5</v>
      </c>
      <c r="E32" s="1">
        <v>46.788716000000001</v>
      </c>
      <c r="F32">
        <f>Base*(Trend^Table14[[#This Row],[Month'#]])*VLOOKUP(Table14[[#This Row],[Month]],$F$2:$G$13,2)</f>
        <v>48.092206702512776</v>
      </c>
      <c r="G32">
        <f>(Table14[[#This Row],[DATA]]-Table14[[#This Row],[Forecast]])^2</f>
        <v>1.699088011537248</v>
      </c>
    </row>
    <row r="33" spans="2:7" x14ac:dyDescent="0.35">
      <c r="B33">
        <v>18</v>
      </c>
      <c r="C33">
        <v>1996</v>
      </c>
      <c r="D33">
        <v>6</v>
      </c>
      <c r="E33" s="1">
        <v>50.214714000000001</v>
      </c>
      <c r="F33">
        <f>Base*(Trend^Table14[[#This Row],[Month'#]])*VLOOKUP(Table14[[#This Row],[Month]],$F$2:$G$13,2)</f>
        <v>51.781892270922135</v>
      </c>
      <c r="G33">
        <f>(Table14[[#This Row],[DATA]]-Table14[[#This Row],[Forecast]])^2</f>
        <v>2.4560477328504917</v>
      </c>
    </row>
    <row r="34" spans="2:7" x14ac:dyDescent="0.35">
      <c r="B34">
        <v>19</v>
      </c>
      <c r="C34">
        <v>1996</v>
      </c>
      <c r="D34">
        <v>7</v>
      </c>
      <c r="E34" s="1">
        <v>52.236468000000002</v>
      </c>
      <c r="F34">
        <f>Base*(Trend^Table14[[#This Row],[Month'#]])*VLOOKUP(Table14[[#This Row],[Month]],$F$2:$G$13,2)</f>
        <v>54.572575488095481</v>
      </c>
      <c r="G34">
        <f>(Table14[[#This Row],[DATA]]-Table14[[#This Row],[Forecast]])^2</f>
        <v>5.4573981959357676</v>
      </c>
    </row>
    <row r="35" spans="2:7" x14ac:dyDescent="0.35">
      <c r="B35">
        <v>20</v>
      </c>
      <c r="C35">
        <v>1996</v>
      </c>
      <c r="D35">
        <v>8</v>
      </c>
      <c r="E35" s="1">
        <v>54.134689999999999</v>
      </c>
      <c r="F35">
        <f>Base*(Trend^Table14[[#This Row],[Month'#]])*VLOOKUP(Table14[[#This Row],[Month]],$F$2:$G$13,2)</f>
        <v>54.894279801535411</v>
      </c>
      <c r="G35">
        <f>(Table14[[#This Row],[DATA]]-Table14[[#This Row],[Forecast]])^2</f>
        <v>0.57697666659660707</v>
      </c>
    </row>
    <row r="36" spans="2:7" x14ac:dyDescent="0.35">
      <c r="B36">
        <v>21</v>
      </c>
      <c r="C36">
        <v>1996</v>
      </c>
      <c r="D36">
        <v>9</v>
      </c>
      <c r="E36" s="1">
        <v>44.864961000000001</v>
      </c>
      <c r="F36">
        <f>Base*(Trend^Table14[[#This Row],[Month'#]])*VLOOKUP(Table14[[#This Row],[Month]],$F$2:$G$13,2)</f>
        <v>43.507789180626446</v>
      </c>
      <c r="G36">
        <f>(Table14[[#This Row],[DATA]]-Table14[[#This Row],[Forecast]])^2</f>
        <v>1.8419153473017251</v>
      </c>
    </row>
    <row r="37" spans="2:7" x14ac:dyDescent="0.35">
      <c r="B37">
        <v>22</v>
      </c>
      <c r="C37">
        <v>1996</v>
      </c>
      <c r="D37">
        <v>10</v>
      </c>
      <c r="E37" s="1">
        <v>47.172091000000002</v>
      </c>
      <c r="F37">
        <f>Base*(Trend^Table14[[#This Row],[Month'#]])*VLOOKUP(Table14[[#This Row],[Month]],$F$2:$G$13,2)</f>
        <v>46.38062797839104</v>
      </c>
      <c r="G37">
        <f>(Table14[[#This Row],[DATA]]-Table14[[#This Row],[Forecast]])^2</f>
        <v>0.62641371457438821</v>
      </c>
    </row>
    <row r="38" spans="2:7" x14ac:dyDescent="0.35">
      <c r="B38">
        <v>23</v>
      </c>
      <c r="C38">
        <v>1996</v>
      </c>
      <c r="D38">
        <v>11</v>
      </c>
      <c r="E38" s="1">
        <v>42.087969000000001</v>
      </c>
      <c r="F38">
        <f>Base*(Trend^Table14[[#This Row],[Month'#]])*VLOOKUP(Table14[[#This Row],[Month]],$F$2:$G$13,2)</f>
        <v>43.488091517814134</v>
      </c>
      <c r="G38">
        <f>(Table14[[#This Row],[DATA]]-Table14[[#This Row],[Forecast]])^2</f>
        <v>1.9603430648901858</v>
      </c>
    </row>
    <row r="39" spans="2:7" x14ac:dyDescent="0.35">
      <c r="B39">
        <v>24</v>
      </c>
      <c r="C39">
        <v>1996</v>
      </c>
      <c r="D39">
        <v>12</v>
      </c>
      <c r="E39" s="1">
        <v>46.229951</v>
      </c>
      <c r="F39">
        <f>Base*(Trend^Table14[[#This Row],[Month'#]])*VLOOKUP(Table14[[#This Row],[Month]],$F$2:$G$13,2)</f>
        <v>45.597692622564217</v>
      </c>
      <c r="G39">
        <f>(Table14[[#This Row],[DATA]]-Table14[[#This Row],[Forecast]])^2</f>
        <v>0.39975065583772829</v>
      </c>
    </row>
    <row r="40" spans="2:7" x14ac:dyDescent="0.35">
      <c r="B40">
        <v>25</v>
      </c>
      <c r="C40">
        <v>1997</v>
      </c>
      <c r="D40">
        <v>1</v>
      </c>
      <c r="E40" s="1">
        <v>43.511657999999997</v>
      </c>
      <c r="F40">
        <f>Base*(Trend^Table14[[#This Row],[Month'#]])*VLOOKUP(Table14[[#This Row],[Month]],$F$2:$G$13,2)</f>
        <v>42.576729380866475</v>
      </c>
      <c r="G40">
        <f>(Table14[[#This Row],[DATA]]-Table14[[#This Row],[Forecast]])^2</f>
        <v>0.87409152287491509</v>
      </c>
    </row>
    <row r="41" spans="2:7" x14ac:dyDescent="0.35">
      <c r="B41">
        <v>26</v>
      </c>
      <c r="C41">
        <v>1997</v>
      </c>
      <c r="D41">
        <v>2</v>
      </c>
      <c r="E41" s="1">
        <v>40.551895999999999</v>
      </c>
      <c r="F41">
        <f>Base*(Trend^Table14[[#This Row],[Month'#]])*VLOOKUP(Table14[[#This Row],[Month]],$F$2:$G$13,2)</f>
        <v>40.521429039098187</v>
      </c>
      <c r="G41">
        <f>(Table14[[#This Row],[DATA]]-Table14[[#This Row],[Forecast]])^2</f>
        <v>9.2823570659254112E-4</v>
      </c>
    </row>
    <row r="42" spans="2:7" x14ac:dyDescent="0.35">
      <c r="B42">
        <v>27</v>
      </c>
      <c r="C42">
        <v>1997</v>
      </c>
      <c r="D42">
        <v>3</v>
      </c>
      <c r="E42" s="1">
        <v>50.706539999999997</v>
      </c>
      <c r="F42">
        <f>Base*(Trend^Table14[[#This Row],[Month'#]])*VLOOKUP(Table14[[#This Row],[Month]],$F$2:$G$13,2)</f>
        <v>49.772995935024476</v>
      </c>
      <c r="G42">
        <f>(Table14[[#This Row],[DATA]]-Table14[[#This Row],[Forecast]])^2</f>
        <v>0.8715045212510204</v>
      </c>
    </row>
    <row r="43" spans="2:7" x14ac:dyDescent="0.35">
      <c r="B43">
        <v>28</v>
      </c>
      <c r="C43">
        <v>1997</v>
      </c>
      <c r="D43">
        <v>4</v>
      </c>
      <c r="E43" s="1">
        <v>46.818885999999999</v>
      </c>
      <c r="F43">
        <f>Base*(Trend^Table14[[#This Row],[Month'#]])*VLOOKUP(Table14[[#This Row],[Month]],$F$2:$G$13,2)</f>
        <v>47.366494883618614</v>
      </c>
      <c r="G43">
        <f>(Table14[[#This Row],[DATA]]-Table14[[#This Row],[Forecast]])^2</f>
        <v>0.29987548941802589</v>
      </c>
    </row>
    <row r="44" spans="2:7" x14ac:dyDescent="0.35">
      <c r="B44">
        <v>29</v>
      </c>
      <c r="C44">
        <v>1997</v>
      </c>
      <c r="D44">
        <v>5</v>
      </c>
      <c r="E44" s="1">
        <v>48.752397999999999</v>
      </c>
      <c r="F44">
        <f>Base*(Trend^Table14[[#This Row],[Month'#]])*VLOOKUP(Table14[[#This Row],[Month]],$F$2:$G$13,2)</f>
        <v>48.862820924389865</v>
      </c>
      <c r="G44">
        <f>(Table14[[#This Row],[DATA]]-Table14[[#This Row],[Forecast]])^2</f>
        <v>1.2193222230810015E-2</v>
      </c>
    </row>
    <row r="45" spans="2:7" x14ac:dyDescent="0.35">
      <c r="B45">
        <v>30</v>
      </c>
      <c r="C45">
        <v>1997</v>
      </c>
      <c r="D45">
        <v>6</v>
      </c>
      <c r="E45" s="1">
        <v>51.820936000000003</v>
      </c>
      <c r="F45">
        <f>Base*(Trend^Table14[[#This Row],[Month'#]])*VLOOKUP(Table14[[#This Row],[Month]],$F$2:$G$13,2)</f>
        <v>52.611628840643647</v>
      </c>
      <c r="G45">
        <f>(Table14[[#This Row],[DATA]]-Table14[[#This Row],[Forecast]])^2</f>
        <v>0.62519516824511423</v>
      </c>
    </row>
    <row r="46" spans="2:7" x14ac:dyDescent="0.35">
      <c r="B46">
        <v>31</v>
      </c>
      <c r="C46">
        <v>1997</v>
      </c>
      <c r="D46">
        <v>7</v>
      </c>
      <c r="E46" s="1">
        <v>54.308154000000002</v>
      </c>
      <c r="F46">
        <f>Base*(Trend^Table14[[#This Row],[Month'#]])*VLOOKUP(Table14[[#This Row],[Month]],$F$2:$G$13,2)</f>
        <v>55.447029077961453</v>
      </c>
      <c r="G46">
        <f>(Table14[[#This Row],[DATA]]-Table14[[#This Row],[Forecast]])^2</f>
        <v>1.2970364432017014</v>
      </c>
    </row>
    <row r="47" spans="2:7" x14ac:dyDescent="0.35">
      <c r="B47">
        <v>32</v>
      </c>
      <c r="C47">
        <v>1997</v>
      </c>
      <c r="D47">
        <v>8</v>
      </c>
      <c r="E47" s="1">
        <v>55.919283</v>
      </c>
      <c r="F47">
        <f>Base*(Trend^Table14[[#This Row],[Month'#]])*VLOOKUP(Table14[[#This Row],[Month]],$F$2:$G$13,2)</f>
        <v>55.773888278984501</v>
      </c>
      <c r="G47">
        <f>(Table14[[#This Row],[DATA]]-Table14[[#This Row],[Forecast]])^2</f>
        <v>2.1139624899174883E-2</v>
      </c>
    </row>
    <row r="48" spans="2:7" x14ac:dyDescent="0.35">
      <c r="B48">
        <v>33</v>
      </c>
      <c r="C48">
        <v>1997</v>
      </c>
      <c r="D48">
        <v>9</v>
      </c>
      <c r="E48" s="1">
        <v>46.896532999999998</v>
      </c>
      <c r="F48">
        <f>Base*(Trend^Table14[[#This Row],[Month'#]])*VLOOKUP(Table14[[#This Row],[Month]],$F$2:$G$13,2)</f>
        <v>44.204944154454452</v>
      </c>
      <c r="G48">
        <f>(Table14[[#This Row],[DATA]]-Table14[[#This Row],[Forecast]])^2</f>
        <v>7.2446505134652046</v>
      </c>
    </row>
    <row r="49" spans="2:7" x14ac:dyDescent="0.35">
      <c r="B49">
        <v>34</v>
      </c>
      <c r="C49">
        <v>1997</v>
      </c>
      <c r="D49">
        <v>10</v>
      </c>
      <c r="E49" s="1">
        <v>48.665484999999997</v>
      </c>
      <c r="F49">
        <f>Base*(Trend^Table14[[#This Row],[Month'#]])*VLOOKUP(Table14[[#This Row],[Month]],$F$2:$G$13,2)</f>
        <v>47.123816407252875</v>
      </c>
      <c r="G49">
        <f>(Table14[[#This Row],[DATA]]-Table14[[#This Row],[Forecast]])^2</f>
        <v>2.3767420498628917</v>
      </c>
    </row>
    <row r="50" spans="2:7" x14ac:dyDescent="0.35">
      <c r="B50">
        <v>35</v>
      </c>
      <c r="C50">
        <v>1997</v>
      </c>
      <c r="D50">
        <v>11</v>
      </c>
      <c r="E50" s="1">
        <v>44.915457000000004</v>
      </c>
      <c r="F50">
        <f>Base*(Trend^Table14[[#This Row],[Month'#]])*VLOOKUP(Table14[[#This Row],[Month]],$F$2:$G$13,2)</f>
        <v>44.184930862559135</v>
      </c>
      <c r="G50">
        <f>(Table14[[#This Row],[DATA]]-Table14[[#This Row],[Forecast]])^2</f>
        <v>0.53366843748427495</v>
      </c>
    </row>
    <row r="51" spans="2:7" x14ac:dyDescent="0.35">
      <c r="B51">
        <v>36</v>
      </c>
      <c r="C51">
        <v>1997</v>
      </c>
      <c r="D51">
        <v>12</v>
      </c>
      <c r="E51" s="1">
        <v>47.339463000000002</v>
      </c>
      <c r="F51">
        <f>Base*(Trend^Table14[[#This Row],[Month'#]])*VLOOKUP(Table14[[#This Row],[Month]],$F$2:$G$13,2)</f>
        <v>46.328335544339168</v>
      </c>
      <c r="G51">
        <f>(Table14[[#This Row],[DATA]]-Table14[[#This Row],[Forecast]])^2</f>
        <v>1.022378731591151</v>
      </c>
    </row>
    <row r="52" spans="2:7" x14ac:dyDescent="0.35">
      <c r="B52">
        <v>37</v>
      </c>
      <c r="C52">
        <v>1998</v>
      </c>
      <c r="D52">
        <v>1</v>
      </c>
      <c r="E52" s="1">
        <v>44.182983999999998</v>
      </c>
      <c r="F52">
        <f>Base*(Trend^Table14[[#This Row],[Month'#]])*VLOOKUP(Table14[[#This Row],[Month]],$F$2:$G$13,2)</f>
        <v>43.258965348636984</v>
      </c>
      <c r="G52">
        <f>(Table14[[#This Row],[DATA]]-Table14[[#This Row],[Forecast]])^2</f>
        <v>0.85381046806672234</v>
      </c>
    </row>
    <row r="53" spans="2:7" x14ac:dyDescent="0.35">
      <c r="B53">
        <v>38</v>
      </c>
      <c r="C53">
        <v>1998</v>
      </c>
      <c r="D53">
        <v>2</v>
      </c>
      <c r="E53" s="1">
        <v>42.086272999999998</v>
      </c>
      <c r="F53">
        <f>Base*(Trend^Table14[[#This Row],[Month'#]])*VLOOKUP(Table14[[#This Row],[Month]],$F$2:$G$13,2)</f>
        <v>41.170731527991499</v>
      </c>
      <c r="G53">
        <f>(Table14[[#This Row],[DATA]]-Table14[[#This Row],[Forecast]])^2</f>
        <v>0.83821618696748934</v>
      </c>
    </row>
    <row r="54" spans="2:7" x14ac:dyDescent="0.35">
      <c r="B54">
        <v>39</v>
      </c>
      <c r="C54">
        <v>1998</v>
      </c>
      <c r="D54">
        <v>3</v>
      </c>
      <c r="E54" s="1">
        <v>50.732233000000001</v>
      </c>
      <c r="F54">
        <f>Base*(Trend^Table14[[#This Row],[Month'#]])*VLOOKUP(Table14[[#This Row],[Month]],$F$2:$G$13,2)</f>
        <v>50.570542588897553</v>
      </c>
      <c r="G54">
        <f>(Table14[[#This Row],[DATA]]-Table14[[#This Row],[Forecast]])^2</f>
        <v>2.6143789042478702E-2</v>
      </c>
    </row>
    <row r="55" spans="2:7" x14ac:dyDescent="0.35">
      <c r="B55">
        <v>40</v>
      </c>
      <c r="C55">
        <v>1998</v>
      </c>
      <c r="D55">
        <v>4</v>
      </c>
      <c r="E55" s="1">
        <v>49.550578999999999</v>
      </c>
      <c r="F55">
        <f>Base*(Trend^Table14[[#This Row],[Month'#]])*VLOOKUP(Table14[[#This Row],[Month]],$F$2:$G$13,2)</f>
        <v>48.12548053016161</v>
      </c>
      <c r="G55">
        <f>(Table14[[#This Row],[DATA]]-Table14[[#This Row],[Forecast]])^2</f>
        <v>2.0309056487357173</v>
      </c>
    </row>
    <row r="56" spans="2:7" x14ac:dyDescent="0.35">
      <c r="B56">
        <v>41</v>
      </c>
      <c r="C56">
        <v>1998</v>
      </c>
      <c r="D56">
        <v>5</v>
      </c>
      <c r="E56" s="1">
        <v>51.118479000000001</v>
      </c>
      <c r="F56">
        <f>Base*(Trend^Table14[[#This Row],[Month'#]])*VLOOKUP(Table14[[#This Row],[Month]],$F$2:$G$13,2)</f>
        <v>49.645783223422846</v>
      </c>
      <c r="G56">
        <f>(Table14[[#This Row],[DATA]]-Table14[[#This Row],[Forecast]])^2</f>
        <v>2.168832850348188</v>
      </c>
    </row>
    <row r="57" spans="2:7" x14ac:dyDescent="0.35">
      <c r="B57">
        <v>42</v>
      </c>
      <c r="C57">
        <v>1998</v>
      </c>
      <c r="D57">
        <v>6</v>
      </c>
      <c r="E57" s="1">
        <v>53.794004000000001</v>
      </c>
      <c r="F57">
        <f>Base*(Trend^Table14[[#This Row],[Month'#]])*VLOOKUP(Table14[[#This Row],[Month]],$F$2:$G$13,2)</f>
        <v>53.45466084521582</v>
      </c>
      <c r="G57">
        <f>(Table14[[#This Row],[DATA]]-Table14[[#This Row],[Forecast]])^2</f>
        <v>0.11515377669888091</v>
      </c>
    </row>
    <row r="58" spans="2:7" x14ac:dyDescent="0.35">
      <c r="B58">
        <v>43</v>
      </c>
      <c r="C58">
        <v>1998</v>
      </c>
      <c r="D58">
        <v>7</v>
      </c>
      <c r="E58" s="1">
        <v>56.586489999999998</v>
      </c>
      <c r="F58">
        <f>Base*(Trend^Table14[[#This Row],[Month'#]])*VLOOKUP(Table14[[#This Row],[Month]],$F$2:$G$13,2)</f>
        <v>56.335494633984219</v>
      </c>
      <c r="G58">
        <f>(Table14[[#This Row],[DATA]]-Table14[[#This Row],[Forecast]])^2</f>
        <v>6.299867376139491E-2</v>
      </c>
    </row>
    <row r="59" spans="2:7" x14ac:dyDescent="0.35">
      <c r="B59">
        <v>44</v>
      </c>
      <c r="C59">
        <v>1998</v>
      </c>
      <c r="D59">
        <v>8</v>
      </c>
      <c r="E59" s="1">
        <v>56.513990999999997</v>
      </c>
      <c r="F59">
        <f>Base*(Trend^Table14[[#This Row],[Month'#]])*VLOOKUP(Table14[[#This Row],[Month]],$F$2:$G$13,2)</f>
        <v>56.667591322869242</v>
      </c>
      <c r="G59">
        <f>(Table14[[#This Row],[DATA]]-Table14[[#This Row],[Forecast]])^2</f>
        <v>2.3593059185536332E-2</v>
      </c>
    </row>
    <row r="60" spans="2:7" x14ac:dyDescent="0.35">
      <c r="B60">
        <v>45</v>
      </c>
      <c r="C60">
        <v>1998</v>
      </c>
      <c r="D60">
        <v>9</v>
      </c>
      <c r="E60" s="1">
        <v>46.326013000000003</v>
      </c>
      <c r="F60">
        <f>Base*(Trend^Table14[[#This Row],[Month'#]])*VLOOKUP(Table14[[#This Row],[Month]],$F$2:$G$13,2)</f>
        <v>44.913270117815287</v>
      </c>
      <c r="G60">
        <f>(Table14[[#This Row],[DATA]]-Table14[[#This Row],[Forecast]])^2</f>
        <v>1.9958424511635786</v>
      </c>
    </row>
    <row r="61" spans="2:7" x14ac:dyDescent="0.35">
      <c r="B61">
        <v>46</v>
      </c>
      <c r="C61">
        <v>1998</v>
      </c>
      <c r="D61">
        <v>10</v>
      </c>
      <c r="E61" s="1">
        <v>50.224401</v>
      </c>
      <c r="F61">
        <f>Base*(Trend^Table14[[#This Row],[Month'#]])*VLOOKUP(Table14[[#This Row],[Month]],$F$2:$G$13,2)</f>
        <v>47.878913451087577</v>
      </c>
      <c r="G61">
        <f>(Table14[[#This Row],[DATA]]-Table14[[#This Row],[Forecast]])^2</f>
        <v>5.5013118421032079</v>
      </c>
    </row>
    <row r="62" spans="2:7" x14ac:dyDescent="0.35">
      <c r="B62">
        <v>47</v>
      </c>
      <c r="C62">
        <v>1998</v>
      </c>
      <c r="D62">
        <v>11</v>
      </c>
      <c r="E62" s="1">
        <v>46.502634999999998</v>
      </c>
      <c r="F62">
        <f>Base*(Trend^Table14[[#This Row],[Month'#]])*VLOOKUP(Table14[[#This Row],[Month]],$F$2:$G$13,2)</f>
        <v>44.89293613929695</v>
      </c>
      <c r="G62">
        <f>(Table14[[#This Row],[DATA]]-Table14[[#This Row],[Forecast]])^2</f>
        <v>2.5911304221486917</v>
      </c>
    </row>
    <row r="63" spans="2:7" x14ac:dyDescent="0.35">
      <c r="B63">
        <v>48</v>
      </c>
      <c r="C63">
        <v>1998</v>
      </c>
      <c r="D63">
        <v>12</v>
      </c>
      <c r="E63" s="1">
        <v>48.281368000000001</v>
      </c>
      <c r="F63">
        <f>Base*(Trend^Table14[[#This Row],[Month'#]])*VLOOKUP(Table14[[#This Row],[Month]],$F$2:$G$13,2)</f>
        <v>47.07068605587218</v>
      </c>
      <c r="G63">
        <f>(Table14[[#This Row],[DATA]]-Table14[[#This Row],[Forecast]])^2</f>
        <v>1.465750769837119</v>
      </c>
    </row>
    <row r="64" spans="2:7" x14ac:dyDescent="0.35">
      <c r="B64">
        <v>49</v>
      </c>
      <c r="C64">
        <v>1999</v>
      </c>
      <c r="D64">
        <v>1</v>
      </c>
      <c r="E64" s="1">
        <v>45.487237999999998</v>
      </c>
      <c r="F64">
        <f>Base*(Trend^Table14[[#This Row],[Month'#]])*VLOOKUP(Table14[[#This Row],[Month]],$F$2:$G$13,2)</f>
        <v>43.952133248533059</v>
      </c>
      <c r="G64">
        <f>(Table14[[#This Row],[DATA]]-Table14[[#This Row],[Forecast]])^2</f>
        <v>2.3565465979763722</v>
      </c>
    </row>
    <row r="65" spans="2:7" x14ac:dyDescent="0.35">
      <c r="B65">
        <v>50</v>
      </c>
      <c r="C65">
        <v>1999</v>
      </c>
      <c r="D65">
        <v>2</v>
      </c>
      <c r="E65" s="1">
        <v>42.720309999999998</v>
      </c>
      <c r="F65">
        <f>Base*(Trend^Table14[[#This Row],[Month'#]])*VLOOKUP(Table14[[#This Row],[Month]],$F$2:$G$13,2)</f>
        <v>41.830438233421098</v>
      </c>
      <c r="G65">
        <f>(Table14[[#This Row],[DATA]]-Table14[[#This Row],[Forecast]])^2</f>
        <v>0.79187176095425105</v>
      </c>
    </row>
    <row r="66" spans="2:7" x14ac:dyDescent="0.35">
      <c r="B66">
        <v>51</v>
      </c>
      <c r="C66">
        <v>1999</v>
      </c>
      <c r="D66">
        <v>3</v>
      </c>
      <c r="E66" s="1">
        <v>53.311858999999998</v>
      </c>
      <c r="F66">
        <f>Base*(Trend^Table14[[#This Row],[Month'#]])*VLOOKUP(Table14[[#This Row],[Month]],$F$2:$G$13,2)</f>
        <v>51.380868876649487</v>
      </c>
      <c r="G66">
        <f>(Table14[[#This Row],[DATA]]-Table14[[#This Row],[Forecast]])^2</f>
        <v>3.7287228564772237</v>
      </c>
    </row>
    <row r="67" spans="2:7" x14ac:dyDescent="0.35">
      <c r="B67">
        <v>52</v>
      </c>
      <c r="C67">
        <v>1999</v>
      </c>
      <c r="D67">
        <v>4</v>
      </c>
      <c r="E67" s="1">
        <v>51.00723</v>
      </c>
      <c r="F67">
        <f>Base*(Trend^Table14[[#This Row],[Month'#]])*VLOOKUP(Table14[[#This Row],[Month]],$F$2:$G$13,2)</f>
        <v>48.896627921268419</v>
      </c>
      <c r="G67">
        <f>(Table14[[#This Row],[DATA]]-Table14[[#This Row],[Forecast]])^2</f>
        <v>4.4546411347460726</v>
      </c>
    </row>
    <row r="68" spans="2:7" x14ac:dyDescent="0.35">
      <c r="B68">
        <v>53</v>
      </c>
      <c r="C68">
        <v>1999</v>
      </c>
      <c r="D68">
        <v>5</v>
      </c>
      <c r="E68" s="1">
        <v>51.944257999999998</v>
      </c>
      <c r="F68">
        <f>Base*(Trend^Table14[[#This Row],[Month'#]])*VLOOKUP(Table14[[#This Row],[Month]],$F$2:$G$13,2)</f>
        <v>50.441291461272087</v>
      </c>
      <c r="G68">
        <f>(Table14[[#This Row],[DATA]]-Table14[[#This Row],[Forecast]])^2</f>
        <v>2.2589084165357569</v>
      </c>
    </row>
    <row r="69" spans="2:7" x14ac:dyDescent="0.35">
      <c r="B69">
        <v>54</v>
      </c>
      <c r="C69">
        <v>1999</v>
      </c>
      <c r="D69">
        <v>6</v>
      </c>
      <c r="E69" s="1">
        <v>55.987229999999997</v>
      </c>
      <c r="F69">
        <f>Base*(Trend^Table14[[#This Row],[Month'#]])*VLOOKUP(Table14[[#This Row],[Month]],$F$2:$G$13,2)</f>
        <v>54.311201326457429</v>
      </c>
      <c r="G69">
        <f>(Table14[[#This Row],[DATA]]-Table14[[#This Row],[Forecast]])^2</f>
        <v>2.80907211453686</v>
      </c>
    </row>
    <row r="70" spans="2:7" x14ac:dyDescent="0.35">
      <c r="B70">
        <v>55</v>
      </c>
      <c r="C70">
        <v>1999</v>
      </c>
      <c r="D70">
        <v>7</v>
      </c>
      <c r="E70" s="1">
        <v>59.692608999999997</v>
      </c>
      <c r="F70">
        <f>Base*(Trend^Table14[[#This Row],[Month'#]])*VLOOKUP(Table14[[#This Row],[Month]],$F$2:$G$13,2)</f>
        <v>57.238196679452237</v>
      </c>
      <c r="G70">
        <f>(Table14[[#This Row],[DATA]]-Table14[[#This Row],[Forecast]])^2</f>
        <v>6.0241398392566419</v>
      </c>
    </row>
    <row r="71" spans="2:7" x14ac:dyDescent="0.35">
      <c r="B71">
        <v>56</v>
      </c>
      <c r="C71">
        <v>1999</v>
      </c>
      <c r="D71">
        <v>8</v>
      </c>
      <c r="E71" s="1">
        <v>59.221314</v>
      </c>
      <c r="F71">
        <f>Base*(Trend^Table14[[#This Row],[Month'#]])*VLOOKUP(Table14[[#This Row],[Month]],$F$2:$G$13,2)</f>
        <v>57.575614780038677</v>
      </c>
      <c r="G71">
        <f>(Table14[[#This Row],[DATA]]-Table14[[#This Row],[Forecast]])^2</f>
        <v>2.7083259225813054</v>
      </c>
    </row>
    <row r="72" spans="2:7" x14ac:dyDescent="0.35">
      <c r="B72">
        <v>57</v>
      </c>
      <c r="C72">
        <v>1999</v>
      </c>
      <c r="D72">
        <v>9</v>
      </c>
      <c r="E72" s="1">
        <v>50.347206999999997</v>
      </c>
      <c r="F72">
        <f>Base*(Trend^Table14[[#This Row],[Month'#]])*VLOOKUP(Table14[[#This Row],[Month]],$F$2:$G$13,2)</f>
        <v>45.632946071091673</v>
      </c>
      <c r="G72">
        <f>(Table14[[#This Row],[DATA]]-Table14[[#This Row],[Forecast]])^2</f>
        <v>22.224256105831572</v>
      </c>
    </row>
    <row r="73" spans="2:7" x14ac:dyDescent="0.35">
      <c r="B73">
        <v>58</v>
      </c>
      <c r="C73">
        <v>1999</v>
      </c>
      <c r="D73">
        <v>10</v>
      </c>
      <c r="E73" s="1">
        <v>53.615572</v>
      </c>
      <c r="F73">
        <f>Base*(Trend^Table14[[#This Row],[Month'#]])*VLOOKUP(Table14[[#This Row],[Month]],$F$2:$G$13,2)</f>
        <v>48.646109929753258</v>
      </c>
      <c r="G73">
        <f>(Table14[[#This Row],[DATA]]-Table14[[#This Row],[Forecast]])^2</f>
        <v>24.695553267621033</v>
      </c>
    </row>
    <row r="74" spans="2:7" x14ac:dyDescent="0.35">
      <c r="B74">
        <v>59</v>
      </c>
      <c r="C74">
        <v>1999</v>
      </c>
      <c r="D74">
        <v>11</v>
      </c>
      <c r="E74" s="1">
        <v>50.315565999999997</v>
      </c>
      <c r="F74">
        <f>Base*(Trend^Table14[[#This Row],[Month'#]])*VLOOKUP(Table14[[#This Row],[Month]],$F$2:$G$13,2)</f>
        <v>45.612286267369875</v>
      </c>
      <c r="G74">
        <f>(Table14[[#This Row],[DATA]]-Table14[[#This Row],[Forecast]])^2</f>
        <v>22.120840243369273</v>
      </c>
    </row>
    <row r="75" spans="2:7" x14ac:dyDescent="0.35">
      <c r="B75">
        <v>60</v>
      </c>
      <c r="C75">
        <v>1999</v>
      </c>
      <c r="D75">
        <v>12</v>
      </c>
      <c r="E75" s="1">
        <v>48.641246000000002</v>
      </c>
      <c r="F75">
        <f>Base*(Trend^Table14[[#This Row],[Month'#]])*VLOOKUP(Table14[[#This Row],[Month]],$F$2:$G$13,2)</f>
        <v>47.824931755857328</v>
      </c>
      <c r="G75">
        <f>(Table14[[#This Row],[DATA]]-Table14[[#This Row],[Forecast]])^2</f>
        <v>0.6663689451902256</v>
      </c>
    </row>
    <row r="76" spans="2:7" x14ac:dyDescent="0.35">
      <c r="B76">
        <v>61</v>
      </c>
      <c r="C76">
        <v>2000</v>
      </c>
      <c r="D76">
        <v>1</v>
      </c>
      <c r="E76" s="1">
        <v>46.015873999999997</v>
      </c>
      <c r="F76">
        <f>Base*(Trend^Table14[[#This Row],[Month'#]])*VLOOKUP(Table14[[#This Row],[Month]],$F$2:$G$13,2)</f>
        <v>44.656408250357558</v>
      </c>
      <c r="G76">
        <f>(Table14[[#This Row],[DATA]]-Table14[[#This Row],[Forecast]])^2</f>
        <v>1.8481471244508785</v>
      </c>
    </row>
    <row r="77" spans="2:7" x14ac:dyDescent="0.35">
      <c r="B77">
        <v>62</v>
      </c>
      <c r="C77">
        <v>2000</v>
      </c>
      <c r="D77">
        <v>2</v>
      </c>
      <c r="E77" s="1">
        <v>46.373713000000002</v>
      </c>
      <c r="F77">
        <f>Base*(Trend^Table14[[#This Row],[Month'#]])*VLOOKUP(Table14[[#This Row],[Month]],$F$2:$G$13,2)</f>
        <v>42.500715869243152</v>
      </c>
      <c r="G77">
        <f>(Table14[[#This Row],[DATA]]-Table14[[#This Row],[Forecast]])^2</f>
        <v>15.000106774850796</v>
      </c>
    </row>
    <row r="78" spans="2:7" x14ac:dyDescent="0.35">
      <c r="B78">
        <v>63</v>
      </c>
      <c r="C78">
        <v>2000</v>
      </c>
      <c r="D78">
        <v>3</v>
      </c>
      <c r="E78" s="1">
        <v>56.736209000000002</v>
      </c>
      <c r="F78">
        <f>Base*(Trend^Table14[[#This Row],[Month'#]])*VLOOKUP(Table14[[#This Row],[Month]],$F$2:$G$13,2)</f>
        <v>52.204179575068324</v>
      </c>
      <c r="G78">
        <f>(Table14[[#This Row],[DATA]]-Table14[[#This Row],[Forecast]])^2</f>
        <v>20.539290708446565</v>
      </c>
    </row>
    <row r="79" spans="2:7" x14ac:dyDescent="0.35">
      <c r="B79">
        <v>64</v>
      </c>
      <c r="C79">
        <v>2000</v>
      </c>
      <c r="D79">
        <v>4</v>
      </c>
      <c r="E79" s="1">
        <v>54.942720000000001</v>
      </c>
      <c r="F79">
        <f>Base*(Trend^Table14[[#This Row],[Month'#]])*VLOOKUP(Table14[[#This Row],[Month]],$F$2:$G$13,2)</f>
        <v>49.680131932865244</v>
      </c>
      <c r="G79">
        <f>(Table14[[#This Row],[DATA]]-Table14[[#This Row],[Forecast]])^2</f>
        <v>27.694833164349141</v>
      </c>
    </row>
    <row r="80" spans="2:7" x14ac:dyDescent="0.35">
      <c r="B80">
        <v>65</v>
      </c>
      <c r="C80">
        <v>2000</v>
      </c>
      <c r="D80">
        <v>5</v>
      </c>
      <c r="E80" s="1">
        <v>56.804184999999997</v>
      </c>
      <c r="F80">
        <f>Base*(Trend^Table14[[#This Row],[Month'#]])*VLOOKUP(Table14[[#This Row],[Month]],$F$2:$G$13,2)</f>
        <v>51.249546670070266</v>
      </c>
      <c r="G80">
        <f>(Table14[[#This Row],[DATA]]-Table14[[#This Row],[Forecast]])^2</f>
        <v>30.854006976324545</v>
      </c>
    </row>
    <row r="81" spans="2:7" x14ac:dyDescent="0.35">
      <c r="B81">
        <v>66</v>
      </c>
      <c r="C81">
        <v>2000</v>
      </c>
      <c r="D81">
        <v>6</v>
      </c>
      <c r="E81" s="1">
        <v>60.876153000000002</v>
      </c>
      <c r="F81">
        <f>Base*(Trend^Table14[[#This Row],[Month'#]])*VLOOKUP(Table14[[#This Row],[Month]],$F$2:$G$13,2)</f>
        <v>55.181466739901467</v>
      </c>
      <c r="G81">
        <f>(Table14[[#This Row],[DATA]]-Table14[[#This Row],[Forecast]])^2</f>
        <v>32.429451600955048</v>
      </c>
    </row>
    <row r="82" spans="2:7" x14ac:dyDescent="0.35">
      <c r="B82">
        <v>67</v>
      </c>
      <c r="C82">
        <v>2000</v>
      </c>
      <c r="D82">
        <v>7</v>
      </c>
      <c r="E82" s="1">
        <v>63.061999999999998</v>
      </c>
      <c r="F82">
        <f>Base*(Trend^Table14[[#This Row],[Month'#]])*VLOOKUP(Table14[[#This Row],[Month]],$F$2:$G$13,2)</f>
        <v>58.155363335343708</v>
      </c>
      <c r="G82">
        <f>(Table14[[#This Row],[DATA]]-Table14[[#This Row],[Forecast]])^2</f>
        <v>24.075083358949399</v>
      </c>
    </row>
    <row r="83" spans="2:7" x14ac:dyDescent="0.35">
      <c r="B83">
        <v>68</v>
      </c>
      <c r="C83">
        <v>2000</v>
      </c>
      <c r="D83">
        <v>8</v>
      </c>
      <c r="E83" s="1">
        <v>61.889685999999998</v>
      </c>
      <c r="F83">
        <f>Base*(Trend^Table14[[#This Row],[Month'#]])*VLOOKUP(Table14[[#This Row],[Month]],$F$2:$G$13,2)</f>
        <v>58.498188116239881</v>
      </c>
      <c r="G83">
        <f>(Table14[[#This Row],[DATA]]-Table14[[#This Row],[Forecast]])^2</f>
        <v>11.50225789554935</v>
      </c>
    </row>
    <row r="84" spans="2:7" x14ac:dyDescent="0.35">
      <c r="B84">
        <v>69</v>
      </c>
      <c r="C84">
        <v>2000</v>
      </c>
      <c r="D84">
        <v>9</v>
      </c>
      <c r="E84" s="1">
        <v>52.606001999999997</v>
      </c>
      <c r="F84">
        <f>Base*(Trend^Table14[[#This Row],[Month'#]])*VLOOKUP(Table14[[#This Row],[Month]],$F$2:$G$13,2)</f>
        <v>46.364153882911566</v>
      </c>
      <c r="G84">
        <f>(Table14[[#This Row],[DATA]]-Table14[[#This Row],[Forecast]])^2</f>
        <v>38.960667916800389</v>
      </c>
    </row>
    <row r="85" spans="2:7" x14ac:dyDescent="0.35">
      <c r="B85">
        <v>70</v>
      </c>
      <c r="C85">
        <v>2000</v>
      </c>
      <c r="D85">
        <v>10</v>
      </c>
      <c r="E85" s="1">
        <v>54.791010999999997</v>
      </c>
      <c r="F85">
        <f>Base*(Trend^Table14[[#This Row],[Month'#]])*VLOOKUP(Table14[[#This Row],[Month]],$F$2:$G$13,2)</f>
        <v>49.425599720744835</v>
      </c>
      <c r="G85">
        <f>(Table14[[#This Row],[DATA]]-Table14[[#This Row],[Forecast]])^2</f>
        <v>28.787638195558525</v>
      </c>
    </row>
    <row r="86" spans="2:7" x14ac:dyDescent="0.35">
      <c r="B86">
        <v>71</v>
      </c>
      <c r="C86">
        <v>2000</v>
      </c>
      <c r="D86">
        <v>11</v>
      </c>
      <c r="E86" s="1">
        <v>52.179189000000001</v>
      </c>
      <c r="F86">
        <f>Base*(Trend^Table14[[#This Row],[Month'#]])*VLOOKUP(Table14[[#This Row],[Month]],$F$2:$G$13,2)</f>
        <v>46.343163033066901</v>
      </c>
      <c r="G86">
        <f>(Table14[[#This Row],[DATA]]-Table14[[#This Row],[Forecast]])^2</f>
        <v>34.059199086717427</v>
      </c>
    </row>
    <row r="87" spans="2:7" x14ac:dyDescent="0.35">
      <c r="B87">
        <v>72</v>
      </c>
      <c r="C87">
        <v>2000</v>
      </c>
      <c r="D87">
        <v>12</v>
      </c>
      <c r="E87" s="1">
        <v>51.409250999999998</v>
      </c>
      <c r="F87">
        <f>Base*(Trend^Table14[[#This Row],[Month'#]])*VLOOKUP(Table14[[#This Row],[Month]],$F$2:$G$13,2)</f>
        <v>48.59126324901046</v>
      </c>
      <c r="G87">
        <f>(Table14[[#This Row],[DATA]]-Table14[[#This Row],[Forecast]])^2</f>
        <v>7.9410549647270727</v>
      </c>
    </row>
    <row r="88" spans="2:7" x14ac:dyDescent="0.35">
      <c r="B88">
        <v>73</v>
      </c>
      <c r="C88">
        <v>2001</v>
      </c>
      <c r="D88">
        <v>1</v>
      </c>
      <c r="E88" s="1">
        <v>49.326551000000002</v>
      </c>
      <c r="F88">
        <f>Base*(Trend^Table14[[#This Row],[Month'#]])*VLOOKUP(Table14[[#This Row],[Month]],$F$2:$G$13,2)</f>
        <v>45.3719683307786</v>
      </c>
      <c r="G88">
        <f>(Table14[[#This Row],[DATA]]-Table14[[#This Row],[Forecast]])^2</f>
        <v>15.638724087706269</v>
      </c>
    </row>
    <row r="89" spans="2:7" x14ac:dyDescent="0.35">
      <c r="B89">
        <v>74</v>
      </c>
      <c r="C89">
        <v>2001</v>
      </c>
      <c r="D89">
        <v>2</v>
      </c>
      <c r="E89" s="1">
        <v>46.104810999999998</v>
      </c>
      <c r="F89">
        <f>Base*(Trend^Table14[[#This Row],[Month'#]])*VLOOKUP(Table14[[#This Row],[Month]],$F$2:$G$13,2)</f>
        <v>43.181733820683618</v>
      </c>
      <c r="G89">
        <f>(Table14[[#This Row],[DATA]]-Table14[[#This Row],[Forecast]])^2</f>
        <v>8.5443801962402031</v>
      </c>
    </row>
    <row r="90" spans="2:7" x14ac:dyDescent="0.35">
      <c r="B90">
        <v>75</v>
      </c>
      <c r="C90">
        <v>2001</v>
      </c>
      <c r="D90">
        <v>3</v>
      </c>
      <c r="E90" s="1">
        <v>57.390183999999998</v>
      </c>
      <c r="F90">
        <f>Base*(Trend^Table14[[#This Row],[Month'#]])*VLOOKUP(Table14[[#This Row],[Month]],$F$2:$G$13,2)</f>
        <v>53.040682742220177</v>
      </c>
      <c r="G90">
        <f>(Table14[[#This Row],[DATA]]-Table14[[#This Row],[Forecast]])^2</f>
        <v>18.918161191428243</v>
      </c>
    </row>
    <row r="91" spans="2:7" x14ac:dyDescent="0.35">
      <c r="B91">
        <v>76</v>
      </c>
      <c r="C91">
        <v>2001</v>
      </c>
      <c r="D91">
        <v>4</v>
      </c>
      <c r="E91" s="1">
        <v>55.357669000000001</v>
      </c>
      <c r="F91">
        <f>Base*(Trend^Table14[[#This Row],[Month'#]])*VLOOKUP(Table14[[#This Row],[Month]],$F$2:$G$13,2)</f>
        <v>50.476190563508112</v>
      </c>
      <c r="G91">
        <f>(Table14[[#This Row],[DATA]]-Table14[[#This Row],[Forecast]])^2</f>
        <v>23.828831725935299</v>
      </c>
    </row>
    <row r="92" spans="2:7" x14ac:dyDescent="0.35">
      <c r="B92">
        <v>77</v>
      </c>
      <c r="C92">
        <v>2001</v>
      </c>
      <c r="D92">
        <v>5</v>
      </c>
      <c r="E92" s="1">
        <v>56.165227999999999</v>
      </c>
      <c r="F92">
        <f>Base*(Trend^Table14[[#This Row],[Month'#]])*VLOOKUP(Table14[[#This Row],[Month]],$F$2:$G$13,2)</f>
        <v>52.070753103224988</v>
      </c>
      <c r="G92">
        <f>(Table14[[#This Row],[DATA]]-Table14[[#This Row],[Forecast]])^2</f>
        <v>16.764724680320743</v>
      </c>
    </row>
    <row r="93" spans="2:7" x14ac:dyDescent="0.35">
      <c r="B93">
        <v>78</v>
      </c>
      <c r="C93">
        <v>2001</v>
      </c>
      <c r="D93">
        <v>6</v>
      </c>
      <c r="E93" s="1">
        <v>60.509824999999999</v>
      </c>
      <c r="F93">
        <f>Base*(Trend^Table14[[#This Row],[Month'#]])*VLOOKUP(Table14[[#This Row],[Month]],$F$2:$G$13,2)</f>
        <v>56.065677009495616</v>
      </c>
      <c r="G93">
        <f>(Table14[[#This Row],[DATA]]-Table14[[#This Row],[Forecast]])^2</f>
        <v>19.750451361504151</v>
      </c>
    </row>
    <row r="94" spans="2:7" x14ac:dyDescent="0.35">
      <c r="B94">
        <v>79</v>
      </c>
      <c r="C94">
        <v>2001</v>
      </c>
      <c r="D94">
        <v>7</v>
      </c>
      <c r="E94" s="1">
        <v>63.548437</v>
      </c>
      <c r="F94">
        <f>Base*(Trend^Table14[[#This Row],[Month'#]])*VLOOKUP(Table14[[#This Row],[Month]],$F$2:$G$13,2)</f>
        <v>59.08722637797478</v>
      </c>
      <c r="G94">
        <f>(Table14[[#This Row],[DATA]]-Table14[[#This Row],[Forecast]])^2</f>
        <v>19.902400214070653</v>
      </c>
    </row>
    <row r="95" spans="2:7" x14ac:dyDescent="0.35">
      <c r="B95">
        <v>80</v>
      </c>
      <c r="C95">
        <v>2001</v>
      </c>
      <c r="D95">
        <v>8</v>
      </c>
      <c r="E95" s="1">
        <v>63.985244000000002</v>
      </c>
      <c r="F95">
        <f>Base*(Trend^Table14[[#This Row],[Month'#]])*VLOOKUP(Table14[[#This Row],[Month]],$F$2:$G$13,2)</f>
        <v>59.435544474106095</v>
      </c>
      <c r="G95">
        <f>(Table14[[#This Row],[DATA]]-Table14[[#This Row],[Forecast]])^2</f>
        <v>20.699765775919239</v>
      </c>
    </row>
    <row r="96" spans="2:7" x14ac:dyDescent="0.35">
      <c r="B96">
        <v>81</v>
      </c>
      <c r="C96">
        <v>2001</v>
      </c>
      <c r="D96">
        <v>9</v>
      </c>
      <c r="E96" s="1">
        <v>36.204816999999998</v>
      </c>
      <c r="F96">
        <f>Base*(Trend^Table14[[#This Row],[Month'#]])*VLOOKUP(Table14[[#This Row],[Month]],$F$2:$G$13,2)</f>
        <v>47.107078336107918</v>
      </c>
      <c r="G96">
        <f>(Table14[[#This Row],[DATA]]-Table14[[#This Row],[Forecast]])^2</f>
        <v>118.85930224079364</v>
      </c>
    </row>
    <row r="97" spans="2:7" x14ac:dyDescent="0.35">
      <c r="B97">
        <v>82</v>
      </c>
      <c r="C97">
        <v>2001</v>
      </c>
      <c r="D97">
        <v>10</v>
      </c>
      <c r="E97" s="1">
        <v>41.107872</v>
      </c>
      <c r="F97">
        <f>Base*(Trend^Table14[[#This Row],[Month'#]])*VLOOKUP(Table14[[#This Row],[Month]],$F$2:$G$13,2)</f>
        <v>50.217579808188418</v>
      </c>
      <c r="G97">
        <f>(Table14[[#This Row],[DATA]]-Table14[[#This Row],[Forecast]])^2</f>
        <v>82.986776350569031</v>
      </c>
    </row>
    <row r="98" spans="2:7" x14ac:dyDescent="0.35">
      <c r="B98">
        <v>83</v>
      </c>
      <c r="C98">
        <v>2001</v>
      </c>
      <c r="D98">
        <v>11</v>
      </c>
      <c r="E98" s="1">
        <v>41.999541999999998</v>
      </c>
      <c r="F98">
        <f>Base*(Trend^Table14[[#This Row],[Month'#]])*VLOOKUP(Table14[[#This Row],[Month]],$F$2:$G$13,2)</f>
        <v>47.08575113556261</v>
      </c>
      <c r="G98">
        <f>(Table14[[#This Row],[DATA]]-Table14[[#This Row],[Forecast]])^2</f>
        <v>25.869523370680572</v>
      </c>
    </row>
    <row r="99" spans="2:7" x14ac:dyDescent="0.35">
      <c r="B99">
        <v>84</v>
      </c>
      <c r="C99">
        <v>2001</v>
      </c>
      <c r="D99">
        <v>12</v>
      </c>
      <c r="E99" s="1">
        <v>44.860314000000002</v>
      </c>
      <c r="F99">
        <f>Base*(Trend^Table14[[#This Row],[Month'#]])*VLOOKUP(Table14[[#This Row],[Month]],$F$2:$G$13,2)</f>
        <v>49.36987419423675</v>
      </c>
      <c r="G99">
        <f>(Table14[[#This Row],[DATA]]-Table14[[#This Row],[Forecast]])^2</f>
        <v>20.336133145444578</v>
      </c>
    </row>
    <row r="100" spans="2:7" x14ac:dyDescent="0.35">
      <c r="B100">
        <v>85</v>
      </c>
      <c r="C100">
        <v>2002</v>
      </c>
      <c r="D100">
        <v>1</v>
      </c>
      <c r="E100" s="1">
        <v>43.248403000000003</v>
      </c>
      <c r="F100">
        <f>Base*(Trend^Table14[[#This Row],[Month'#]])*VLOOKUP(Table14[[#This Row],[Month]],$F$2:$G$13,2)</f>
        <v>46.098994318305778</v>
      </c>
      <c r="G100">
        <f>(Table14[[#This Row],[DATA]]-Table14[[#This Row],[Forecast]])^2</f>
        <v>8.1258708640002517</v>
      </c>
    </row>
    <row r="101" spans="2:7" x14ac:dyDescent="0.35">
      <c r="B101">
        <v>86</v>
      </c>
      <c r="C101">
        <v>2002</v>
      </c>
      <c r="D101">
        <v>2</v>
      </c>
      <c r="E101" s="1">
        <v>41.473990999999998</v>
      </c>
      <c r="F101">
        <f>Base*(Trend^Table14[[#This Row],[Month'#]])*VLOOKUP(Table14[[#This Row],[Month]],$F$2:$G$13,2)</f>
        <v>43.873664187143426</v>
      </c>
      <c r="G101">
        <f>(Table14[[#This Row],[DATA]]-Table14[[#This Row],[Forecast]])^2</f>
        <v>5.7584314050950969</v>
      </c>
    </row>
    <row r="102" spans="2:7" x14ac:dyDescent="0.35">
      <c r="B102">
        <v>87</v>
      </c>
      <c r="C102">
        <v>2002</v>
      </c>
      <c r="D102">
        <v>3</v>
      </c>
      <c r="E102" s="1">
        <v>52.694682</v>
      </c>
      <c r="F102">
        <f>Base*(Trend^Table14[[#This Row],[Month'#]])*VLOOKUP(Table14[[#This Row],[Month]],$F$2:$G$13,2)</f>
        <v>53.890589770027454</v>
      </c>
      <c r="G102">
        <f>(Table14[[#This Row],[DATA]]-Table14[[#This Row],[Forecast]])^2</f>
        <v>1.4301953944120365</v>
      </c>
    </row>
    <row r="103" spans="2:7" x14ac:dyDescent="0.35">
      <c r="B103">
        <v>88</v>
      </c>
      <c r="C103">
        <v>2002</v>
      </c>
      <c r="D103">
        <v>4</v>
      </c>
      <c r="E103" s="1">
        <v>48.883538999999999</v>
      </c>
      <c r="F103">
        <f>Base*(Trend^Table14[[#This Row],[Month'#]])*VLOOKUP(Table14[[#This Row],[Month]],$F$2:$G$13,2)</f>
        <v>51.285004984418975</v>
      </c>
      <c r="G103">
        <f>(Table14[[#This Row],[DATA]]-Table14[[#This Row],[Forecast]])^2</f>
        <v>5.7670388743214041</v>
      </c>
    </row>
    <row r="104" spans="2:7" x14ac:dyDescent="0.35">
      <c r="B104">
        <v>89</v>
      </c>
      <c r="C104">
        <v>2002</v>
      </c>
      <c r="D104">
        <v>5</v>
      </c>
      <c r="E104" s="1">
        <v>51.347720000000002</v>
      </c>
      <c r="F104">
        <f>Base*(Trend^Table14[[#This Row],[Month'#]])*VLOOKUP(Table14[[#This Row],[Month]],$F$2:$G$13,2)</f>
        <v>52.905118287035521</v>
      </c>
      <c r="G104">
        <f>(Table14[[#This Row],[DATA]]-Table14[[#This Row],[Forecast]])^2</f>
        <v>2.425489424461166</v>
      </c>
    </row>
    <row r="105" spans="2:7" x14ac:dyDescent="0.35">
      <c r="B105">
        <v>90</v>
      </c>
      <c r="C105">
        <v>2002</v>
      </c>
      <c r="D105">
        <v>6</v>
      </c>
      <c r="E105" s="1">
        <v>55.473097000000003</v>
      </c>
      <c r="F105">
        <f>Base*(Trend^Table14[[#This Row],[Month'#]])*VLOOKUP(Table14[[#This Row],[Month]],$F$2:$G$13,2)</f>
        <v>56.964055583178897</v>
      </c>
      <c r="G105">
        <f>(Table14[[#This Row],[DATA]]-Table14[[#This Row],[Forecast]])^2</f>
        <v>2.2229574967548165</v>
      </c>
    </row>
    <row r="106" spans="2:7" x14ac:dyDescent="0.35">
      <c r="B106">
        <v>91</v>
      </c>
      <c r="C106">
        <v>2002</v>
      </c>
      <c r="D106">
        <v>7</v>
      </c>
      <c r="E106" s="1">
        <v>58.229402999999998</v>
      </c>
      <c r="F106">
        <f>Base*(Trend^Table14[[#This Row],[Month'#]])*VLOOKUP(Table14[[#This Row],[Month]],$F$2:$G$13,2)</f>
        <v>60.034021297571591</v>
      </c>
      <c r="G106">
        <f>(Table14[[#This Row],[DATA]]-Table14[[#This Row],[Forecast]])^2</f>
        <v>3.2566471999301969</v>
      </c>
    </row>
    <row r="107" spans="2:7" x14ac:dyDescent="0.35">
      <c r="B107">
        <v>92</v>
      </c>
      <c r="C107">
        <v>2002</v>
      </c>
      <c r="D107">
        <v>8</v>
      </c>
      <c r="E107" s="1">
        <v>58.702568340000006</v>
      </c>
      <c r="F107">
        <f>Base*(Trend^Table14[[#This Row],[Month'#]])*VLOOKUP(Table14[[#This Row],[Month]],$F$2:$G$13,2)</f>
        <v>60.387920732073923</v>
      </c>
      <c r="G107">
        <f>(Table14[[#This Row],[DATA]]-Table14[[#This Row],[Forecast]])^2</f>
        <v>2.8404126854692722</v>
      </c>
    </row>
    <row r="108" spans="2:7" x14ac:dyDescent="0.35">
      <c r="B108">
        <v>93</v>
      </c>
      <c r="C108">
        <v>2002</v>
      </c>
      <c r="D108">
        <v>9</v>
      </c>
      <c r="E108" s="1">
        <v>45.871018759999998</v>
      </c>
      <c r="F108">
        <f>Base*(Trend^Table14[[#This Row],[Month'#]])*VLOOKUP(Table14[[#This Row],[Month]],$F$2:$G$13,2)</f>
        <v>47.86190717441503</v>
      </c>
      <c r="G108">
        <f>(Table14[[#This Row],[DATA]]-Table14[[#This Row],[Forecast]])^2</f>
        <v>3.9636366786520005</v>
      </c>
    </row>
    <row r="109" spans="2:7" x14ac:dyDescent="0.35">
      <c r="B109">
        <v>94</v>
      </c>
      <c r="C109">
        <v>2002</v>
      </c>
      <c r="D109">
        <v>10</v>
      </c>
      <c r="E109" s="1">
        <v>49.188255320000003</v>
      </c>
      <c r="F109">
        <f>Base*(Trend^Table14[[#This Row],[Month'#]])*VLOOKUP(Table14[[#This Row],[Month]],$F$2:$G$13,2)</f>
        <v>51.022250332621148</v>
      </c>
      <c r="G109">
        <f>(Table14[[#This Row],[DATA]]-Table14[[#This Row],[Forecast]])^2</f>
        <v>3.3635377063192333</v>
      </c>
    </row>
    <row r="110" spans="2:7" x14ac:dyDescent="0.35">
      <c r="B110">
        <v>95</v>
      </c>
      <c r="C110">
        <v>2002</v>
      </c>
      <c r="D110">
        <v>11</v>
      </c>
      <c r="E110" s="1">
        <v>45.025063969999998</v>
      </c>
      <c r="F110">
        <f>Base*(Trend^Table14[[#This Row],[Month'#]])*VLOOKUP(Table14[[#This Row],[Month]],$F$2:$G$13,2)</f>
        <v>47.840238233592466</v>
      </c>
      <c r="G110">
        <f>(Table14[[#This Row],[DATA]]-Table14[[#This Row],[Forecast]])^2</f>
        <v>7.9252061343933926</v>
      </c>
    </row>
    <row r="111" spans="2:7" x14ac:dyDescent="0.35">
      <c r="B111">
        <v>96</v>
      </c>
      <c r="C111">
        <v>2002</v>
      </c>
      <c r="D111">
        <v>12</v>
      </c>
      <c r="E111" s="1">
        <v>50.819815210000002</v>
      </c>
      <c r="F111">
        <f>Base*(Trend^Table14[[#This Row],[Month'#]])*VLOOKUP(Table14[[#This Row],[Month]],$F$2:$G$13,2)</f>
        <v>50.16096135357008</v>
      </c>
      <c r="G111">
        <f>(Table14[[#This Row],[DATA]]-Table14[[#This Row],[Forecast]])^2</f>
        <v>0.43408840413257938</v>
      </c>
    </row>
    <row r="112" spans="2:7" x14ac:dyDescent="0.35">
      <c r="B112">
        <v>97</v>
      </c>
      <c r="C112">
        <v>2003</v>
      </c>
      <c r="D112">
        <v>1</v>
      </c>
      <c r="E112" s="1">
        <v>45.83936387</v>
      </c>
      <c r="F112">
        <f>Base*(Trend^Table14[[#This Row],[Month'#]])*VLOOKUP(Table14[[#This Row],[Month]],$F$2:$G$13,2)</f>
        <v>46.837669938987212</v>
      </c>
      <c r="G112">
        <f>(Table14[[#This Row],[DATA]]-Table14[[#This Row],[Forecast]])^2</f>
        <v>0.99661500737669984</v>
      </c>
    </row>
    <row r="113" spans="2:7" x14ac:dyDescent="0.35">
      <c r="B113">
        <v>98</v>
      </c>
      <c r="C113">
        <v>2003</v>
      </c>
      <c r="D113">
        <v>2</v>
      </c>
      <c r="E113" s="1">
        <v>41.516226600000003</v>
      </c>
      <c r="F113">
        <f>Base*(Trend^Table14[[#This Row],[Month'#]])*VLOOKUP(Table14[[#This Row],[Month]],$F$2:$G$13,2)</f>
        <v>44.576681825689555</v>
      </c>
      <c r="G113">
        <f>(Table14[[#This Row],[DATA]]-Table14[[#This Row],[Forecast]])^2</f>
        <v>9.366386188450484</v>
      </c>
    </row>
    <row r="114" spans="2:7" x14ac:dyDescent="0.35">
      <c r="B114">
        <v>99</v>
      </c>
      <c r="C114">
        <v>2003</v>
      </c>
      <c r="D114">
        <v>3</v>
      </c>
      <c r="E114" s="1">
        <v>50.046567000000003</v>
      </c>
      <c r="F114">
        <f>Base*(Trend^Table14[[#This Row],[Month'#]])*VLOOKUP(Table14[[#This Row],[Month]],$F$2:$G$13,2)</f>
        <v>54.754115437689492</v>
      </c>
      <c r="G114">
        <f>(Table14[[#This Row],[DATA]]-Table14[[#This Row],[Forecast]])^2</f>
        <v>22.161012293192751</v>
      </c>
    </row>
    <row r="115" spans="2:7" x14ac:dyDescent="0.35">
      <c r="B115">
        <v>100</v>
      </c>
      <c r="C115">
        <v>2003</v>
      </c>
      <c r="D115">
        <v>4</v>
      </c>
      <c r="E115" s="1">
        <v>45.499365840000003</v>
      </c>
      <c r="F115">
        <f>Base*(Trend^Table14[[#This Row],[Month'#]])*VLOOKUP(Table14[[#This Row],[Month]],$F$2:$G$13,2)</f>
        <v>52.106779590323399</v>
      </c>
      <c r="G115">
        <f>(Table14[[#This Row],[DATA]]-Table14[[#This Row],[Forecast]])^2</f>
        <v>43.657916467962679</v>
      </c>
    </row>
    <row r="116" spans="2:7" x14ac:dyDescent="0.35">
      <c r="B116">
        <v>101</v>
      </c>
      <c r="C116">
        <v>2003</v>
      </c>
      <c r="D116">
        <v>5</v>
      </c>
      <c r="E116" s="1">
        <v>48.061446939999996</v>
      </c>
      <c r="F116">
        <f>Base*(Trend^Table14[[#This Row],[Month'#]])*VLOOKUP(Table14[[#This Row],[Month]],$F$2:$G$13,2)</f>
        <v>53.752853073136521</v>
      </c>
      <c r="G116">
        <f>(Table14[[#This Row],[DATA]]-Table14[[#This Row],[Forecast]])^2</f>
        <v>32.392103772304047</v>
      </c>
    </row>
    <row r="117" spans="2:7" x14ac:dyDescent="0.35">
      <c r="B117">
        <v>102</v>
      </c>
      <c r="C117">
        <v>2003</v>
      </c>
      <c r="D117">
        <v>6</v>
      </c>
      <c r="E117" s="1">
        <v>53.442226789999999</v>
      </c>
      <c r="F117">
        <f>Base*(Trend^Table14[[#This Row],[Month'#]])*VLOOKUP(Table14[[#This Row],[Month]],$F$2:$G$13,2)</f>
        <v>57.87682948934907</v>
      </c>
      <c r="G117">
        <f>(Table14[[#This Row],[DATA]]-Table14[[#This Row],[Forecast]])^2</f>
        <v>19.665701101074067</v>
      </c>
    </row>
    <row r="118" spans="2:7" x14ac:dyDescent="0.35">
      <c r="B118">
        <v>103</v>
      </c>
      <c r="C118">
        <v>2003</v>
      </c>
      <c r="D118">
        <v>7</v>
      </c>
      <c r="E118" s="1">
        <v>58.516551880000002</v>
      </c>
      <c r="F118">
        <f>Base*(Trend^Table14[[#This Row],[Month'#]])*VLOOKUP(Table14[[#This Row],[Month]],$F$2:$G$13,2)</f>
        <v>60.995987357780763</v>
      </c>
      <c r="G118">
        <f>(Table14[[#This Row],[DATA]]-Table14[[#This Row],[Forecast]])^2</f>
        <v>6.1476002884779115</v>
      </c>
    </row>
    <row r="119" spans="2:7" x14ac:dyDescent="0.35">
      <c r="B119">
        <v>104</v>
      </c>
      <c r="C119">
        <v>2003</v>
      </c>
      <c r="D119">
        <v>8</v>
      </c>
      <c r="E119" s="1">
        <v>57.608972270000002</v>
      </c>
      <c r="F119">
        <f>Base*(Trend^Table14[[#This Row],[Month'#]])*VLOOKUP(Table14[[#This Row],[Month]],$F$2:$G$13,2)</f>
        <v>61.355557564244748</v>
      </c>
      <c r="G119">
        <f>(Table14[[#This Row],[DATA]]-Table14[[#This Row],[Forecast]])^2</f>
        <v>14.036901367050985</v>
      </c>
    </row>
    <row r="120" spans="2:7" x14ac:dyDescent="0.35">
      <c r="B120">
        <v>105</v>
      </c>
      <c r="C120">
        <v>2003</v>
      </c>
      <c r="D120">
        <v>9</v>
      </c>
      <c r="E120" s="1">
        <v>46.019935719999999</v>
      </c>
      <c r="F120">
        <f>Base*(Trend^Table14[[#This Row],[Month'#]])*VLOOKUP(Table14[[#This Row],[Month]],$F$2:$G$13,2)</f>
        <v>48.62883114991309</v>
      </c>
      <c r="G120">
        <f>(Table14[[#This Row],[DATA]]-Table14[[#This Row],[Forecast]])^2</f>
        <v>6.8063353642214093</v>
      </c>
    </row>
    <row r="121" spans="2:7" x14ac:dyDescent="0.35">
      <c r="B121">
        <v>106</v>
      </c>
      <c r="C121">
        <v>2003</v>
      </c>
      <c r="D121">
        <v>10</v>
      </c>
      <c r="E121" s="1">
        <v>49.856880240000002</v>
      </c>
      <c r="F121">
        <f>Base*(Trend^Table14[[#This Row],[Month'#]])*VLOOKUP(Table14[[#This Row],[Month]],$F$2:$G$13,2)</f>
        <v>51.839814641568452</v>
      </c>
      <c r="G121">
        <f>(Table14[[#This Row],[DATA]]-Table14[[#This Row],[Forecast]])^2</f>
        <v>3.9320288409236261</v>
      </c>
    </row>
    <row r="122" spans="2:7" x14ac:dyDescent="0.35">
      <c r="B122">
        <v>107</v>
      </c>
      <c r="C122">
        <v>2003</v>
      </c>
      <c r="D122">
        <v>11</v>
      </c>
      <c r="E122" s="1">
        <v>47.246316790000002</v>
      </c>
      <c r="F122">
        <f>Base*(Trend^Table14[[#This Row],[Month'#]])*VLOOKUP(Table14[[#This Row],[Month]],$F$2:$G$13,2)</f>
        <v>48.606814992875748</v>
      </c>
      <c r="G122">
        <f>(Table14[[#This Row],[DATA]]-Table14[[#This Row],[Forecast]])^2</f>
        <v>1.850955360028135</v>
      </c>
    </row>
    <row r="123" spans="2:7" x14ac:dyDescent="0.35">
      <c r="B123">
        <v>108</v>
      </c>
      <c r="C123">
        <v>2003</v>
      </c>
      <c r="D123">
        <v>12</v>
      </c>
      <c r="E123" s="1">
        <v>51.303892020000006</v>
      </c>
      <c r="F123">
        <f>Base*(Trend^Table14[[#This Row],[Month'#]])*VLOOKUP(Table14[[#This Row],[Month]],$F$2:$G$13,2)</f>
        <v>50.964724641896566</v>
      </c>
      <c r="G123">
        <f>(Table14[[#This Row],[DATA]]-Table14[[#This Row],[Forecast]])^2</f>
        <v>0.11503451036956175</v>
      </c>
    </row>
    <row r="124" spans="2:7" x14ac:dyDescent="0.35">
      <c r="B124">
        <v>109</v>
      </c>
      <c r="C124">
        <v>2004</v>
      </c>
      <c r="D124">
        <v>1</v>
      </c>
      <c r="E124" s="1">
        <v>47.048445999999998</v>
      </c>
      <c r="F124">
        <f>Base*(Trend^Table14[[#This Row],[Month'#]])*VLOOKUP(Table14[[#This Row],[Month]],$F$2:$G$13,2)</f>
        <v>47.588181862838752</v>
      </c>
      <c r="G124">
        <f>(Table14[[#This Row],[DATA]]-Table14[[#This Row],[Forecast]])^2</f>
        <v>0.29131480163429385</v>
      </c>
    </row>
    <row r="125" spans="2:7" x14ac:dyDescent="0.35">
      <c r="B125">
        <v>110</v>
      </c>
      <c r="C125">
        <v>2004</v>
      </c>
      <c r="D125">
        <v>2</v>
      </c>
      <c r="E125" s="1">
        <v>45.910086</v>
      </c>
      <c r="F125">
        <f>Base*(Trend^Table14[[#This Row],[Month'#]])*VLOOKUP(Table14[[#This Row],[Month]],$F$2:$G$13,2)</f>
        <v>45.290964395243002</v>
      </c>
      <c r="G125">
        <f>(Table14[[#This Row],[DATA]]-Table14[[#This Row],[Forecast]])^2</f>
        <v>0.38331156147688056</v>
      </c>
    </row>
    <row r="126" spans="2:7" x14ac:dyDescent="0.35">
      <c r="B126">
        <v>111</v>
      </c>
      <c r="C126">
        <v>2004</v>
      </c>
      <c r="D126">
        <v>3</v>
      </c>
      <c r="E126" s="1">
        <v>55.345202</v>
      </c>
      <c r="F126">
        <f>Base*(Trend^Table14[[#This Row],[Month'#]])*VLOOKUP(Table14[[#This Row],[Month]],$F$2:$G$13,2)</f>
        <v>55.631477965959164</v>
      </c>
      <c r="G126">
        <f>(Table14[[#This Row],[DATA]]-Table14[[#This Row],[Forecast]])^2</f>
        <v>8.195392868585194E-2</v>
      </c>
    </row>
    <row r="127" spans="2:7" x14ac:dyDescent="0.35">
      <c r="B127">
        <v>112</v>
      </c>
      <c r="C127">
        <v>2004</v>
      </c>
      <c r="D127">
        <v>4</v>
      </c>
      <c r="E127" s="1">
        <v>54.328181000000001</v>
      </c>
      <c r="F127">
        <f>Base*(Trend^Table14[[#This Row],[Month'#]])*VLOOKUP(Table14[[#This Row],[Month]],$F$2:$G$13,2)</f>
        <v>52.941722051103028</v>
      </c>
      <c r="G127">
        <f>(Table14[[#This Row],[DATA]]-Table14[[#This Row],[Forecast]])^2</f>
        <v>1.9222684169764985</v>
      </c>
    </row>
    <row r="128" spans="2:7" x14ac:dyDescent="0.35">
      <c r="E128" s="1"/>
    </row>
    <row r="129" spans="5:5" x14ac:dyDescent="0.35">
      <c r="E129" s="1"/>
    </row>
    <row r="130" spans="5:5" x14ac:dyDescent="0.35">
      <c r="E130" s="1"/>
    </row>
    <row r="131" spans="5:5" x14ac:dyDescent="0.35">
      <c r="E131" s="1"/>
    </row>
    <row r="132" spans="5:5" x14ac:dyDescent="0.35">
      <c r="E132" s="1"/>
    </row>
    <row r="133" spans="5:5" x14ac:dyDescent="0.35">
      <c r="E133" s="1"/>
    </row>
    <row r="134" spans="5:5" x14ac:dyDescent="0.35">
      <c r="E134" s="1"/>
    </row>
    <row r="135" spans="5:5" x14ac:dyDescent="0.35">
      <c r="E135" s="1"/>
    </row>
    <row r="136" spans="5:5" x14ac:dyDescent="0.35">
      <c r="E136" s="1"/>
    </row>
    <row r="137" spans="5:5" x14ac:dyDescent="0.35">
      <c r="E137" s="1"/>
    </row>
    <row r="138" spans="5:5" x14ac:dyDescent="0.35">
      <c r="E138" s="1"/>
    </row>
    <row r="139" spans="5:5" x14ac:dyDescent="0.35">
      <c r="E139" s="1"/>
    </row>
    <row r="140" spans="5:5" x14ac:dyDescent="0.35">
      <c r="E140" s="1"/>
    </row>
    <row r="141" spans="5:5" x14ac:dyDescent="0.35">
      <c r="E141" s="1"/>
    </row>
    <row r="142" spans="5:5" x14ac:dyDescent="0.35">
      <c r="E142" s="1"/>
    </row>
    <row r="143" spans="5:5" x14ac:dyDescent="0.35">
      <c r="E143" s="1"/>
    </row>
    <row r="144" spans="5:5" x14ac:dyDescent="0.35">
      <c r="E144" s="1"/>
    </row>
    <row r="145" spans="5:5" x14ac:dyDescent="0.35">
      <c r="E145" s="1"/>
    </row>
    <row r="146" spans="5:5" x14ac:dyDescent="0.35">
      <c r="E146" s="1"/>
    </row>
    <row r="147" spans="5:5" x14ac:dyDescent="0.35">
      <c r="E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Sheet1 (2)</vt:lpstr>
      <vt:lpstr>Sheet1 (3)</vt:lpstr>
      <vt:lpstr>'Sheet1 (2)'!Base</vt:lpstr>
      <vt:lpstr>'Sheet1 (3)'!Base</vt:lpstr>
      <vt:lpstr>Base</vt:lpstr>
      <vt:lpstr>'Sheet1 (2)'!q1_</vt:lpstr>
      <vt:lpstr>'Sheet1 (3)'!q1_</vt:lpstr>
      <vt:lpstr>q1_</vt:lpstr>
      <vt:lpstr>'Sheet1 (2)'!q2_</vt:lpstr>
      <vt:lpstr>'Sheet1 (3)'!q2_</vt:lpstr>
      <vt:lpstr>q2_</vt:lpstr>
      <vt:lpstr>'Sheet1 (2)'!q3_</vt:lpstr>
      <vt:lpstr>'Sheet1 (3)'!q3_</vt:lpstr>
      <vt:lpstr>q3_</vt:lpstr>
      <vt:lpstr>'Sheet1 (2)'!q4_</vt:lpstr>
      <vt:lpstr>'Sheet1 (3)'!q4_</vt:lpstr>
      <vt:lpstr>q4_</vt:lpstr>
      <vt:lpstr>'Sheet1 (2)'!Trend</vt:lpstr>
      <vt:lpstr>'Sheet1 (3)'!Trend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abhis</cp:lastModifiedBy>
  <dcterms:created xsi:type="dcterms:W3CDTF">2013-07-05T20:41:55Z</dcterms:created>
  <dcterms:modified xsi:type="dcterms:W3CDTF">2019-06-20T12:17:13Z</dcterms:modified>
</cp:coreProperties>
</file>