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Apoio" sheetId="2" r:id="rId6"/>
  </sheets>
  <definedNames>
    <definedName name="InvestimentoMensal">Inicio!$B$16:$D$21</definedName>
    <definedName name="Perfil">Inicio!$B$30:$D$31</definedName>
    <definedName name="Configurações">Inicio!$B$11:$D$14</definedName>
    <definedName name="fiitype">Inicio!$B$33:$D$40</definedName>
    <definedName name="Cenarios">Inicio!$B$23:$D$28</definedName>
  </definedNames>
  <calcPr/>
</workbook>
</file>

<file path=xl/sharedStrings.xml><?xml version="1.0" encoding="utf-8"?>
<sst xmlns="http://schemas.openxmlformats.org/spreadsheetml/2006/main" count="77" uniqueCount="34">
  <si>
    <t>Chave</t>
  </si>
  <si>
    <t>Perfil</t>
  </si>
  <si>
    <t>Tipo de fii</t>
  </si>
  <si>
    <t>%</t>
  </si>
  <si>
    <t>Concervador</t>
  </si>
  <si>
    <t>papel</t>
  </si>
  <si>
    <t>tijolo</t>
  </si>
  <si>
    <t>Hibridos</t>
  </si>
  <si>
    <t>FOFs</t>
  </si>
  <si>
    <t>Desenvolvimento</t>
  </si>
  <si>
    <t>Hotelarias</t>
  </si>
  <si>
    <t>Moderado</t>
  </si>
  <si>
    <t>Agressivo</t>
  </si>
  <si>
    <t>configurações</t>
  </si>
  <si>
    <t>Salario</t>
  </si>
  <si>
    <t>Rendimento da carteira</t>
  </si>
  <si>
    <t>Sugestão de investimento</t>
  </si>
  <si>
    <t>INVESTIMENTO MENSAL</t>
  </si>
  <si>
    <t>Quanto vou investir por mês?</t>
  </si>
  <si>
    <t>Por quantos anos?</t>
  </si>
  <si>
    <t>Taxa de rendimento mensal?</t>
  </si>
  <si>
    <t>patromio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</si>
  <si>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</si>
  <si>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</si>
  <si>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</si>
  <si>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</si>
  <si>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</si>
  <si>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</si>
  <si>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</si>
  <si>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</si>
  <si>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Valor a ser investido por mês</t>
  </si>
  <si>
    <t>Tipo de fill</t>
  </si>
  <si>
    <t>Percentual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</si>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</sst>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%"/>
  </numFmts>
  <fonts count="10">
    <font>
      <sz val="10.0"/>
      <color rgb="FF000000"/>
      <name val="Arial"/>
      <scheme val="minor"/>
    </font>
    <font>
      <color theme="1"/>
      <name val="Comic Sans MS"/>
    </font>
    <font>
      <sz val="13.0"/>
      <color rgb="FFFFFFFF"/>
      <name val="Comic Sans MS"/>
    </font>
    <font/>
    <font>
      <color theme="1"/>
      <name val="Arial"/>
      <scheme val="minor"/>
    </font>
    <font>
      <b/>
      <sz val="13.0"/>
      <color rgb="FFFFFFFF"/>
      <name val="Comic Sans MS"/>
    </font>
    <font>
      <b/>
      <color theme="1"/>
      <name val="Comic Sans MS"/>
    </font>
    <font>
      <b/>
      <color rgb="FF999999"/>
      <name val="Comic Sans MS"/>
    </font>
    <font>
      <color rgb="FFFFFFFF"/>
      <name val="Arial"/>
      <scheme val="minor"/>
    </font>
    <font>
      <color rgb="FF999999"/>
      <name val="Comic Sans MS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0F1B16"/>
        <bgColor rgb="FF0F1B16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33">
    <border/>
    <border>
      <left style="thick">
        <color rgb="FF000000"/>
      </left>
      <right style="thin">
        <color rgb="FFEFEFEF"/>
      </right>
      <top style="thick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ck">
        <color rgb="FF000000"/>
      </top>
      <bottom style="thin">
        <color rgb="FFEFEFEF"/>
      </bottom>
    </border>
    <border>
      <left style="thin">
        <color rgb="FFEFEFEF"/>
      </left>
      <right style="thick">
        <color rgb="FF000000"/>
      </right>
      <top style="thick">
        <color rgb="FF000000"/>
      </top>
      <bottom style="thin">
        <color rgb="FFEFEFEF"/>
      </bottom>
    </border>
    <border>
      <left style="thick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ck">
        <color rgb="FF000000"/>
      </right>
      <top style="thin">
        <color rgb="FFEFEFEF"/>
      </top>
      <bottom style="thin">
        <color rgb="FFEFEFEF"/>
      </bottom>
    </border>
    <border>
      <left style="thick">
        <color rgb="FF000000"/>
      </left>
      <right style="thin">
        <color rgb="FFEFEFEF"/>
      </right>
      <top style="thin">
        <color rgb="FFEFEFEF"/>
      </top>
      <bottom style="thick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000000"/>
      </bottom>
    </border>
    <border>
      <left style="thin">
        <color rgb="FFEFEFEF"/>
      </left>
      <right style="thick">
        <color rgb="FF000000"/>
      </right>
      <top style="thin">
        <color rgb="FFEFEFEF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F3F3F3"/>
      </bottom>
    </border>
    <border>
      <top style="thick">
        <color rgb="FF000000"/>
      </top>
      <bottom style="thin">
        <color rgb="FFF3F3F3"/>
      </bottom>
    </border>
    <border>
      <right style="thick">
        <color rgb="FF000000"/>
      </right>
      <top style="thick">
        <color rgb="FF000000"/>
      </top>
      <bottom style="thin">
        <color rgb="FFF3F3F3"/>
      </bottom>
    </border>
    <border>
      <left style="thick">
        <color rgb="FF000000"/>
      </lef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ck">
        <color rgb="FF000000"/>
      </right>
      <top style="thin">
        <color rgb="FFF3F3F3"/>
      </top>
      <bottom style="thin">
        <color rgb="FFF3F3F3"/>
      </bottom>
    </border>
    <border>
      <left style="thick">
        <color rgb="FF000000"/>
      </left>
      <top style="thin">
        <color rgb="FFF3F3F3"/>
      </top>
      <bottom style="thick">
        <color rgb="FF000000"/>
      </bottom>
    </border>
    <border>
      <right style="thin">
        <color rgb="FFF3F3F3"/>
      </right>
      <top style="thin">
        <color rgb="FFF3F3F3"/>
      </top>
      <bottom style="thick">
        <color rgb="FF000000"/>
      </bottom>
    </border>
    <border>
      <left style="thin">
        <color rgb="FFF3F3F3"/>
      </left>
      <right style="thick">
        <color rgb="FF000000"/>
      </right>
      <top style="thin">
        <color rgb="FFF3F3F3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F3F3F3"/>
      </right>
      <top style="thick">
        <color rgb="FF000000"/>
      </top>
      <bottom style="thin">
        <color rgb="FFF3F3F3"/>
      </bottom>
    </border>
    <border>
      <left style="thin">
        <color rgb="FFF3F3F3"/>
      </left>
      <right style="thick">
        <color rgb="FF000000"/>
      </right>
      <top style="thick">
        <color rgb="FF000000"/>
      </top>
      <bottom style="thin">
        <color rgb="FFF3F3F3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F3F3F3"/>
      </right>
      <top style="thick">
        <color rgb="FF000000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ck">
        <color rgb="FF000000"/>
      </top>
      <bottom style="thin">
        <color rgb="FFF3F3F3"/>
      </bottom>
    </border>
    <border>
      <left style="thick">
        <color rgb="FF000000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ck">
        <color rgb="FF000000"/>
      </left>
      <right style="thin">
        <color rgb="FFF3F3F3"/>
      </right>
      <top style="thin">
        <color rgb="FFF3F3F3"/>
      </top>
      <bottom style="thick">
        <color rgb="FF000000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readingOrder="0"/>
    </xf>
    <xf borderId="2" fillId="2" fontId="1" numFmtId="9" xfId="0" applyAlignment="1" applyBorder="1" applyFill="1" applyFont="1" applyNumberFormat="1">
      <alignment horizontal="center" readingOrder="0"/>
    </xf>
    <xf borderId="3" fillId="2" fontId="1" numFmtId="9" xfId="0" applyAlignment="1" applyBorder="1" applyFill="1" applyFont="1" applyNumberFormat="1">
      <alignment horizontal="center" readingOrder="0"/>
    </xf>
    <xf borderId="4" fillId="3" fontId="1" numFmtId="9" xfId="0" applyAlignment="1" applyBorder="1" applyFill="1" applyFont="1" applyNumberFormat="1">
      <alignment horizontal="center"/>
    </xf>
    <xf borderId="5" fillId="3" fontId="1" numFmtId="9" xfId="0" applyAlignment="1" applyBorder="1" applyFill="1" applyFont="1" applyNumberFormat="1">
      <alignment horizontal="center" readingOrder="0"/>
    </xf>
    <xf borderId="6" fillId="3" fontId="1" numFmtId="9" xfId="0" applyAlignment="1" applyBorder="1" applyFill="1" applyFont="1" applyNumberFormat="1">
      <alignment horizontal="center" readingOrder="0"/>
    </xf>
    <xf borderId="7" fillId="3" fontId="1" numFmtId="9" xfId="0" applyAlignment="1" applyBorder="1" applyFill="1" applyFont="1" applyNumberFormat="1">
      <alignment horizontal="center"/>
    </xf>
    <xf borderId="8" fillId="3" fontId="1" numFmtId="9" xfId="0" applyAlignment="1" applyBorder="1" applyFill="1" applyFont="1" applyNumberFormat="1">
      <alignment horizontal="center" readingOrder="0"/>
    </xf>
    <xf borderId="9" fillId="3" fontId="1" numFmtId="9" xfId="0" applyAlignment="1" applyBorder="1" applyFill="1" applyFont="1" applyNumberFormat="1">
      <alignment horizontal="center" readingOrder="0"/>
    </xf>
    <xf borderId="5" fillId="3" fontId="1" numFmtId="0" xfId="0" applyAlignment="1" applyBorder="1" applyFill="1" applyFont="1">
      <alignment horizontal="center" readingOrder="0"/>
    </xf>
    <xf borderId="8" fillId="3" fontId="1" numFmtId="0" xfId="0" applyAlignment="1" applyBorder="1" applyFill="1" applyFont="1">
      <alignment horizontal="center" readingOrder="0"/>
    </xf>
    <xf borderId="10" fillId="4" fontId="2" numFmtId="0" xfId="0" applyAlignment="1" applyBorder="1" applyFill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4" numFmtId="0" xfId="0" applyAlignment="1" applyBorder="1" applyFont="1">
      <alignment horizontal="left" readingOrder="0"/>
    </xf>
    <xf borderId="14" fillId="0" fontId="3" numFmtId="0" xfId="0" applyBorder="1" applyFont="1"/>
    <xf borderId="15" fillId="0" fontId="4" numFmtId="164" xfId="0" applyAlignment="1" applyBorder="1" applyFont="1" applyNumberFormat="1">
      <alignment horizontal="center" readingOrder="0"/>
    </xf>
    <xf borderId="15" fillId="0" fontId="4" numFmtId="165" xfId="0" applyAlignment="1" applyBorder="1" applyFont="1" applyNumberFormat="1">
      <alignment horizontal="center" readingOrder="0"/>
    </xf>
    <xf borderId="16" fillId="0" fontId="4" numFmtId="0" xfId="0" applyAlignment="1" applyBorder="1" applyFont="1">
      <alignment horizontal="left" readingOrder="0"/>
    </xf>
    <xf borderId="17" fillId="0" fontId="3" numFmtId="0" xfId="0" applyBorder="1" applyFont="1"/>
    <xf borderId="18" fillId="0" fontId="4" numFmtId="164" xfId="0" applyAlignment="1" applyBorder="1" applyFont="1" applyNumberFormat="1">
      <alignment horizontal="center"/>
    </xf>
    <xf borderId="19" fillId="5" fontId="5" numFmtId="0" xfId="0" applyAlignment="1" applyBorder="1" applyFill="1" applyFont="1">
      <alignment horizontal="center" readingOrder="0" vertical="center"/>
    </xf>
    <xf borderId="20" fillId="0" fontId="3" numFmtId="0" xfId="0" applyBorder="1" applyFont="1"/>
    <xf borderId="21" fillId="0" fontId="3" numFmtId="0" xfId="0" applyBorder="1" applyFont="1"/>
    <xf borderId="10" fillId="0" fontId="1" numFmtId="0" xfId="0" applyAlignment="1" applyBorder="1" applyFont="1">
      <alignment readingOrder="0"/>
    </xf>
    <xf borderId="22" fillId="0" fontId="3" numFmtId="0" xfId="0" applyBorder="1" applyFont="1"/>
    <xf borderId="23" fillId="0" fontId="6" numFmtId="164" xfId="0" applyAlignment="1" applyBorder="1" applyFont="1" applyNumberFormat="1">
      <alignment horizontal="center" readingOrder="0"/>
    </xf>
    <xf borderId="13" fillId="0" fontId="1" numFmtId="0" xfId="0" applyAlignment="1" applyBorder="1" applyFont="1">
      <alignment readingOrder="0"/>
    </xf>
    <xf borderId="15" fillId="0" fontId="6" numFmtId="0" xfId="0" applyAlignment="1" applyBorder="1" applyFont="1">
      <alignment horizontal="center" readingOrder="0"/>
    </xf>
    <xf borderId="15" fillId="0" fontId="6" numFmtId="10" xfId="0" applyAlignment="1" applyBorder="1" applyFont="1" applyNumberFormat="1">
      <alignment horizontal="center" readingOrder="0"/>
    </xf>
    <xf borderId="13" fillId="6" fontId="7" numFmtId="0" xfId="0" applyAlignment="1" applyBorder="1" applyFill="1" applyFont="1">
      <alignment readingOrder="0"/>
    </xf>
    <xf borderId="15" fillId="6" fontId="7" numFmtId="164" xfId="0" applyAlignment="1" applyBorder="1" applyFill="1" applyFont="1" applyNumberFormat="1">
      <alignment horizontal="center"/>
    </xf>
    <xf borderId="16" fillId="6" fontId="7" numFmtId="0" xfId="0" applyAlignment="1" applyBorder="1" applyFill="1" applyFont="1">
      <alignment readingOrder="0"/>
    </xf>
    <xf borderId="18" fillId="6" fontId="7" numFmtId="164" xfId="0" applyAlignment="1" applyBorder="1" applyFill="1" applyFont="1" applyNumberFormat="1">
      <alignment horizontal="center"/>
    </xf>
    <xf borderId="0" fillId="0" fontId="8" numFmtId="0" xfId="0" applyFont="1"/>
    <xf borderId="24" fillId="5" fontId="5" numFmtId="0" xfId="0" applyAlignment="1" applyBorder="1" applyFill="1" applyFont="1">
      <alignment readingOrder="0" vertical="center"/>
    </xf>
    <xf borderId="25" fillId="0" fontId="3" numFmtId="0" xfId="0" applyBorder="1" applyFont="1"/>
    <xf borderId="26" fillId="5" fontId="5" numFmtId="0" xfId="0" applyAlignment="1" applyBorder="1" applyFill="1" applyFont="1">
      <alignment readingOrder="0" vertical="center"/>
    </xf>
    <xf borderId="0" fillId="0" fontId="8" numFmtId="0" xfId="0" applyAlignment="1" applyFont="1">
      <alignment readingOrder="0"/>
    </xf>
    <xf borderId="27" fillId="6" fontId="9" numFmtId="0" xfId="0" applyAlignment="1" applyBorder="1" applyFill="1" applyFont="1">
      <alignment readingOrder="0"/>
    </xf>
    <xf borderId="28" fillId="6" fontId="9" numFmtId="164" xfId="0" applyBorder="1" applyFill="1" applyFont="1" applyNumberFormat="1"/>
    <xf borderId="23" fillId="6" fontId="9" numFmtId="164" xfId="0" applyBorder="1" applyFill="1" applyFont="1" applyNumberFormat="1"/>
    <xf borderId="29" fillId="6" fontId="9" numFmtId="0" xfId="0" applyAlignment="1" applyBorder="1" applyFill="1" applyFont="1">
      <alignment readingOrder="0"/>
    </xf>
    <xf borderId="30" fillId="6" fontId="9" numFmtId="164" xfId="0" applyBorder="1" applyFill="1" applyFont="1" applyNumberFormat="1"/>
    <xf borderId="15" fillId="6" fontId="9" numFmtId="164" xfId="0" applyBorder="1" applyFill="1" applyFont="1" applyNumberFormat="1"/>
    <xf borderId="31" fillId="6" fontId="9" numFmtId="0" xfId="0" applyAlignment="1" applyBorder="1" applyFill="1" applyFont="1">
      <alignment readingOrder="0"/>
    </xf>
    <xf borderId="32" fillId="6" fontId="9" numFmtId="164" xfId="0" applyBorder="1" applyFill="1" applyFont="1" applyNumberFormat="1"/>
    <xf borderId="18" fillId="6" fontId="9" numFmtId="164" xfId="0" applyBorder="1" applyFill="1" applyFont="1" applyNumberFormat="1"/>
    <xf borderId="0" fillId="0" fontId="1" numFmtId="0" xfId="0" applyFont="1"/>
    <xf borderId="0" fillId="7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center" readingOrder="0"/>
    </xf>
    <xf borderId="0" fillId="8" fontId="7" numFmtId="0" xfId="0" applyAlignment="1" applyFill="1" applyFont="1">
      <alignment horizontal="left" readingOrder="0"/>
    </xf>
    <xf borderId="0" fillId="8" fontId="7" numFmtId="164" xfId="0" applyAlignment="1" applyFill="1" applyFont="1" applyNumberForma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9" numFmtId="9" xfId="0" applyAlignment="1" applyFill="1" applyFont="1" applyNumberFormat="1">
      <alignment horizontal="center" readingOrder="0"/>
    </xf>
    <xf borderId="0" fillId="8" fontId="9" numFmtId="164" xfId="0" applyAlignment="1" applyFill="1" applyFont="1" applyNumberFormat="1">
      <alignment horizontal="center"/>
    </xf>
    <xf borderId="0" fillId="9" fontId="1" numFmtId="0" xfId="0" applyFill="1" applyFont="1"/>
    <xf borderId="0" fillId="9" fontId="6" numFmtId="164" xfId="0" applyAlignment="1" applyFill="1" applyFont="1" applyNumberFormat="1">
      <alignment horizontal="center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chemeClr val="lt1"/>
                </a:solidFill>
                <a:latin typeface="Comic Sans MS"/>
              </a:defRPr>
            </a:pPr>
            <a:r>
              <a:rPr b="1" sz="3600">
                <a:solidFill>
                  <a:schemeClr val="lt1"/>
                </a:solidFill>
                <a:latin typeface="Comic Sans MS"/>
              </a:rPr>
              <a:t>Percentual sugerido</a:t>
            </a:r>
          </a:p>
        </c:rich>
      </c:tx>
      <c:layout>
        <c:manualLayout>
          <c:xMode val="edge"/>
          <c:yMode val="edge"/>
          <c:x val="0.030509868421052633"/>
          <c:y val="0.04730458221024259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Inicio!$C$33</c:f>
            </c:strRef>
          </c:tx>
          <c:dPt>
            <c:idx val="0"/>
            <c:explosion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Inicio!$B$34:$B$39</c:f>
            </c:strRef>
          </c:cat>
          <c:val>
            <c:numRef>
              <c:f>Inicio!$C$34:$C$39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 sz="1800">
              <a:solidFill>
                <a:schemeClr val="lt1"/>
              </a:solidFill>
              <a:latin typeface="Comic Sans MS"/>
            </a:defRPr>
          </a:pPr>
        </a:p>
      </c:txPr>
    </c:legend>
    <c:plotVisOnly val="1"/>
  </c:chart>
  <c:spPr>
    <a:solidFill>
      <a:srgbClr val="0F1B16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39</xdr:row>
      <xdr:rowOff>200025</xdr:rowOff>
    </xdr:from>
    <xdr:ext cx="57912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942975</xdr:colOff>
      <xdr:row>0</xdr:row>
      <xdr:rowOff>123825</xdr:rowOff>
    </xdr:from>
    <xdr:ext cx="5791200" cy="168592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0</xdr:row>
      <xdr:rowOff>161925</xdr:rowOff>
    </xdr:from>
    <xdr:ext cx="5791200" cy="161925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25"/>
    <col customWidth="1" min="3" max="3" width="37.0"/>
    <col customWidth="1" min="4" max="4" width="13.63"/>
    <col customWidth="1" min="5" max="5" width="20.13"/>
  </cols>
  <sheetData>
    <row r="11">
      <c r="B11" s="12" t="s">
        <v>13</v>
      </c>
      <c r="C11" s="13"/>
      <c r="D11" s="14"/>
    </row>
    <row r="12">
      <c r="B12" s="15" t="s">
        <v>14</v>
      </c>
      <c r="C12" s="16"/>
      <c r="D12" s="17">
        <v>2000.0</v>
      </c>
    </row>
    <row r="13">
      <c r="B13" s="15" t="s">
        <v>15</v>
      </c>
      <c r="C13" s="16"/>
      <c r="D13" s="18">
        <v>0.006</v>
      </c>
    </row>
    <row r="14">
      <c r="B14" s="19" t="s">
        <v>16</v>
      </c>
      <c r="C14" s="20"/>
      <c r="D14" s="21">
        <f>D12*30%</f>
        <v>600</v>
      </c>
    </row>
    <row r="16" ht="37.5" customHeight="1">
      <c r="B16" s="22" t="s">
        <v>17</v>
      </c>
      <c r="C16" s="23"/>
      <c r="D16" s="24"/>
    </row>
    <row r="17">
      <c r="B17" s="25" t="s">
        <v>18</v>
      </c>
      <c r="C17" s="26"/>
      <c r="D17" s="27">
        <f>D14</f>
        <v>600</v>
      </c>
    </row>
    <row r="18">
      <c r="B18" s="28" t="s">
        <v>19</v>
      </c>
      <c r="C18" s="16"/>
      <c r="D18" s="29">
        <v>10.0</v>
      </c>
    </row>
    <row r="19">
      <c r="B19" s="28" t="s">
        <v>20</v>
      </c>
      <c r="C19" s="16"/>
      <c r="D19" s="30">
        <v>0.01079</v>
      </c>
    </row>
    <row r="20">
      <c r="B20" s="31" t="s">
        <v>21</v>
      </c>
      <c r="C20" s="16"/>
      <c r="D20" s="32">
        <f>FV(D19,D18*12,D17,0)*-1</f>
        <v>145970.5275</v>
      </c>
    </row>
    <row r="21">
      <c r="B21" s="33" t="s">
        <v>22</v>
      </c>
      <c r="C21" s="20"/>
      <c r="D21" s="34">
        <f>D20*$D$13</f>
        <v>875.8231651</v>
      </c>
    </row>
    <row r="23" ht="34.5" customHeight="1">
      <c r="A23" s="35"/>
      <c r="B23" s="36" t="s">
        <v>23</v>
      </c>
      <c r="C23" s="37"/>
      <c r="D23" s="38" t="s">
        <v>24</v>
      </c>
    </row>
    <row r="24">
      <c r="A24" s="39">
        <v>2.0</v>
      </c>
      <c r="B24" s="40" t="s">
        <v>25</v>
      </c>
      <c r="C24" s="41">
        <f t="shared" ref="C24:C28" si="1">FV($D$19,A24*12,$D$17)*-1</f>
        <v>16336.57638</v>
      </c>
      <c r="D24" s="42">
        <f t="shared" ref="D24:D28" si="2">C24*$D$13</f>
        <v>98.01945827</v>
      </c>
    </row>
    <row r="25">
      <c r="A25" s="39">
        <v>5.0</v>
      </c>
      <c r="B25" s="43" t="s">
        <v>26</v>
      </c>
      <c r="C25" s="44">
        <f t="shared" si="1"/>
        <v>50266.1484</v>
      </c>
      <c r="D25" s="45">
        <f t="shared" si="2"/>
        <v>301.5968904</v>
      </c>
    </row>
    <row r="26">
      <c r="A26" s="39">
        <v>10.0</v>
      </c>
      <c r="B26" s="43" t="s">
        <v>27</v>
      </c>
      <c r="C26" s="44">
        <f t="shared" si="1"/>
        <v>145970.5275</v>
      </c>
      <c r="D26" s="45">
        <f t="shared" si="2"/>
        <v>875.8231651</v>
      </c>
    </row>
    <row r="27">
      <c r="A27" s="39">
        <v>20.0</v>
      </c>
      <c r="B27" s="43" t="s">
        <v>28</v>
      </c>
      <c r="C27" s="44">
        <f t="shared" si="1"/>
        <v>675119.0401</v>
      </c>
      <c r="D27" s="45">
        <f t="shared" si="2"/>
        <v>4050.71424</v>
      </c>
    </row>
    <row r="28">
      <c r="A28" s="39">
        <v>30.0</v>
      </c>
      <c r="B28" s="46" t="s">
        <v>29</v>
      </c>
      <c r="C28" s="47">
        <f t="shared" si="1"/>
        <v>2593301.793</v>
      </c>
      <c r="D28" s="48">
        <f t="shared" si="2"/>
        <v>15559.81076</v>
      </c>
    </row>
    <row r="29">
      <c r="B29" s="49"/>
      <c r="C29" s="49"/>
      <c r="D29" s="49"/>
    </row>
    <row r="30">
      <c r="B30" s="50" t="s">
        <v>1</v>
      </c>
      <c r="C30" s="51" t="s">
        <v>12</v>
      </c>
    </row>
    <row r="31">
      <c r="B31" s="52" t="s">
        <v>30</v>
      </c>
      <c r="C31" s="53">
        <f>D14</f>
        <v>600</v>
      </c>
    </row>
    <row r="32">
      <c r="B32" s="49"/>
      <c r="C32" s="49"/>
      <c r="D32" s="49"/>
    </row>
    <row r="33">
      <c r="B33" s="54" t="s">
        <v>31</v>
      </c>
      <c r="C33" s="54" t="s">
        <v>32</v>
      </c>
      <c r="D33" s="54" t="s">
        <v>33</v>
      </c>
    </row>
    <row r="34">
      <c r="B34" s="55" t="s">
        <v>5</v>
      </c>
      <c r="C34" s="56">
        <f>VLOOKUP($C$30&amp;"-"&amp;B34,Apoio!A3:D24,4,0)</f>
        <v>0.5</v>
      </c>
      <c r="D34" s="57">
        <f t="shared" ref="D34:D39" si="3">$C$31*C34</f>
        <v>300</v>
      </c>
    </row>
    <row r="35">
      <c r="B35" s="55" t="s">
        <v>6</v>
      </c>
      <c r="C35" s="56">
        <f>VLOOKUP($C$30&amp;"-"&amp;B35,Apoio!A4:D25,4,0)</f>
        <v>0.1</v>
      </c>
      <c r="D35" s="57">
        <f t="shared" si="3"/>
        <v>60</v>
      </c>
    </row>
    <row r="36">
      <c r="B36" s="55" t="s">
        <v>7</v>
      </c>
      <c r="C36" s="56">
        <f>VLOOKUP($C$30&amp;"-"&amp;B36,Apoio!A5:D26,4,0)</f>
        <v>0.05</v>
      </c>
      <c r="D36" s="57">
        <f t="shared" si="3"/>
        <v>30</v>
      </c>
    </row>
    <row r="37">
      <c r="B37" s="55" t="s">
        <v>8</v>
      </c>
      <c r="C37" s="56">
        <f>VLOOKUP($C$30&amp;"-"&amp;B37,Apoio!A6:D27,4,0)</f>
        <v>0.05</v>
      </c>
      <c r="D37" s="57">
        <f t="shared" si="3"/>
        <v>30</v>
      </c>
    </row>
    <row r="38">
      <c r="B38" s="55" t="s">
        <v>9</v>
      </c>
      <c r="C38" s="56">
        <f>VLOOKUP($C$30&amp;"-"&amp;B38,Apoio!A7:D28,4,0)</f>
        <v>0.2</v>
      </c>
      <c r="D38" s="57">
        <f t="shared" si="3"/>
        <v>120</v>
      </c>
    </row>
    <row r="39">
      <c r="B39" s="55" t="s">
        <v>10</v>
      </c>
      <c r="C39" s="56">
        <f>VLOOKUP($C$30&amp;"-"&amp;B39,Apoio!A8:D29,4,0)</f>
        <v>0.1</v>
      </c>
      <c r="D39" s="57">
        <f t="shared" si="3"/>
        <v>60</v>
      </c>
    </row>
    <row r="40">
      <c r="B40" s="58"/>
      <c r="C40" s="58"/>
      <c r="D40" s="59">
        <f>SUM(D34:D39)</f>
        <v>600</v>
      </c>
    </row>
    <row r="43">
      <c r="E43" s="60"/>
    </row>
    <row r="47">
      <c r="E47" s="61"/>
    </row>
  </sheetData>
  <mergeCells count="13">
    <mergeCell ref="B19:C19"/>
    <mergeCell ref="B20:C20"/>
    <mergeCell ref="B21:C21"/>
    <mergeCell ref="B23:C23"/>
    <mergeCell ref="C31:D31"/>
    <mergeCell ref="C30:D30"/>
    <mergeCell ref="B11:D11"/>
    <mergeCell ref="B12:C12"/>
    <mergeCell ref="B13:C13"/>
    <mergeCell ref="B14:C14"/>
    <mergeCell ref="B16:D16"/>
    <mergeCell ref="B17:C17"/>
    <mergeCell ref="B18:C18"/>
  </mergeCells>
  <dataValidations>
    <dataValidation type="list" allowBlank="1" showErrorMessage="1" sqref="C30">
      <formula1>"Concervador,Moderado,Agressivo"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0.63"/>
    <col customWidth="1" min="3" max="3" width="13.88"/>
  </cols>
  <sheetData>
    <row r="2">
      <c r="A2" s="1" t="s">
        <v>0</v>
      </c>
      <c r="B2" s="2" t="s">
        <v>1</v>
      </c>
      <c r="C2" s="2" t="s">
        <v>2</v>
      </c>
      <c r="D2" s="3" t="s">
        <v>3</v>
      </c>
    </row>
    <row r="3">
      <c r="A3" s="4" t="str">
        <f t="shared" ref="A3:A8" si="1">B3&amp;"-"&amp;C3</f>
        <v>Concervador-papel</v>
      </c>
      <c r="B3" s="5" t="s">
        <v>4</v>
      </c>
      <c r="C3" s="5" t="s">
        <v>5</v>
      </c>
      <c r="D3" s="6">
        <v>0.3</v>
      </c>
    </row>
    <row r="4">
      <c r="A4" s="4" t="str">
        <f t="shared" si="1"/>
        <v>Concervador-tijolo</v>
      </c>
      <c r="B4" s="5" t="s">
        <v>4</v>
      </c>
      <c r="C4" s="5" t="s">
        <v>6</v>
      </c>
      <c r="D4" s="6">
        <v>0.5</v>
      </c>
    </row>
    <row r="5">
      <c r="A5" s="4" t="str">
        <f t="shared" si="1"/>
        <v>Concervador-Hibridos</v>
      </c>
      <c r="B5" s="5" t="s">
        <v>4</v>
      </c>
      <c r="C5" s="5" t="s">
        <v>7</v>
      </c>
      <c r="D5" s="6">
        <v>0.1</v>
      </c>
    </row>
    <row r="6">
      <c r="A6" s="4" t="str">
        <f t="shared" si="1"/>
        <v>Concervador-FOFs</v>
      </c>
      <c r="B6" s="5" t="s">
        <v>4</v>
      </c>
      <c r="C6" s="5" t="s">
        <v>8</v>
      </c>
      <c r="D6" s="6">
        <v>0.1</v>
      </c>
    </row>
    <row r="7">
      <c r="A7" s="4" t="str">
        <f t="shared" si="1"/>
        <v>Concervador-Desenvolvimento</v>
      </c>
      <c r="B7" s="5" t="s">
        <v>4</v>
      </c>
      <c r="C7" s="5" t="s">
        <v>9</v>
      </c>
      <c r="D7" s="6">
        <v>0.0</v>
      </c>
    </row>
    <row r="8">
      <c r="A8" s="7" t="str">
        <f t="shared" si="1"/>
        <v>Concervador-Hotelarias</v>
      </c>
      <c r="B8" s="8" t="s">
        <v>4</v>
      </c>
      <c r="C8" s="8" t="s">
        <v>10</v>
      </c>
      <c r="D8" s="9">
        <v>0.0</v>
      </c>
    </row>
    <row r="10">
      <c r="A10" s="1" t="s">
        <v>0</v>
      </c>
      <c r="B10" s="2" t="s">
        <v>1</v>
      </c>
      <c r="C10" s="2" t="s">
        <v>2</v>
      </c>
      <c r="D10" s="3" t="s">
        <v>3</v>
      </c>
    </row>
    <row r="11">
      <c r="A11" s="4" t="str">
        <f t="shared" ref="A11:A16" si="2">B11&amp;"-"&amp;C11</f>
        <v>Moderado-papel</v>
      </c>
      <c r="B11" s="10" t="s">
        <v>11</v>
      </c>
      <c r="C11" s="5" t="s">
        <v>5</v>
      </c>
      <c r="D11" s="6">
        <v>0.32</v>
      </c>
    </row>
    <row r="12">
      <c r="A12" s="4" t="str">
        <f t="shared" si="2"/>
        <v>Moderado-tijolo</v>
      </c>
      <c r="B12" s="10" t="s">
        <v>11</v>
      </c>
      <c r="C12" s="5" t="s">
        <v>6</v>
      </c>
      <c r="D12" s="6">
        <v>0.4</v>
      </c>
    </row>
    <row r="13">
      <c r="A13" s="4" t="str">
        <f t="shared" si="2"/>
        <v>Moderado-Hibridos</v>
      </c>
      <c r="B13" s="10" t="s">
        <v>11</v>
      </c>
      <c r="C13" s="5" t="s">
        <v>7</v>
      </c>
      <c r="D13" s="6">
        <v>0.08</v>
      </c>
    </row>
    <row r="14">
      <c r="A14" s="4" t="str">
        <f t="shared" si="2"/>
        <v>Moderado-FOFs</v>
      </c>
      <c r="B14" s="10" t="s">
        <v>11</v>
      </c>
      <c r="C14" s="5" t="s">
        <v>8</v>
      </c>
      <c r="D14" s="6">
        <v>0.1</v>
      </c>
    </row>
    <row r="15">
      <c r="A15" s="4" t="str">
        <f t="shared" si="2"/>
        <v>Moderado-Desenvolvimento</v>
      </c>
      <c r="B15" s="10" t="s">
        <v>11</v>
      </c>
      <c r="C15" s="5" t="s">
        <v>9</v>
      </c>
      <c r="D15" s="6">
        <v>0.0</v>
      </c>
    </row>
    <row r="16">
      <c r="A16" s="7" t="str">
        <f t="shared" si="2"/>
        <v>Moderado-Hotelarias</v>
      </c>
      <c r="B16" s="11" t="s">
        <v>11</v>
      </c>
      <c r="C16" s="8" t="s">
        <v>10</v>
      </c>
      <c r="D16" s="9">
        <v>0.1</v>
      </c>
    </row>
    <row r="18">
      <c r="A18" s="1" t="s">
        <v>0</v>
      </c>
      <c r="B18" s="2" t="s">
        <v>1</v>
      </c>
      <c r="C18" s="2" t="s">
        <v>2</v>
      </c>
      <c r="D18" s="3" t="s">
        <v>3</v>
      </c>
    </row>
    <row r="19">
      <c r="A19" s="4" t="str">
        <f t="shared" ref="A19:A24" si="3">B19&amp;"-"&amp;C19</f>
        <v>Agressivo-papel</v>
      </c>
      <c r="B19" s="10" t="s">
        <v>12</v>
      </c>
      <c r="C19" s="5" t="s">
        <v>5</v>
      </c>
      <c r="D19" s="6">
        <v>0.5</v>
      </c>
    </row>
    <row r="20">
      <c r="A20" s="4" t="str">
        <f t="shared" si="3"/>
        <v>Agressivo-tijolo</v>
      </c>
      <c r="B20" s="10" t="s">
        <v>12</v>
      </c>
      <c r="C20" s="5" t="s">
        <v>6</v>
      </c>
      <c r="D20" s="6">
        <v>0.1</v>
      </c>
    </row>
    <row r="21">
      <c r="A21" s="4" t="str">
        <f t="shared" si="3"/>
        <v>Agressivo-Hibridos</v>
      </c>
      <c r="B21" s="10" t="s">
        <v>12</v>
      </c>
      <c r="C21" s="5" t="s">
        <v>7</v>
      </c>
      <c r="D21" s="6">
        <v>0.05</v>
      </c>
    </row>
    <row r="22">
      <c r="A22" s="4" t="str">
        <f t="shared" si="3"/>
        <v>Agressivo-FOFs</v>
      </c>
      <c r="B22" s="10" t="s">
        <v>12</v>
      </c>
      <c r="C22" s="5" t="s">
        <v>8</v>
      </c>
      <c r="D22" s="6">
        <v>0.05</v>
      </c>
    </row>
    <row r="23">
      <c r="A23" s="4" t="str">
        <f t="shared" si="3"/>
        <v>Agressivo-Desenvolvimento</v>
      </c>
      <c r="B23" s="10" t="s">
        <v>12</v>
      </c>
      <c r="C23" s="5" t="s">
        <v>9</v>
      </c>
      <c r="D23" s="6">
        <v>0.2</v>
      </c>
    </row>
    <row r="24">
      <c r="A24" s="7" t="str">
        <f t="shared" si="3"/>
        <v>Agressivo-Hotelarias</v>
      </c>
      <c r="B24" s="11" t="s">
        <v>12</v>
      </c>
      <c r="C24" s="8" t="s">
        <v>10</v>
      </c>
      <c r="D24" s="9">
        <v>0.1</v>
      </c>
    </row>
  </sheetData>
  <drawing r:id="rId1"/>
</worksheet>
</file>