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Balance de situacion" sheetId="2" r:id="rId5"/>
    <sheet state="visible" name="Punto muerto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8">
      <text>
        <t xml:space="preserve">Saldo de clientes
	-mayerling aguilera</t>
      </text>
    </comment>
    <comment authorId="0" ref="E22">
      <text>
        <t xml:space="preserve">Deudas a corto plazo con coste, porque se paga intereses
	-mayerling aguilera</t>
      </text>
    </comment>
    <comment authorId="0" ref="E31">
      <text>
        <t xml:space="preserve">Deuda a corto plazo con coste porque es de entidades, pagas intereses
	-mayerling aguilera</t>
      </text>
    </comment>
    <comment authorId="0" ref="B16">
      <text>
        <t xml:space="preserve">Realizable: Obtenido de Deudores, Inversiones y periodificaciones
	-mayerling aguilera</t>
      </text>
    </comment>
    <comment authorId="0" ref="B24">
      <text>
        <t xml:space="preserve">Disponible
	-mayerling aguilera</t>
      </text>
    </comment>
  </commentList>
</comments>
</file>

<file path=xl/sharedStrings.xml><?xml version="1.0" encoding="utf-8"?>
<sst xmlns="http://schemas.openxmlformats.org/spreadsheetml/2006/main" count="363" uniqueCount="150">
  <si>
    <t>Concepto</t>
  </si>
  <si>
    <t>Valor (€)</t>
  </si>
  <si>
    <t>Ventas</t>
  </si>
  <si>
    <t>Coste de las ventas</t>
  </si>
  <si>
    <t>Margen bruto</t>
  </si>
  <si>
    <t>Gastos de estructura</t>
  </si>
  <si>
    <t>Amortizaciones</t>
  </si>
  <si>
    <t>Beneficio antes de Impuestos e intereses</t>
  </si>
  <si>
    <t>Resultado financiero</t>
  </si>
  <si>
    <t>Beneficio antes de impuestos</t>
  </si>
  <si>
    <t>Impuesto de sociedades</t>
  </si>
  <si>
    <t>Beneficio neto</t>
  </si>
  <si>
    <t>Balance Financiero</t>
  </si>
  <si>
    <t>Ejer. 2023</t>
  </si>
  <si>
    <t>Ejer. 2022</t>
  </si>
  <si>
    <t>ACTIVO</t>
  </si>
  <si>
    <r>
      <rPr>
        <rFont val="Calibri"/>
        <b/>
        <color theme="1"/>
        <sz val="11.0"/>
      </rPr>
      <t>A</t>
    </r>
    <r>
      <rPr>
        <rFont val="Calibri"/>
        <i/>
        <color theme="1"/>
        <sz val="11.0"/>
      </rPr>
      <t xml:space="preserve"> ACTIVO NO CORRIENTE</t>
    </r>
  </si>
  <si>
    <t>I. Inmovilizado intangible</t>
  </si>
  <si>
    <t>II. Inmovilizado material</t>
  </si>
  <si>
    <t xml:space="preserve">III. Inversiones inmobiliarias </t>
  </si>
  <si>
    <t>-</t>
  </si>
  <si>
    <t>IV. Inversiones en empresas del grupo y asociadas largo plazo</t>
  </si>
  <si>
    <t xml:space="preserve"> V. Inversiones financieras a largo plazo</t>
  </si>
  <si>
    <t>VI Activos por impuesto diferido</t>
  </si>
  <si>
    <r>
      <rPr>
        <rFont val="Calibri"/>
        <b/>
        <color theme="1"/>
        <sz val="11.0"/>
      </rPr>
      <t>B</t>
    </r>
    <r>
      <rPr>
        <rFont val="Calibri"/>
        <color theme="1"/>
        <sz val="11.0"/>
      </rPr>
      <t xml:space="preserve"> </t>
    </r>
    <r>
      <rPr>
        <rFont val="Calibri"/>
        <i/>
        <color theme="1"/>
        <sz val="11.0"/>
      </rPr>
      <t>ACTIVO CORRIENTE</t>
    </r>
  </si>
  <si>
    <t>I. Existencias</t>
  </si>
  <si>
    <t xml:space="preserve">- </t>
  </si>
  <si>
    <t>II. Deudores comerciales y otras cuentas a cobrar</t>
  </si>
  <si>
    <t xml:space="preserve">          1. Clientes por ventas y prestaciones de servicios</t>
  </si>
  <si>
    <t xml:space="preserve">          2. Accionistas (socios) por desembolsos exigidos</t>
  </si>
  <si>
    <t xml:space="preserve">          3. Otros deudores</t>
  </si>
  <si>
    <t>III. Inversiones en empresas del grupo y asociadas corto plazo</t>
  </si>
  <si>
    <t>IV. Inversiones financieras a corto plazo</t>
  </si>
  <si>
    <t>V. Periodificaciones a corto plazo</t>
  </si>
  <si>
    <t>VI. Efectivo y otros activos líquidos equivalentes</t>
  </si>
  <si>
    <t>TOTAL ACTIVO (A+B)</t>
  </si>
  <si>
    <t>PASIVO</t>
  </si>
  <si>
    <t>A PATRIMONIO NETO</t>
  </si>
  <si>
    <t>A-1) FONDOS PROPIOS</t>
  </si>
  <si>
    <t>I. Capital</t>
  </si>
  <si>
    <t xml:space="preserve">          1. Capital escriturado</t>
  </si>
  <si>
    <t xml:space="preserve">          2. Capital no exigido</t>
  </si>
  <si>
    <t>II. Prima de emisión</t>
  </si>
  <si>
    <t>III. Reservas</t>
  </si>
  <si>
    <t>IV. Acciones y participaciones en patrimonio propias</t>
  </si>
  <si>
    <t>V. Resultados de ejercicios anteriores</t>
  </si>
  <si>
    <t>VI. Otras aportaciones de socios</t>
  </si>
  <si>
    <t>VII. Resultado del ejercicio</t>
  </si>
  <si>
    <t>VIII. Dividendo a cuenta</t>
  </si>
  <si>
    <t>A-2) SUBVENCIONES, DONACIONES Y LEGADOS RECIBIDOS</t>
  </si>
  <si>
    <t>B PASIVO NO CORRIENTE</t>
  </si>
  <si>
    <t>I. Provisiones a largo plazo</t>
  </si>
  <si>
    <t>II. Deudas a largo plazo</t>
  </si>
  <si>
    <t xml:space="preserve">          1. Deudas con entidades de crédito</t>
  </si>
  <si>
    <t xml:space="preserve">          2. Acreedores por arrendamiento financiero</t>
  </si>
  <si>
    <t xml:space="preserve">          3. Otras deudas a largo plazo</t>
  </si>
  <si>
    <t>III. Deudas con empresas del grupo y asociadas a largo plazo</t>
  </si>
  <si>
    <t>IV. Pasivos por impuesto diferido</t>
  </si>
  <si>
    <t>V. Periodificaciones a largo plazo</t>
  </si>
  <si>
    <t>C PASIVO CORRIENTE</t>
  </si>
  <si>
    <t>I. Provisiones a corto plazo</t>
  </si>
  <si>
    <t>II. Deudas a corto plazo</t>
  </si>
  <si>
    <t xml:space="preserve">          3. Otras deudas a corto plazo</t>
  </si>
  <si>
    <t>III. Deudas con empresas del grupo y asociadas a corto plazo</t>
  </si>
  <si>
    <t>IV. Acreedores comerciales y otras cuentas a pagar</t>
  </si>
  <si>
    <t xml:space="preserve">          1. Proveedores</t>
  </si>
  <si>
    <t xml:space="preserve">          2. Otros acreedores</t>
  </si>
  <si>
    <t>TOTAL PATRIMONIO NETO Y PASIVO (A+B+C)</t>
  </si>
  <si>
    <t>1. Importe neto de la cifra de negocios</t>
  </si>
  <si>
    <t>2. Variación de existencias de productos terminados y en curso de</t>
  </si>
  <si>
    <t>3. Trabajos realizados por la empresa para su activo</t>
  </si>
  <si>
    <t>4. Aprovisionamientos</t>
  </si>
  <si>
    <t>5. Otros ingresos de explotación</t>
  </si>
  <si>
    <t>6. Gastos de personal</t>
  </si>
  <si>
    <t>7. Otros gastos de explotación</t>
  </si>
  <si>
    <t>8. Amortización del inmovilizado</t>
  </si>
  <si>
    <t>9. Imputación de subvenciones de inmovilizado no financiero y otras</t>
  </si>
  <si>
    <t>10. Excesos de provisiones</t>
  </si>
  <si>
    <t>11. Deterioro y resultado por enajenaciones del inmovilizado</t>
  </si>
  <si>
    <t>A) RESULTADO DE EXPLOTACIÓN (1+2+3+4+5+6+7+8+9+10+11)</t>
  </si>
  <si>
    <t>12. Ingresos financieros</t>
  </si>
  <si>
    <t>13. Gastos financieros</t>
  </si>
  <si>
    <t>14. Variación de valor razonable en instrumentos financieros</t>
  </si>
  <si>
    <t>15. Diferencias de cambio</t>
  </si>
  <si>
    <t>16. Deterioro y resultado por enajenaciones de instrumentos</t>
  </si>
  <si>
    <t>B) RESULTADO FINANCIERO (12+13+14+15+16)</t>
  </si>
  <si>
    <t>C) RESULTADO ANTES DE IMPUESTOS (A+B)</t>
  </si>
  <si>
    <t xml:space="preserve">17. Impuestos sobre beneficios	</t>
  </si>
  <si>
    <t>D) RESULTADO DEL EJERCICIO (C+17)</t>
  </si>
  <si>
    <t xml:space="preserve"> </t>
  </si>
  <si>
    <t>Balance de Situación</t>
  </si>
  <si>
    <t>Activos</t>
  </si>
  <si>
    <t>Pasivos</t>
  </si>
  <si>
    <r>
      <rPr>
        <rFont val="Calibri"/>
        <b/>
        <color theme="1"/>
        <sz val="10.0"/>
        <u/>
      </rPr>
      <t>A</t>
    </r>
    <r>
      <rPr>
        <rFont val="Calibri"/>
        <b/>
        <i/>
        <color theme="1"/>
        <sz val="10.0"/>
        <u/>
      </rPr>
      <t xml:space="preserve"> ACTIVO NO CORRIENTE</t>
    </r>
  </si>
  <si>
    <t>Subt</t>
  </si>
  <si>
    <r>
      <rPr>
        <rFont val="Calibri"/>
        <b/>
        <color theme="1"/>
        <sz val="10.0"/>
        <u/>
      </rPr>
      <t>B</t>
    </r>
    <r>
      <rPr>
        <rFont val="Calibri"/>
        <b/>
        <color theme="1"/>
        <sz val="10.0"/>
        <u/>
      </rPr>
      <t xml:space="preserve"> </t>
    </r>
    <r>
      <rPr>
        <rFont val="Calibri"/>
        <b/>
        <i/>
        <color theme="1"/>
        <sz val="10.0"/>
        <u/>
      </rPr>
      <t>ACTIVO CORRIENTE</t>
    </r>
  </si>
  <si>
    <t>REALIZABLE</t>
  </si>
  <si>
    <t>Saldo medio de clientes</t>
  </si>
  <si>
    <t>Compras</t>
  </si>
  <si>
    <t>Beneficio antes de impuestos e intereses</t>
  </si>
  <si>
    <t>Gastos Financieros</t>
  </si>
  <si>
    <t>Beneficio Neto</t>
  </si>
  <si>
    <t>Deudas total = Deudas a corto plazo + Deudas a largo plazo</t>
  </si>
  <si>
    <t>Deuda total con coste (Deuda a entidades)</t>
  </si>
  <si>
    <t>Saldo medio proveedores</t>
  </si>
  <si>
    <t>Cuenta de resultados</t>
  </si>
  <si>
    <t>Gastos financieros</t>
  </si>
  <si>
    <t>Ratios</t>
  </si>
  <si>
    <t>Total 2023</t>
  </si>
  <si>
    <t>Total 2022</t>
  </si>
  <si>
    <t>Formula</t>
  </si>
  <si>
    <t>Conclusion</t>
  </si>
  <si>
    <t>Fondo de maniobra</t>
  </si>
  <si>
    <t>Activo corriente - Pasivo corriente</t>
  </si>
  <si>
    <t>Es positivo, la empresa posee solvencia a corto plazo, en otras palabras posee recursos para pagar sus deudas en ambos años</t>
  </si>
  <si>
    <t>Ratio de Liquidez</t>
  </si>
  <si>
    <t>Activo corriente/Pasivo corriente</t>
  </si>
  <si>
    <t>Aunque en el 2022 la empresa posee el triple de activos para pagar sus deudas, en el 2023 aun conserva el doble indicando que tiene buena capacidad de pago a corto plazo</t>
  </si>
  <si>
    <t>Acid Test</t>
  </si>
  <si>
    <t>Act corriente-  Existencia/Pasv corriente o Tesoreria/Pasv corriente O (Disponible + Realizable)/Pasv Corr.</t>
  </si>
  <si>
    <t>En ambos años el resultado del acid test es &gt; 1 indicando que la empresa puede cubrir sus deudas a corto plazo sin depender de la venta de existencia</t>
  </si>
  <si>
    <t>Liquidez Inmediata</t>
  </si>
  <si>
    <t>Disponible / Pasv circulante</t>
  </si>
  <si>
    <t>Se puede concluir que la empresa puede pagar sus deudas de forma inmediata en 37 %</t>
  </si>
  <si>
    <t>Ratio de Endeudamiento</t>
  </si>
  <si>
    <t>(Pasv corriente + Pasv no corriente) / Pasv tota)</t>
  </si>
  <si>
    <t>La empresa puede cubrir sus gastos en un porcentaje alto de forma inmediata</t>
  </si>
  <si>
    <t>Ratio calidad de la deuda</t>
  </si>
  <si>
    <t>deuda cp / deuda total</t>
  </si>
  <si>
    <t>El porcentaje de las deudas a corto plazo es de 49,27% en el 2023 mostrando un aumento respecto al 2022, lo que indica que posee un equilibrio entre la deuda a corto y largo plazo</t>
  </si>
  <si>
    <t>Coste de la deuda</t>
  </si>
  <si>
    <t>Gastos financieros/deuda total con coste</t>
  </si>
  <si>
    <t>La empresa paga un 9,09% de intereses sobre la deuda total, para verificar si es un buen % es necesario investigar la media del mercado</t>
  </si>
  <si>
    <t>Cobertura de gastos financieros</t>
  </si>
  <si>
    <t>Beneficios antes de impuestos e intereses / Gastos financieros</t>
  </si>
  <si>
    <t>Periodo medio de cobro</t>
  </si>
  <si>
    <t>(Saldo medio clientes/ventas)*365</t>
  </si>
  <si>
    <t xml:space="preserve">La empresa tarda 169 dias en cobrar sus facturas </t>
  </si>
  <si>
    <t>Periodo medio de pago</t>
  </si>
  <si>
    <t>(Saldo medio proveedores/compras)*365</t>
  </si>
  <si>
    <t>La empresa tarda 476,52 dias en pagar a sus proveedores, que comparado con el periodo medio de cobro da olgura a la hora de pagar a los proveedores</t>
  </si>
  <si>
    <t>Punto Muerto</t>
  </si>
  <si>
    <t>Calculo del punto muerto</t>
  </si>
  <si>
    <t>Costes Fijos  = Gastos de estructura + Amortizacion</t>
  </si>
  <si>
    <t>Coste de ventas</t>
  </si>
  <si>
    <t>Costes variables</t>
  </si>
  <si>
    <t>Punto muerto = costes fijos/(1-(costes variables/ventas))</t>
  </si>
  <si>
    <t>Punto muerto</t>
  </si>
  <si>
    <t>La empresa debe vender 2150016,48 euros para mantener sus gastos sin perdidad o ganancias, es lo minimo que debe obtener para mantenerse en pie.</t>
  </si>
  <si>
    <t>Ademas, empezara a obener beneficios a partir de superar el monto obtenido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</si>
</sst>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_-* #,##0.00\ [$€-1]_-;\-* #,##0.00\ [$€-1]_-;_-* &quot;-&quot;??\ [$€-1]_-;_-@"/>
  </numFmts>
  <fonts count="24">
    <font>
      <sz val="10.0"/>
      <color rgb="FF000000"/>
      <name val="Arial"/>
      <scheme val="minor"/>
    </font>
    <font>
      <sz val="11.0"/>
      <color theme="1"/>
      <name val="Calibri"/>
    </font>
    <font>
      <sz val="11.0"/>
      <color theme="1"/>
      <name val="Arial"/>
      <scheme val="minor"/>
    </font>
    <font>
      <color theme="1"/>
      <name val="Arial"/>
      <scheme val="minor"/>
    </font>
    <font>
      <b/>
      <i/>
      <sz val="12.0"/>
      <color rgb="FF073763"/>
      <name val="Calibri"/>
    </font>
    <font>
      <sz val="10.0"/>
      <color theme="1"/>
      <name val="Calibri"/>
    </font>
    <font>
      <b/>
      <sz val="11.0"/>
      <color rgb="FF15426C"/>
      <name val="Calibri"/>
    </font>
    <font>
      <b/>
      <sz val="11.0"/>
      <color theme="1"/>
      <name val="Calibri"/>
    </font>
    <font>
      <b/>
      <sz val="10.0"/>
      <color theme="1"/>
      <name val="Calibri"/>
    </font>
    <font>
      <i/>
      <sz val="10.0"/>
      <color theme="1"/>
      <name val="Calibri"/>
    </font>
    <font>
      <color theme="1"/>
      <name val="Calibri"/>
    </font>
    <font>
      <b/>
      <color theme="1"/>
      <name val="Calibri"/>
    </font>
    <font>
      <b/>
      <color theme="1"/>
      <name val="Arial"/>
      <scheme val="minor"/>
    </font>
    <font>
      <b/>
      <i/>
      <sz val="10.0"/>
      <color theme="1"/>
      <name val="Calibri"/>
    </font>
    <font>
      <b/>
      <u/>
      <sz val="10.0"/>
      <color theme="1"/>
      <name val="Calibri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  <font>
      <b/>
      <i/>
      <sz val="11.0"/>
      <color theme="1"/>
      <name val="Calibri"/>
    </font>
    <font>
      <b/>
      <i/>
      <sz val="11.0"/>
      <color theme="1"/>
      <name val="Arial"/>
      <scheme val="minor"/>
    </font>
    <font>
      <b/>
      <sz val="9.0"/>
      <color theme="1"/>
      <name val="Calibri"/>
    </font>
    <font>
      <b/>
      <i/>
      <color theme="1"/>
      <name val="Arial"/>
    </font>
    <font/>
    <font>
      <i/>
      <color theme="1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BBC8D4"/>
        <bgColor rgb="FFBBC8D4"/>
      </patternFill>
    </fill>
    <fill>
      <patternFill patternType="solid">
        <fgColor rgb="FF4285F4"/>
        <bgColor rgb="FF4285F4"/>
      </patternFill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BDBDBD"/>
        <bgColor rgb="FFBDBDBD"/>
      </patternFill>
    </fill>
    <fill>
      <patternFill patternType="solid">
        <fgColor rgb="FFD9D2E9"/>
        <bgColor rgb="FFD9D2E9"/>
      </patternFill>
    </fill>
    <fill>
      <patternFill patternType="solid">
        <fgColor rgb="FFD8E1F1"/>
        <bgColor rgb="FFD8E1F1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horizontal="center" vertical="top"/>
    </xf>
    <xf borderId="0" fillId="2" fontId="8" numFmtId="0" xfId="0" applyAlignment="1" applyFill="1" applyFont="1">
      <alignment readingOrder="0" vertical="bottom"/>
    </xf>
    <xf borderId="0" fillId="2" fontId="8" numFmtId="164" xfId="0" applyAlignment="1" applyFont="1" applyNumberForma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9" numFmtId="0" xfId="0" applyAlignment="1" applyFont="1">
      <alignment readingOrder="0"/>
    </xf>
    <xf borderId="0" fillId="0" fontId="5" numFmtId="164" xfId="0" applyFont="1" applyNumberFormat="1"/>
    <xf borderId="0" fillId="0" fontId="5" numFmtId="164" xfId="0" applyAlignment="1" applyFont="1" applyNumberFormat="1">
      <alignment vertical="bottom"/>
    </xf>
    <xf borderId="0" fillId="0" fontId="10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164" xfId="0" applyFont="1" applyNumberFormat="1"/>
    <xf borderId="0" fillId="3" fontId="8" numFmtId="0" xfId="0" applyAlignment="1" applyFill="1" applyFont="1">
      <alignment vertical="bottom"/>
    </xf>
    <xf borderId="0" fillId="3" fontId="5" numFmtId="164" xfId="0" applyAlignment="1" applyFont="1" applyNumberFormat="1">
      <alignment horizontal="right" readingOrder="0" vertical="bottom"/>
    </xf>
    <xf borderId="0" fillId="3" fontId="5" numFmtId="164" xfId="0" applyAlignment="1" applyFont="1" applyNumberFormat="1">
      <alignment horizontal="right" vertical="bottom"/>
    </xf>
    <xf borderId="0" fillId="2" fontId="8" numFmtId="0" xfId="0" applyAlignment="1" applyFont="1">
      <alignment vertical="bottom"/>
    </xf>
    <xf borderId="0" fillId="2" fontId="5" numFmtId="16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5" numFmtId="164" xfId="0" applyAlignment="1" applyFont="1" applyNumberFormat="1">
      <alignment horizontal="right" readingOrder="0" vertical="bottom"/>
    </xf>
    <xf borderId="0" fillId="4" fontId="5" numFmtId="0" xfId="0" applyAlignment="1" applyFill="1" applyFont="1">
      <alignment vertical="bottom"/>
    </xf>
    <xf borderId="0" fillId="4" fontId="5" numFmtId="164" xfId="0" applyAlignment="1" applyFont="1" applyNumberFormat="1">
      <alignment horizontal="right" vertical="bottom"/>
    </xf>
    <xf borderId="0" fillId="0" fontId="8" numFmtId="164" xfId="0" applyAlignment="1" applyFont="1" applyNumberFormat="1">
      <alignment horizontal="right" readingOrder="0" vertical="bottom"/>
    </xf>
    <xf borderId="0" fillId="0" fontId="8" numFmtId="164" xfId="0" applyAlignment="1" applyFont="1" applyNumberFormat="1">
      <alignment horizontal="right" vertical="bottom"/>
    </xf>
    <xf borderId="0" fillId="0" fontId="13" numFmtId="0" xfId="0" applyAlignment="1" applyFont="1">
      <alignment readingOrder="0"/>
    </xf>
    <xf borderId="0" fillId="2" fontId="1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8" numFmtId="164" xfId="0" applyFont="1" applyNumberFormat="1"/>
    <xf borderId="0" fillId="5" fontId="5" numFmtId="0" xfId="0" applyAlignment="1" applyFill="1" applyFont="1">
      <alignment vertical="bottom"/>
    </xf>
    <xf borderId="0" fillId="5" fontId="5" numFmtId="164" xfId="0" applyAlignment="1" applyFont="1" applyNumberFormat="1">
      <alignment vertical="bottom"/>
    </xf>
    <xf borderId="0" fillId="0" fontId="15" numFmtId="0" xfId="0" applyFont="1"/>
    <xf borderId="0" fillId="0" fontId="5" numFmtId="164" xfId="0" applyAlignment="1" applyFont="1" applyNumberFormat="1">
      <alignment readingOrder="0" vertical="bottom"/>
    </xf>
    <xf borderId="0" fillId="6" fontId="16" numFmtId="0" xfId="0" applyAlignment="1" applyFill="1" applyFont="1">
      <alignment readingOrder="0"/>
    </xf>
    <xf borderId="0" fillId="5" fontId="13" numFmtId="0" xfId="0" applyAlignment="1" applyFont="1">
      <alignment vertical="bottom"/>
    </xf>
    <xf borderId="0" fillId="5" fontId="13" numFmtId="164" xfId="0" applyAlignment="1" applyFont="1" applyNumberFormat="1">
      <alignment vertical="bottom"/>
    </xf>
    <xf borderId="0" fillId="7" fontId="5" numFmtId="0" xfId="0" applyAlignment="1" applyFill="1" applyFont="1">
      <alignment vertical="bottom"/>
    </xf>
    <xf borderId="0" fillId="7" fontId="5" numFmtId="164" xfId="0" applyAlignment="1" applyFont="1" applyNumberFormat="1">
      <alignment vertical="bottom"/>
    </xf>
    <xf borderId="0" fillId="6" fontId="16" numFmtId="0" xfId="0" applyAlignment="1" applyFont="1">
      <alignment readingOrder="0" shrinkToFit="0" wrapText="1"/>
    </xf>
    <xf borderId="0" fillId="7" fontId="8" numFmtId="0" xfId="0" applyAlignment="1" applyFont="1">
      <alignment vertical="bottom"/>
    </xf>
    <xf borderId="0" fillId="7" fontId="8" numFmtId="164" xfId="0" applyAlignment="1" applyFont="1" applyNumberFormat="1">
      <alignment vertical="bottom"/>
    </xf>
    <xf borderId="0" fillId="0" fontId="15" numFmtId="0" xfId="0" applyAlignment="1" applyFont="1">
      <alignment shrinkToFit="0" wrapText="1"/>
    </xf>
    <xf borderId="0" fillId="8" fontId="5" numFmtId="0" xfId="0" applyAlignment="1" applyFill="1" applyFont="1">
      <alignment vertical="bottom"/>
    </xf>
    <xf borderId="0" fillId="8" fontId="5" numFmtId="164" xfId="0" applyAlignment="1" applyFont="1" applyNumberFormat="1">
      <alignment vertical="bottom"/>
    </xf>
    <xf borderId="0" fillId="0" fontId="8" numFmtId="164" xfId="0" applyAlignment="1" applyFont="1" applyNumberFormat="1">
      <alignment vertical="bottom"/>
    </xf>
    <xf borderId="0" fillId="0" fontId="8" numFmtId="164" xfId="0" applyAlignment="1" applyFont="1" applyNumberFormat="1">
      <alignment readingOrder="0" vertical="bottom"/>
    </xf>
    <xf borderId="0" fillId="2" fontId="17" numFmtId="0" xfId="0" applyAlignment="1" applyFont="1">
      <alignment readingOrder="0"/>
    </xf>
    <xf borderId="0" fillId="2" fontId="17" numFmtId="164" xfId="0" applyFont="1" applyNumberFormat="1"/>
    <xf borderId="0" fillId="2" fontId="18" numFmtId="0" xfId="0" applyAlignment="1" applyFont="1">
      <alignment readingOrder="0"/>
    </xf>
    <xf borderId="0" fillId="2" fontId="18" numFmtId="164" xfId="0" applyFont="1" applyNumberFormat="1"/>
    <xf borderId="0" fillId="0" fontId="15" numFmtId="0" xfId="0" applyAlignment="1" applyFont="1">
      <alignment readingOrder="0"/>
    </xf>
    <xf borderId="0" fillId="0" fontId="18" numFmtId="0" xfId="0" applyFont="1"/>
    <xf borderId="0" fillId="0" fontId="4" numFmtId="0" xfId="0" applyAlignment="1" applyFont="1">
      <alignment readingOrder="0" vertical="bottom"/>
    </xf>
    <xf borderId="0" fillId="0" fontId="19" numFmtId="3" xfId="0" applyAlignment="1" applyFont="1" applyNumberFormat="1">
      <alignment horizontal="right" vertical="bottom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164" xfId="0" applyFont="1" applyNumberFormat="1"/>
    <xf borderId="0" fillId="0" fontId="19" numFmtId="0" xfId="0" applyAlignment="1" applyFont="1">
      <alignment vertical="bottom"/>
    </xf>
    <xf borderId="0" fillId="0" fontId="3" numFmtId="164" xfId="0" applyFont="1" applyNumberFormat="1"/>
    <xf borderId="1" fillId="9" fontId="20" numFmtId="0" xfId="0" applyAlignment="1" applyBorder="1" applyFill="1" applyFont="1">
      <alignment vertical="bottom"/>
    </xf>
    <xf borderId="2" fillId="9" fontId="20" numFmtId="0" xfId="0" applyAlignment="1" applyBorder="1" applyFont="1">
      <alignment readingOrder="0" vertical="bottom"/>
    </xf>
    <xf borderId="2" fillId="9" fontId="20" numFmtId="0" xfId="0" applyAlignment="1" applyBorder="1" applyFont="1">
      <alignment vertical="bottom"/>
    </xf>
    <xf borderId="2" fillId="0" fontId="21" numFmtId="0" xfId="0" applyBorder="1" applyFont="1"/>
    <xf borderId="3" fillId="0" fontId="21" numFmtId="0" xfId="0" applyBorder="1" applyFont="1"/>
    <xf borderId="4" fillId="0" fontId="22" numFmtId="0" xfId="0" applyAlignment="1" applyBorder="1" applyFont="1">
      <alignment vertical="bottom"/>
    </xf>
    <xf borderId="0" fillId="0" fontId="23" numFmtId="164" xfId="0" applyAlignment="1" applyFont="1" applyNumberFormat="1">
      <alignment horizontal="right" vertical="bottom"/>
    </xf>
    <xf borderId="0" fillId="0" fontId="23" numFmtId="0" xfId="0" applyAlignment="1" applyFont="1">
      <alignment vertical="bottom"/>
    </xf>
    <xf borderId="0" fillId="0" fontId="23" numFmtId="0" xfId="0" applyAlignment="1" applyFont="1">
      <alignment readingOrder="0" vertical="bottom"/>
    </xf>
    <xf borderId="5" fillId="0" fontId="21" numFmtId="0" xfId="0" applyBorder="1" applyFont="1"/>
    <xf borderId="4" fillId="0" fontId="22" numFmtId="0" xfId="0" applyAlignment="1" applyBorder="1" applyFont="1">
      <alignment vertical="top"/>
    </xf>
    <xf borderId="0" fillId="0" fontId="23" numFmtId="4" xfId="0" applyAlignment="1" applyFont="1" applyNumberFormat="1">
      <alignment horizontal="right" vertical="top"/>
    </xf>
    <xf borderId="0" fillId="0" fontId="3" numFmtId="4" xfId="0" applyAlignment="1" applyFont="1" applyNumberFormat="1">
      <alignment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shrinkToFit="0" vertical="top" wrapText="1"/>
    </xf>
    <xf borderId="0" fillId="0" fontId="23" numFmtId="4" xfId="0" applyAlignment="1" applyFont="1" applyNumberFormat="1">
      <alignment horizontal="right" vertical="bottom"/>
    </xf>
    <xf borderId="4" fillId="10" fontId="22" numFmtId="0" xfId="0" applyAlignment="1" applyBorder="1" applyFill="1" applyFont="1">
      <alignment vertical="bottom"/>
    </xf>
    <xf borderId="0" fillId="10" fontId="23" numFmtId="4" xfId="0" applyAlignment="1" applyFont="1" applyNumberFormat="1">
      <alignment horizontal="right" vertical="bottom"/>
    </xf>
    <xf borderId="0" fillId="10" fontId="3" numFmtId="4" xfId="0" applyFont="1" applyNumberFormat="1"/>
    <xf borderId="0" fillId="10" fontId="23" numFmtId="0" xfId="0" applyAlignment="1" applyFont="1">
      <alignment readingOrder="0" vertical="bottom"/>
    </xf>
    <xf borderId="0" fillId="10" fontId="23" numFmtId="0" xfId="0" applyAlignment="1" applyFont="1">
      <alignment vertical="bottom"/>
    </xf>
    <xf borderId="0" fillId="0" fontId="23" numFmtId="10" xfId="0" applyAlignment="1" applyFont="1" applyNumberFormat="1">
      <alignment vertical="bottom"/>
    </xf>
    <xf borderId="0" fillId="0" fontId="3" numFmtId="10" xfId="0" applyFont="1" applyNumberFormat="1"/>
    <xf borderId="0" fillId="0" fontId="23" numFmtId="4" xfId="0" applyAlignment="1" applyFont="1" applyNumberFormat="1">
      <alignment horizontal="left" readingOrder="0" vertical="bottom"/>
    </xf>
    <xf borderId="0" fillId="0" fontId="23" numFmtId="10" xfId="0" applyAlignment="1" applyFont="1" applyNumberFormat="1">
      <alignment horizontal="right" vertical="bottom"/>
    </xf>
    <xf borderId="0" fillId="0" fontId="3" numFmtId="4" xfId="0" applyFont="1" applyNumberFormat="1"/>
    <xf borderId="6" fillId="0" fontId="22" numFmtId="0" xfId="0" applyAlignment="1" applyBorder="1" applyFont="1">
      <alignment vertical="bottom"/>
    </xf>
    <xf borderId="7" fillId="0" fontId="23" numFmtId="4" xfId="0" applyAlignment="1" applyBorder="1" applyFont="1" applyNumberFormat="1">
      <alignment horizontal="right" vertical="bottom"/>
    </xf>
    <xf borderId="7" fillId="0" fontId="3" numFmtId="0" xfId="0" applyBorder="1" applyFont="1"/>
    <xf borderId="7" fillId="0" fontId="23" numFmtId="0" xfId="0" applyAlignment="1" applyBorder="1" applyFont="1">
      <alignment readingOrder="0" vertical="bottom"/>
    </xf>
    <xf borderId="7" fillId="0" fontId="21" numFmtId="0" xfId="0" applyBorder="1" applyFont="1"/>
    <xf borderId="8" fillId="0" fontId="21" numFmtId="0" xfId="0" applyBorder="1" applyFont="1"/>
    <xf borderId="0" fillId="0" fontId="17" numFmtId="0" xfId="0" applyAlignment="1" applyFont="1">
      <alignment readingOrder="0"/>
    </xf>
    <xf borderId="0" fillId="0" fontId="17" numFmtId="0" xfId="0" applyAlignment="1" applyFont="1">
      <alignment horizontal="center" vertical="top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7" numFmtId="0" xfId="0" applyAlignment="1" applyFont="1">
      <alignment horizontal="right" vertical="top"/>
    </xf>
    <xf borderId="0" fillId="0" fontId="17" numFmtId="0" xfId="0" applyAlignment="1" applyFont="1">
      <alignment readingOrder="0" vertical="bottom"/>
    </xf>
    <xf borderId="0" fillId="0" fontId="7" numFmtId="164" xfId="0" applyAlignment="1" applyFont="1" applyNumberFormat="1">
      <alignment horizontal="right" vertical="bottom"/>
    </xf>
    <xf borderId="1" fillId="0" fontId="2" numFmtId="0" xfId="0" applyAlignment="1" applyBorder="1" applyFont="1">
      <alignment readingOrder="0" vertical="center"/>
    </xf>
    <xf borderId="2" fillId="0" fontId="3" numFmtId="164" xfId="0" applyAlignment="1" applyBorder="1" applyFont="1" applyNumberFormat="1">
      <alignment vertical="center"/>
    </xf>
    <xf borderId="2" fillId="0" fontId="3" numFmtId="0" xfId="0" applyAlignment="1" applyBorder="1" applyFont="1">
      <alignment readingOrder="0" shrinkToFit="0" wrapText="1"/>
    </xf>
    <xf borderId="6" fillId="0" fontId="21" numFmtId="0" xfId="0" applyBorder="1" applyFont="1"/>
    <xf borderId="7" fillId="0" fontId="3" numFmtId="0" xfId="0" applyAlignment="1" applyBorder="1" applyFont="1">
      <alignment readingOrder="0"/>
    </xf>
    <xf borderId="8" fillId="0" fontId="3" numFmtId="0" xfId="0" applyBorder="1" applyFont="1"/>
    <xf borderId="0" fillId="0" fontId="22" numFmtId="0" xfId="0" applyAlignment="1" applyFont="1">
      <alignment vertical="bottom"/>
    </xf>
    <xf borderId="0" fillId="0" fontId="23" numFmtId="0" xfId="0" applyAlignment="1" applyFont="1">
      <alignment shrinkToFit="0" vertical="bottom" wrapText="1"/>
    </xf>
    <xf borderId="0" fillId="0" fontId="22" numFmtId="0" xfId="0" applyAlignment="1" applyFont="1">
      <alignment shrinkToFit="0" vertical="bottom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alance de situac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40:G40" displayName="Table_1" name="Table_1" id="1">
  <tableColumns count="3">
    <tableColumn name="Column1" id="1"/>
    <tableColumn name="Column2" id="2"/>
    <tableColumn name="Column3" id="3"/>
  </tableColumns>
  <tableStyleInfo name="Balance de situaci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75"/>
  </cols>
  <sheetData>
    <row r="3">
      <c r="B3" s="1" t="s">
        <v>0</v>
      </c>
      <c r="C3" s="2" t="s">
        <v>1</v>
      </c>
      <c r="D3" s="2"/>
    </row>
    <row r="4">
      <c r="B4" s="1" t="s">
        <v>2</v>
      </c>
      <c r="C4" s="2">
        <v>2535100.0</v>
      </c>
      <c r="D4" s="2"/>
    </row>
    <row r="5">
      <c r="B5" s="1" t="s">
        <v>3</v>
      </c>
      <c r="C5" s="2">
        <v>1898500.0</v>
      </c>
      <c r="D5" s="2"/>
    </row>
    <row r="6">
      <c r="B6" s="1" t="s">
        <v>4</v>
      </c>
      <c r="C6" s="2">
        <v>636600.0</v>
      </c>
      <c r="D6" s="2"/>
    </row>
    <row r="7">
      <c r="B7" s="1" t="s">
        <v>5</v>
      </c>
      <c r="C7" s="2">
        <v>473200.0</v>
      </c>
      <c r="D7" s="2"/>
    </row>
    <row r="8">
      <c r="B8" s="1" t="s">
        <v>6</v>
      </c>
      <c r="C8" s="2">
        <v>66700.0</v>
      </c>
      <c r="D8" s="2"/>
    </row>
    <row r="9">
      <c r="B9" s="1" t="s">
        <v>7</v>
      </c>
      <c r="C9" s="2">
        <v>96700.0</v>
      </c>
      <c r="D9" s="2"/>
    </row>
    <row r="10">
      <c r="B10" s="1" t="s">
        <v>8</v>
      </c>
      <c r="C10" s="2">
        <v>0.0</v>
      </c>
      <c r="D10" s="2"/>
    </row>
    <row r="11">
      <c r="B11" s="1" t="s">
        <v>9</v>
      </c>
      <c r="C11" s="2">
        <v>96700.0</v>
      </c>
      <c r="D11" s="2"/>
    </row>
    <row r="12">
      <c r="B12" s="1" t="s">
        <v>10</v>
      </c>
      <c r="C12" s="2">
        <v>24175.0</v>
      </c>
      <c r="D12" s="2"/>
    </row>
    <row r="13">
      <c r="B13" s="1" t="s">
        <v>11</v>
      </c>
      <c r="C13" s="2">
        <v>72525.0</v>
      </c>
      <c r="D13" s="2"/>
    </row>
    <row r="14">
      <c r="B14" s="1"/>
      <c r="C14" s="2"/>
      <c r="D14" s="2"/>
    </row>
    <row r="15">
      <c r="B15" s="1" t="s">
        <v>12</v>
      </c>
      <c r="C15" s="2"/>
      <c r="D15" s="2"/>
    </row>
    <row r="16">
      <c r="B16" s="1"/>
      <c r="C16" s="2" t="s">
        <v>13</v>
      </c>
      <c r="D16" s="2" t="s">
        <v>14</v>
      </c>
    </row>
    <row r="17">
      <c r="B17" s="1" t="s">
        <v>15</v>
      </c>
      <c r="C17" s="2" t="s">
        <v>1</v>
      </c>
      <c r="D17" s="2"/>
    </row>
    <row r="18">
      <c r="B18" s="1" t="s">
        <v>15</v>
      </c>
      <c r="C18" s="2"/>
      <c r="D18" s="2"/>
    </row>
    <row r="19">
      <c r="B19" s="1" t="s">
        <v>16</v>
      </c>
      <c r="C19" s="2">
        <v>475744.61</v>
      </c>
      <c r="D19" s="2">
        <v>427128.32</v>
      </c>
    </row>
    <row r="20">
      <c r="B20" s="1" t="s">
        <v>17</v>
      </c>
      <c r="C20" s="2">
        <v>28769.11</v>
      </c>
      <c r="D20" s="2">
        <v>27149.32</v>
      </c>
    </row>
    <row r="21">
      <c r="B21" s="1" t="s">
        <v>18</v>
      </c>
      <c r="C21" s="2">
        <v>446975.5</v>
      </c>
      <c r="D21" s="2">
        <v>399979.0</v>
      </c>
    </row>
    <row r="22">
      <c r="B22" s="1" t="s">
        <v>19</v>
      </c>
      <c r="C22" s="2" t="s">
        <v>20</v>
      </c>
      <c r="D22" s="2" t="s">
        <v>20</v>
      </c>
    </row>
    <row r="23">
      <c r="B23" s="1" t="s">
        <v>21</v>
      </c>
      <c r="C23" s="2" t="s">
        <v>20</v>
      </c>
      <c r="D23" s="2" t="s">
        <v>20</v>
      </c>
    </row>
    <row r="24">
      <c r="B24" s="1" t="s">
        <v>22</v>
      </c>
      <c r="C24" s="2" t="s">
        <v>20</v>
      </c>
      <c r="D24" s="2" t="s">
        <v>20</v>
      </c>
    </row>
    <row r="25">
      <c r="B25" s="1" t="s">
        <v>23</v>
      </c>
      <c r="C25" s="2" t="s">
        <v>20</v>
      </c>
      <c r="D25" s="2" t="s">
        <v>20</v>
      </c>
    </row>
    <row r="26">
      <c r="B26" s="1"/>
      <c r="C26" s="2"/>
      <c r="D26" s="2"/>
    </row>
    <row r="27">
      <c r="B27" s="1" t="s">
        <v>24</v>
      </c>
      <c r="C27" s="2">
        <v>2233956.49</v>
      </c>
      <c r="D27" s="2">
        <v>2116222.55</v>
      </c>
    </row>
    <row r="28">
      <c r="B28" s="1" t="s">
        <v>25</v>
      </c>
      <c r="C28" s="2" t="s">
        <v>26</v>
      </c>
      <c r="D28" s="2" t="s">
        <v>20</v>
      </c>
    </row>
    <row r="29">
      <c r="B29" s="1" t="s">
        <v>27</v>
      </c>
      <c r="C29" s="2">
        <v>1761778.91</v>
      </c>
      <c r="D29" s="2">
        <v>1608885.44</v>
      </c>
    </row>
    <row r="30">
      <c r="B30" s="1" t="s">
        <v>28</v>
      </c>
      <c r="C30" s="2">
        <v>1047729.92</v>
      </c>
      <c r="D30" s="2">
        <v>990012.31</v>
      </c>
    </row>
    <row r="31">
      <c r="B31" s="1" t="s">
        <v>29</v>
      </c>
      <c r="C31" s="2" t="s">
        <v>20</v>
      </c>
      <c r="D31" s="2" t="s">
        <v>20</v>
      </c>
    </row>
    <row r="32">
      <c r="B32" s="1" t="s">
        <v>30</v>
      </c>
      <c r="C32" s="2">
        <v>714048.99</v>
      </c>
      <c r="D32" s="2">
        <v>618873.13</v>
      </c>
    </row>
    <row r="33">
      <c r="B33" s="1" t="s">
        <v>31</v>
      </c>
      <c r="C33" s="2" t="s">
        <v>20</v>
      </c>
      <c r="D33" s="2" t="s">
        <v>20</v>
      </c>
    </row>
    <row r="34">
      <c r="B34" s="1" t="s">
        <v>32</v>
      </c>
      <c r="C34" s="2">
        <v>9598.75</v>
      </c>
      <c r="D34" s="2">
        <v>3060.0</v>
      </c>
    </row>
    <row r="35">
      <c r="B35" s="1" t="s">
        <v>33</v>
      </c>
      <c r="C35" s="2">
        <v>39841.57</v>
      </c>
      <c r="D35" s="2">
        <v>29867.12</v>
      </c>
    </row>
    <row r="36">
      <c r="B36" s="1" t="s">
        <v>34</v>
      </c>
      <c r="C36" s="2">
        <v>422737.26</v>
      </c>
      <c r="D36" s="2">
        <v>474409.99</v>
      </c>
    </row>
    <row r="37">
      <c r="B37" s="1" t="s">
        <v>35</v>
      </c>
      <c r="C37" s="2">
        <v>2709701.1</v>
      </c>
      <c r="D37" s="2">
        <v>2543350.87</v>
      </c>
    </row>
    <row r="38">
      <c r="B38" s="1"/>
      <c r="C38" s="2"/>
      <c r="D38" s="2"/>
    </row>
    <row r="39">
      <c r="B39" s="1"/>
      <c r="C39" s="2" t="s">
        <v>13</v>
      </c>
      <c r="D39" s="2" t="s">
        <v>14</v>
      </c>
    </row>
    <row r="40">
      <c r="B40" s="1" t="s">
        <v>36</v>
      </c>
      <c r="C40" s="2"/>
      <c r="D40" s="2"/>
    </row>
    <row r="41">
      <c r="B41" s="1" t="s">
        <v>37</v>
      </c>
      <c r="C41" s="2">
        <v>1885566.8</v>
      </c>
      <c r="D41" s="2">
        <v>1812301.38</v>
      </c>
    </row>
    <row r="42">
      <c r="B42" s="1" t="s">
        <v>38</v>
      </c>
      <c r="C42" s="2">
        <v>1865478.02</v>
      </c>
      <c r="D42" s="2">
        <v>1795793.94</v>
      </c>
    </row>
    <row r="43">
      <c r="B43" s="1" t="s">
        <v>39</v>
      </c>
      <c r="C43" s="2">
        <v>691150.0</v>
      </c>
      <c r="D43" s="2">
        <v>691150.0</v>
      </c>
    </row>
    <row r="44">
      <c r="B44" s="1" t="s">
        <v>40</v>
      </c>
      <c r="C44" s="2">
        <v>691150.0</v>
      </c>
      <c r="D44" s="2">
        <v>691150.0</v>
      </c>
    </row>
    <row r="45">
      <c r="B45" s="1" t="s">
        <v>41</v>
      </c>
      <c r="C45" s="2" t="s">
        <v>20</v>
      </c>
      <c r="D45" s="2" t="s">
        <v>20</v>
      </c>
    </row>
    <row r="46">
      <c r="B46" s="1" t="s">
        <v>42</v>
      </c>
      <c r="C46" s="2" t="s">
        <v>20</v>
      </c>
      <c r="D46" s="2" t="s">
        <v>20</v>
      </c>
    </row>
    <row r="47">
      <c r="B47" s="1" t="s">
        <v>43</v>
      </c>
      <c r="C47" s="2">
        <v>1104643.94</v>
      </c>
      <c r="D47" s="2">
        <v>1060743.29</v>
      </c>
    </row>
    <row r="48">
      <c r="B48" s="1" t="s">
        <v>44</v>
      </c>
      <c r="C48" s="2" t="s">
        <v>20</v>
      </c>
      <c r="D48" s="2"/>
    </row>
    <row r="49">
      <c r="B49" s="1" t="s">
        <v>45</v>
      </c>
      <c r="C49" s="2" t="s">
        <v>20</v>
      </c>
      <c r="D49" s="2"/>
    </row>
    <row r="50">
      <c r="B50" s="1" t="s">
        <v>46</v>
      </c>
      <c r="C50" s="2" t="s">
        <v>20</v>
      </c>
      <c r="D50" s="2"/>
    </row>
    <row r="51">
      <c r="B51" s="1" t="s">
        <v>47</v>
      </c>
      <c r="C51" s="2">
        <v>69684.08</v>
      </c>
      <c r="D51" s="2">
        <v>43900.65</v>
      </c>
    </row>
    <row r="52">
      <c r="B52" s="1" t="s">
        <v>48</v>
      </c>
      <c r="C52" s="2" t="s">
        <v>20</v>
      </c>
      <c r="D52" s="2" t="s">
        <v>20</v>
      </c>
    </row>
    <row r="53">
      <c r="B53" s="1" t="s">
        <v>49</v>
      </c>
      <c r="C53" s="2">
        <v>20088.78</v>
      </c>
      <c r="D53" s="2">
        <v>16507.44</v>
      </c>
    </row>
    <row r="54">
      <c r="B54" s="1" t="s">
        <v>50</v>
      </c>
      <c r="C54" s="2">
        <v>23240.13</v>
      </c>
      <c r="D54" s="2">
        <v>34481.34</v>
      </c>
    </row>
    <row r="55">
      <c r="B55" s="1" t="s">
        <v>51</v>
      </c>
      <c r="C55" s="2" t="s">
        <v>20</v>
      </c>
      <c r="D55" s="2" t="s">
        <v>20</v>
      </c>
    </row>
    <row r="56">
      <c r="B56" s="1" t="s">
        <v>52</v>
      </c>
      <c r="C56" s="2">
        <v>16543.88</v>
      </c>
      <c r="D56" s="2">
        <v>28978.86</v>
      </c>
    </row>
    <row r="57">
      <c r="B57" s="1" t="s">
        <v>53</v>
      </c>
      <c r="C57" s="2">
        <v>16543.88</v>
      </c>
      <c r="D57" s="2">
        <v>28978.86</v>
      </c>
    </row>
    <row r="58">
      <c r="B58" s="1" t="s">
        <v>54</v>
      </c>
      <c r="C58" s="2" t="s">
        <v>20</v>
      </c>
      <c r="D58" s="2" t="s">
        <v>20</v>
      </c>
    </row>
    <row r="59">
      <c r="B59" s="1" t="s">
        <v>55</v>
      </c>
      <c r="C59" s="2" t="s">
        <v>20</v>
      </c>
      <c r="D59" s="2" t="s">
        <v>20</v>
      </c>
    </row>
    <row r="60">
      <c r="B60" s="1" t="s">
        <v>56</v>
      </c>
      <c r="C60" s="2" t="s">
        <v>20</v>
      </c>
      <c r="D60" s="2" t="s">
        <v>20</v>
      </c>
    </row>
    <row r="61">
      <c r="B61" s="1" t="s">
        <v>57</v>
      </c>
      <c r="C61" s="2">
        <v>6696.25</v>
      </c>
      <c r="D61" s="2">
        <v>5502.48</v>
      </c>
    </row>
    <row r="62">
      <c r="B62" s="1" t="s">
        <v>58</v>
      </c>
      <c r="C62" s="2" t="s">
        <v>20</v>
      </c>
      <c r="D62" s="2" t="s">
        <v>20</v>
      </c>
    </row>
    <row r="63">
      <c r="B63" s="1" t="s">
        <v>59</v>
      </c>
      <c r="C63" s="2">
        <v>800894.17</v>
      </c>
      <c r="D63" s="2">
        <v>696568.15</v>
      </c>
    </row>
    <row r="64">
      <c r="B64" s="1" t="s">
        <v>60</v>
      </c>
      <c r="C64" s="2" t="s">
        <v>20</v>
      </c>
      <c r="D64" s="2" t="s">
        <v>20</v>
      </c>
    </row>
    <row r="65">
      <c r="B65" s="1" t="s">
        <v>61</v>
      </c>
      <c r="C65" s="2">
        <v>16067.53</v>
      </c>
      <c r="D65" s="2">
        <v>15881.18</v>
      </c>
    </row>
    <row r="66">
      <c r="B66" s="1" t="s">
        <v>53</v>
      </c>
      <c r="C66" s="2">
        <v>16067.53</v>
      </c>
      <c r="D66" s="2">
        <v>15881.18</v>
      </c>
    </row>
    <row r="67">
      <c r="B67" s="1" t="s">
        <v>54</v>
      </c>
      <c r="C67" s="2" t="s">
        <v>20</v>
      </c>
      <c r="D67" s="2" t="s">
        <v>20</v>
      </c>
    </row>
    <row r="68">
      <c r="B68" s="1" t="s">
        <v>62</v>
      </c>
      <c r="C68" s="2" t="s">
        <v>20</v>
      </c>
      <c r="D68" s="2" t="s">
        <v>20</v>
      </c>
    </row>
    <row r="69">
      <c r="B69" s="1" t="s">
        <v>63</v>
      </c>
      <c r="C69" s="2" t="s">
        <v>20</v>
      </c>
      <c r="D69" s="2" t="s">
        <v>20</v>
      </c>
    </row>
    <row r="70">
      <c r="B70" s="1" t="s">
        <v>64</v>
      </c>
      <c r="C70" s="2">
        <v>738670.48</v>
      </c>
      <c r="D70" s="2">
        <v>60117.19</v>
      </c>
    </row>
    <row r="71">
      <c r="B71" s="1" t="s">
        <v>65</v>
      </c>
      <c r="C71" s="2">
        <v>283723.15</v>
      </c>
      <c r="D71" s="2">
        <v>195147.46</v>
      </c>
    </row>
    <row r="72">
      <c r="B72" s="1" t="s">
        <v>66</v>
      </c>
      <c r="C72" s="2">
        <v>454947.33</v>
      </c>
      <c r="D72" s="2">
        <v>411696.73</v>
      </c>
    </row>
    <row r="73">
      <c r="B73" s="1" t="s">
        <v>33</v>
      </c>
      <c r="C73" s="2">
        <v>46156.16</v>
      </c>
      <c r="D73" s="2">
        <v>73569.78</v>
      </c>
    </row>
    <row r="74">
      <c r="B74" s="1" t="s">
        <v>67</v>
      </c>
      <c r="C74" s="2">
        <v>2709701.1</v>
      </c>
      <c r="D74" s="2">
        <v>2543350.87</v>
      </c>
    </row>
    <row r="75">
      <c r="B75" s="1" t="s">
        <v>68</v>
      </c>
      <c r="C75" s="2">
        <v>2197395.74</v>
      </c>
      <c r="D75" s="2">
        <v>1906230.1</v>
      </c>
    </row>
    <row r="76">
      <c r="B76" s="1" t="s">
        <v>69</v>
      </c>
      <c r="C76" s="2" t="s">
        <v>20</v>
      </c>
      <c r="D76" s="2" t="s">
        <v>20</v>
      </c>
    </row>
    <row r="77">
      <c r="B77" s="1" t="s">
        <v>70</v>
      </c>
      <c r="C77" s="2" t="s">
        <v>20</v>
      </c>
      <c r="D77" s="2" t="s">
        <v>20</v>
      </c>
    </row>
    <row r="78">
      <c r="B78" s="1" t="s">
        <v>71</v>
      </c>
      <c r="C78" s="2">
        <v>-515415.03</v>
      </c>
      <c r="D78" s="2">
        <v>-422771.2</v>
      </c>
    </row>
    <row r="79">
      <c r="B79" s="1" t="s">
        <v>72</v>
      </c>
      <c r="C79" s="2">
        <v>25215.95</v>
      </c>
      <c r="D79" s="2">
        <v>31922.64</v>
      </c>
    </row>
    <row r="80">
      <c r="B80" s="1" t="s">
        <v>73</v>
      </c>
      <c r="C80" s="2">
        <v>-1162509.07</v>
      </c>
      <c r="D80" s="2">
        <v>-1103282.97</v>
      </c>
    </row>
    <row r="81">
      <c r="B81" s="1" t="s">
        <v>74</v>
      </c>
      <c r="C81" s="2">
        <v>-432442.63</v>
      </c>
      <c r="D81" s="2">
        <v>320074.2</v>
      </c>
    </row>
    <row r="82">
      <c r="B82" s="1" t="s">
        <v>75</v>
      </c>
      <c r="C82" s="2">
        <v>-29223.64</v>
      </c>
      <c r="D82" s="2">
        <v>-29020.04</v>
      </c>
    </row>
    <row r="83">
      <c r="B83" s="1" t="s">
        <v>76</v>
      </c>
      <c r="C83" s="2">
        <v>9413.58</v>
      </c>
      <c r="D83" s="2">
        <v>5394.31</v>
      </c>
    </row>
    <row r="84">
      <c r="B84" s="1" t="s">
        <v>77</v>
      </c>
      <c r="C84" s="2" t="s">
        <v>20</v>
      </c>
      <c r="D84" s="2" t="s">
        <v>20</v>
      </c>
    </row>
    <row r="85">
      <c r="B85" s="1" t="s">
        <v>78</v>
      </c>
      <c r="C85" s="2" t="s">
        <v>20</v>
      </c>
      <c r="D85" s="2" t="s">
        <v>20</v>
      </c>
    </row>
    <row r="86">
      <c r="B86" s="1" t="s">
        <v>79</v>
      </c>
      <c r="C86" s="2">
        <v>92434.9</v>
      </c>
      <c r="D86" s="2">
        <v>68398.64</v>
      </c>
    </row>
    <row r="87">
      <c r="B87" s="1" t="s">
        <v>80</v>
      </c>
      <c r="C87" s="2">
        <v>679.36</v>
      </c>
      <c r="D87" s="2"/>
    </row>
    <row r="88">
      <c r="B88" s="1" t="s">
        <v>81</v>
      </c>
      <c r="C88" s="2">
        <v>-1299.58</v>
      </c>
      <c r="D88" s="2">
        <v>-3314.05</v>
      </c>
    </row>
    <row r="89">
      <c r="B89" s="1" t="s">
        <v>82</v>
      </c>
      <c r="C89" s="2" t="s">
        <v>20</v>
      </c>
      <c r="D89" s="2" t="s">
        <v>20</v>
      </c>
    </row>
    <row r="90">
      <c r="B90" s="1" t="s">
        <v>83</v>
      </c>
      <c r="C90" s="2" t="s">
        <v>20</v>
      </c>
      <c r="D90" s="2" t="s">
        <v>20</v>
      </c>
    </row>
    <row r="91">
      <c r="B91" s="1" t="s">
        <v>84</v>
      </c>
      <c r="C91" s="2" t="s">
        <v>20</v>
      </c>
      <c r="D91" s="2" t="s">
        <v>20</v>
      </c>
    </row>
    <row r="92">
      <c r="B92" s="1" t="s">
        <v>85</v>
      </c>
      <c r="C92" s="2">
        <v>-620.22</v>
      </c>
      <c r="D92" s="2">
        <v>-3314.05</v>
      </c>
    </row>
    <row r="93">
      <c r="B93" s="1" t="s">
        <v>86</v>
      </c>
      <c r="C93" s="2">
        <v>91814.68</v>
      </c>
      <c r="D93" s="2">
        <v>65084.59</v>
      </c>
    </row>
    <row r="94">
      <c r="B94" s="1" t="s">
        <v>87</v>
      </c>
      <c r="C94" s="2">
        <v>-22129.6</v>
      </c>
      <c r="D94" s="2">
        <v>-22129.6</v>
      </c>
    </row>
    <row r="95">
      <c r="B95" s="1" t="s">
        <v>88</v>
      </c>
      <c r="C95" s="2">
        <v>69685.08</v>
      </c>
      <c r="D95" s="2">
        <v>43900.65</v>
      </c>
    </row>
    <row r="96">
      <c r="B96" s="1"/>
      <c r="C96" s="2"/>
      <c r="D96" s="2"/>
    </row>
    <row r="97">
      <c r="B97" s="1"/>
      <c r="C97" s="2"/>
      <c r="D97" s="2"/>
    </row>
    <row r="98">
      <c r="B98" s="3"/>
      <c r="C98" s="3"/>
      <c r="D98" s="3"/>
    </row>
    <row r="99">
      <c r="B99" s="3"/>
      <c r="C99" s="3"/>
      <c r="D9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5"/>
    <col customWidth="1" min="3" max="3" width="12.13"/>
    <col customWidth="1" min="4" max="4" width="12.63"/>
    <col customWidth="1" min="5" max="5" width="47.13"/>
    <col customWidth="1" min="6" max="7" width="11.63"/>
  </cols>
  <sheetData>
    <row r="1">
      <c r="A1" s="4" t="s">
        <v>89</v>
      </c>
    </row>
    <row r="3">
      <c r="B3" s="5" t="s">
        <v>90</v>
      </c>
      <c r="C3" s="6"/>
      <c r="D3" s="6"/>
      <c r="E3" s="7"/>
      <c r="F3" s="7"/>
      <c r="G3" s="7"/>
    </row>
    <row r="4">
      <c r="B4" s="6"/>
      <c r="C4" s="6"/>
      <c r="D4" s="6"/>
      <c r="E4" s="7"/>
      <c r="F4" s="7"/>
      <c r="G4" s="7"/>
    </row>
    <row r="5">
      <c r="B5" s="8" t="s">
        <v>91</v>
      </c>
      <c r="C5" s="9" t="s">
        <v>13</v>
      </c>
      <c r="D5" s="9" t="s">
        <v>14</v>
      </c>
      <c r="E5" s="8" t="s">
        <v>92</v>
      </c>
      <c r="F5" s="9" t="s">
        <v>13</v>
      </c>
      <c r="G5" s="9" t="s">
        <v>14</v>
      </c>
    </row>
    <row r="6">
      <c r="B6" s="10" t="s">
        <v>93</v>
      </c>
      <c r="C6" s="11">
        <v>475744.61</v>
      </c>
      <c r="D6" s="11">
        <v>427128.32</v>
      </c>
      <c r="E6" s="6" t="s">
        <v>37</v>
      </c>
      <c r="F6" s="12">
        <v>1885566.8</v>
      </c>
      <c r="G6" s="12">
        <v>1812301.38</v>
      </c>
    </row>
    <row r="7">
      <c r="B7" s="6" t="s">
        <v>17</v>
      </c>
      <c r="C7" s="12">
        <v>28769.11</v>
      </c>
      <c r="D7" s="12">
        <v>27149.32</v>
      </c>
      <c r="E7" s="6" t="s">
        <v>38</v>
      </c>
      <c r="F7" s="12">
        <v>1865478.02</v>
      </c>
      <c r="G7" s="12">
        <v>1795793.94</v>
      </c>
    </row>
    <row r="8">
      <c r="B8" s="6" t="s">
        <v>18</v>
      </c>
      <c r="C8" s="12">
        <v>446975.5</v>
      </c>
      <c r="D8" s="12">
        <v>399979.0</v>
      </c>
      <c r="E8" s="6" t="s">
        <v>39</v>
      </c>
      <c r="F8" s="12">
        <v>691150.0</v>
      </c>
      <c r="G8" s="12">
        <v>691150.0</v>
      </c>
    </row>
    <row r="9">
      <c r="B9" s="6" t="s">
        <v>19</v>
      </c>
      <c r="C9" s="12" t="s">
        <v>20</v>
      </c>
      <c r="D9" s="12" t="s">
        <v>20</v>
      </c>
      <c r="E9" s="6" t="s">
        <v>40</v>
      </c>
      <c r="F9" s="12">
        <v>691150.0</v>
      </c>
      <c r="G9" s="12">
        <v>691150.0</v>
      </c>
    </row>
    <row r="10">
      <c r="B10" s="6" t="s">
        <v>21</v>
      </c>
      <c r="C10" s="12" t="s">
        <v>20</v>
      </c>
      <c r="D10" s="12" t="s">
        <v>20</v>
      </c>
      <c r="E10" s="6" t="s">
        <v>41</v>
      </c>
      <c r="F10" s="12" t="s">
        <v>20</v>
      </c>
      <c r="G10" s="12" t="s">
        <v>20</v>
      </c>
    </row>
    <row r="11">
      <c r="B11" s="6" t="s">
        <v>22</v>
      </c>
      <c r="C11" s="12" t="s">
        <v>20</v>
      </c>
      <c r="D11" s="12" t="s">
        <v>20</v>
      </c>
      <c r="E11" s="6" t="s">
        <v>42</v>
      </c>
      <c r="F11" s="12" t="s">
        <v>20</v>
      </c>
      <c r="G11" s="12" t="s">
        <v>20</v>
      </c>
    </row>
    <row r="12">
      <c r="B12" s="6" t="s">
        <v>23</v>
      </c>
      <c r="C12" s="12" t="s">
        <v>20</v>
      </c>
      <c r="D12" s="12" t="s">
        <v>20</v>
      </c>
      <c r="E12" s="6" t="s">
        <v>43</v>
      </c>
      <c r="F12" s="12">
        <v>1104643.94</v>
      </c>
      <c r="G12" s="12">
        <v>1060743.29</v>
      </c>
    </row>
    <row r="13">
      <c r="B13" s="13" t="s">
        <v>94</v>
      </c>
      <c r="C13" s="14">
        <f t="shared" ref="C13:D13" si="1">C7+C8</f>
        <v>475744.61</v>
      </c>
      <c r="D13" s="14">
        <f t="shared" si="1"/>
        <v>427128.32</v>
      </c>
      <c r="E13" s="6" t="s">
        <v>44</v>
      </c>
      <c r="F13" s="12" t="s">
        <v>20</v>
      </c>
      <c r="G13" s="15"/>
    </row>
    <row r="14">
      <c r="B14" s="10" t="s">
        <v>95</v>
      </c>
      <c r="C14" s="11">
        <v>2233956.49</v>
      </c>
      <c r="D14" s="11">
        <v>2116222.55</v>
      </c>
      <c r="E14" s="6" t="s">
        <v>45</v>
      </c>
      <c r="F14" s="12" t="s">
        <v>20</v>
      </c>
      <c r="G14" s="15"/>
    </row>
    <row r="15">
      <c r="B15" s="6" t="s">
        <v>25</v>
      </c>
      <c r="C15" s="12" t="s">
        <v>26</v>
      </c>
      <c r="D15" s="12" t="s">
        <v>20</v>
      </c>
      <c r="E15" s="6" t="s">
        <v>46</v>
      </c>
      <c r="F15" s="12" t="s">
        <v>20</v>
      </c>
      <c r="G15" s="15"/>
    </row>
    <row r="16">
      <c r="B16" s="16" t="s">
        <v>96</v>
      </c>
      <c r="C16" s="17">
        <f t="shared" ref="C16:D16" si="2">C17+C22+C23</f>
        <v>1811219.23</v>
      </c>
      <c r="D16" s="18">
        <f t="shared" si="2"/>
        <v>1641812.56</v>
      </c>
      <c r="E16" s="6" t="s">
        <v>47</v>
      </c>
      <c r="F16" s="12">
        <v>69684.08</v>
      </c>
      <c r="G16" s="12">
        <v>43900.65</v>
      </c>
    </row>
    <row r="17">
      <c r="B17" s="6" t="s">
        <v>27</v>
      </c>
      <c r="C17" s="12">
        <f t="shared" ref="C17:D17" si="3">C18+C20</f>
        <v>1761778.91</v>
      </c>
      <c r="D17" s="12">
        <f t="shared" si="3"/>
        <v>1608885.44</v>
      </c>
      <c r="E17" s="6" t="s">
        <v>48</v>
      </c>
      <c r="F17" s="12" t="s">
        <v>20</v>
      </c>
      <c r="G17" s="12" t="s">
        <v>20</v>
      </c>
    </row>
    <row r="18">
      <c r="B18" s="19" t="s">
        <v>28</v>
      </c>
      <c r="C18" s="20">
        <v>1047729.92</v>
      </c>
      <c r="D18" s="21">
        <v>990012.31</v>
      </c>
      <c r="E18" s="6" t="s">
        <v>49</v>
      </c>
      <c r="F18" s="12">
        <v>20088.78</v>
      </c>
      <c r="G18" s="12">
        <v>16507.44</v>
      </c>
    </row>
    <row r="19">
      <c r="B19" s="6" t="s">
        <v>29</v>
      </c>
      <c r="C19" s="12" t="s">
        <v>20</v>
      </c>
      <c r="D19" s="12" t="s">
        <v>20</v>
      </c>
      <c r="E19" s="22" t="s">
        <v>50</v>
      </c>
      <c r="F19" s="23">
        <v>23240.13</v>
      </c>
      <c r="G19" s="23">
        <v>34481.34</v>
      </c>
    </row>
    <row r="20">
      <c r="B20" s="6" t="s">
        <v>30</v>
      </c>
      <c r="C20" s="12">
        <v>714048.99</v>
      </c>
      <c r="D20" s="12">
        <v>618873.13</v>
      </c>
      <c r="E20" s="6" t="s">
        <v>51</v>
      </c>
      <c r="F20" s="12" t="s">
        <v>20</v>
      </c>
      <c r="G20" s="12" t="s">
        <v>20</v>
      </c>
    </row>
    <row r="21">
      <c r="B21" s="6" t="s">
        <v>31</v>
      </c>
      <c r="C21" s="12" t="s">
        <v>20</v>
      </c>
      <c r="D21" s="12" t="s">
        <v>20</v>
      </c>
      <c r="E21" s="24" t="s">
        <v>52</v>
      </c>
      <c r="F21" s="12">
        <v>16543.88</v>
      </c>
      <c r="G21" s="12">
        <v>28978.86</v>
      </c>
    </row>
    <row r="22">
      <c r="B22" s="6" t="s">
        <v>32</v>
      </c>
      <c r="C22" s="25">
        <v>9598.75</v>
      </c>
      <c r="D22" s="25">
        <v>3060.0</v>
      </c>
      <c r="E22" s="26" t="s">
        <v>53</v>
      </c>
      <c r="F22" s="27">
        <v>16543.88</v>
      </c>
      <c r="G22" s="27">
        <v>28978.86</v>
      </c>
    </row>
    <row r="23">
      <c r="B23" s="6" t="s">
        <v>33</v>
      </c>
      <c r="C23" s="25">
        <v>39841.57</v>
      </c>
      <c r="D23" s="25">
        <v>29867.12</v>
      </c>
      <c r="E23" s="6" t="s">
        <v>54</v>
      </c>
      <c r="F23" s="12" t="s">
        <v>20</v>
      </c>
      <c r="G23" s="12" t="s">
        <v>20</v>
      </c>
    </row>
    <row r="24">
      <c r="B24" s="24" t="s">
        <v>34</v>
      </c>
      <c r="C24" s="28">
        <v>422737.26</v>
      </c>
      <c r="D24" s="28">
        <v>474409.99</v>
      </c>
      <c r="E24" s="6" t="s">
        <v>55</v>
      </c>
      <c r="F24" s="12" t="s">
        <v>20</v>
      </c>
      <c r="G24" s="12" t="s">
        <v>20</v>
      </c>
    </row>
    <row r="25">
      <c r="B25" s="24" t="s">
        <v>35</v>
      </c>
      <c r="C25" s="29">
        <v>2709701.1</v>
      </c>
      <c r="D25" s="29">
        <v>2543350.87</v>
      </c>
      <c r="E25" s="6" t="s">
        <v>56</v>
      </c>
      <c r="F25" s="12" t="s">
        <v>20</v>
      </c>
      <c r="G25" s="12" t="s">
        <v>20</v>
      </c>
    </row>
    <row r="26">
      <c r="E26" s="6" t="s">
        <v>57</v>
      </c>
      <c r="F26" s="12">
        <v>6696.25</v>
      </c>
      <c r="G26" s="12">
        <v>5502.48</v>
      </c>
    </row>
    <row r="27">
      <c r="B27" s="7"/>
      <c r="C27" s="7"/>
      <c r="D27" s="7"/>
      <c r="E27" s="6" t="s">
        <v>58</v>
      </c>
      <c r="F27" s="12" t="s">
        <v>20</v>
      </c>
      <c r="G27" s="12" t="s">
        <v>20</v>
      </c>
    </row>
    <row r="28">
      <c r="B28" s="30"/>
      <c r="C28" s="7"/>
      <c r="D28" s="7"/>
      <c r="E28" s="31" t="s">
        <v>59</v>
      </c>
      <c r="F28" s="11">
        <v>800894.17</v>
      </c>
      <c r="G28" s="11">
        <v>696568.15</v>
      </c>
    </row>
    <row r="29">
      <c r="B29" s="32"/>
      <c r="C29" s="7"/>
      <c r="D29" s="7"/>
      <c r="E29" s="6" t="s">
        <v>60</v>
      </c>
      <c r="F29" s="15" t="s">
        <v>20</v>
      </c>
      <c r="G29" s="15" t="s">
        <v>20</v>
      </c>
    </row>
    <row r="30">
      <c r="B30" s="33" t="s">
        <v>97</v>
      </c>
      <c r="C30" s="34">
        <f>(C18+D18)/2</f>
        <v>1018871.115</v>
      </c>
      <c r="D30" s="7"/>
      <c r="E30" s="24" t="s">
        <v>61</v>
      </c>
      <c r="F30" s="15">
        <v>16067.53</v>
      </c>
      <c r="G30" s="15">
        <v>15881.18</v>
      </c>
    </row>
    <row r="31">
      <c r="B31" s="7"/>
      <c r="C31" s="7"/>
      <c r="D31" s="7"/>
      <c r="E31" s="35" t="s">
        <v>53</v>
      </c>
      <c r="F31" s="36">
        <v>16067.53</v>
      </c>
      <c r="G31" s="36">
        <v>15881.18</v>
      </c>
      <c r="H31" s="4"/>
    </row>
    <row r="32">
      <c r="B32" s="7"/>
      <c r="C32" s="7"/>
      <c r="D32" s="7"/>
      <c r="E32" s="6" t="s">
        <v>54</v>
      </c>
      <c r="F32" s="15" t="s">
        <v>20</v>
      </c>
      <c r="G32" s="15" t="s">
        <v>20</v>
      </c>
    </row>
    <row r="33">
      <c r="B33" s="37"/>
      <c r="C33" s="37"/>
      <c r="D33" s="37"/>
      <c r="E33" s="6" t="s">
        <v>62</v>
      </c>
      <c r="F33" s="15" t="s">
        <v>20</v>
      </c>
      <c r="G33" s="15" t="s">
        <v>20</v>
      </c>
    </row>
    <row r="34">
      <c r="B34" s="37"/>
      <c r="C34" s="37"/>
      <c r="D34" s="37"/>
      <c r="E34" s="6" t="s">
        <v>63</v>
      </c>
      <c r="F34" s="15" t="s">
        <v>20</v>
      </c>
      <c r="G34" s="15" t="s">
        <v>20</v>
      </c>
    </row>
    <row r="35">
      <c r="B35" s="37"/>
      <c r="C35" s="37"/>
      <c r="D35" s="37"/>
      <c r="E35" s="6" t="s">
        <v>64</v>
      </c>
      <c r="F35" s="15">
        <v>738670.48</v>
      </c>
      <c r="G35" s="38">
        <v>607117.19</v>
      </c>
    </row>
    <row r="36">
      <c r="B36" s="37"/>
      <c r="C36" s="37"/>
      <c r="D36" s="37"/>
      <c r="E36" s="6" t="s">
        <v>65</v>
      </c>
      <c r="F36" s="15">
        <v>283723.15</v>
      </c>
      <c r="G36" s="15">
        <v>195147.46</v>
      </c>
    </row>
    <row r="37">
      <c r="B37" s="37"/>
      <c r="C37" s="37"/>
      <c r="D37" s="37"/>
      <c r="E37" s="6" t="s">
        <v>66</v>
      </c>
      <c r="F37" s="15">
        <v>454947.33</v>
      </c>
      <c r="G37" s="15">
        <v>411696.73</v>
      </c>
    </row>
    <row r="38">
      <c r="B38" s="37"/>
      <c r="C38" s="37"/>
      <c r="D38" s="37"/>
      <c r="E38" s="6" t="s">
        <v>33</v>
      </c>
      <c r="F38" s="15">
        <v>46156.16</v>
      </c>
      <c r="G38" s="15">
        <v>73569.78</v>
      </c>
    </row>
    <row r="39">
      <c r="B39" s="37"/>
      <c r="C39" s="37"/>
      <c r="D39" s="37"/>
      <c r="E39" s="24" t="s">
        <v>67</v>
      </c>
      <c r="F39" s="15">
        <v>2709701.1</v>
      </c>
      <c r="G39" s="15">
        <v>2543350.87</v>
      </c>
    </row>
    <row r="40">
      <c r="B40" s="37"/>
      <c r="C40" s="37"/>
      <c r="D40" s="39" t="s">
        <v>2</v>
      </c>
      <c r="E40" s="40" t="s">
        <v>68</v>
      </c>
      <c r="F40" s="41">
        <v>2197395.74</v>
      </c>
      <c r="G40" s="41">
        <v>1906230.1</v>
      </c>
    </row>
    <row r="41">
      <c r="B41" s="37"/>
      <c r="C41" s="37"/>
      <c r="D41" s="37"/>
      <c r="E41" s="6" t="s">
        <v>69</v>
      </c>
      <c r="F41" s="15" t="s">
        <v>20</v>
      </c>
      <c r="G41" s="15" t="s">
        <v>20</v>
      </c>
    </row>
    <row r="42">
      <c r="B42" s="37"/>
      <c r="C42" s="37"/>
      <c r="D42" s="37"/>
      <c r="E42" s="6" t="s">
        <v>70</v>
      </c>
      <c r="F42" s="15" t="s">
        <v>20</v>
      </c>
      <c r="G42" s="15" t="s">
        <v>20</v>
      </c>
    </row>
    <row r="43">
      <c r="B43" s="37"/>
      <c r="C43" s="37"/>
      <c r="D43" s="39" t="s">
        <v>98</v>
      </c>
      <c r="E43" s="42" t="s">
        <v>71</v>
      </c>
      <c r="F43" s="43">
        <v>-515415.03</v>
      </c>
      <c r="G43" s="43">
        <v>-422771.2</v>
      </c>
    </row>
    <row r="44">
      <c r="B44" s="37"/>
      <c r="C44" s="37"/>
      <c r="D44" s="37"/>
      <c r="E44" s="6" t="s">
        <v>72</v>
      </c>
      <c r="F44" s="15">
        <v>25215.95</v>
      </c>
      <c r="G44" s="15">
        <v>31922.64</v>
      </c>
    </row>
    <row r="45">
      <c r="B45" s="37"/>
      <c r="C45" s="37"/>
      <c r="D45" s="37"/>
      <c r="E45" s="6" t="s">
        <v>73</v>
      </c>
      <c r="F45" s="15">
        <v>-1162509.07</v>
      </c>
      <c r="G45" s="15">
        <v>-1103282.97</v>
      </c>
    </row>
    <row r="46">
      <c r="B46" s="37"/>
      <c r="C46" s="37"/>
      <c r="D46" s="37"/>
      <c r="E46" s="6" t="s">
        <v>74</v>
      </c>
      <c r="F46" s="15">
        <v>-432442.63</v>
      </c>
      <c r="G46" s="15">
        <v>320074.2</v>
      </c>
    </row>
    <row r="47">
      <c r="B47" s="37"/>
      <c r="C47" s="37"/>
      <c r="D47" s="37"/>
      <c r="E47" s="6" t="s">
        <v>75</v>
      </c>
      <c r="F47" s="15">
        <v>-29223.64</v>
      </c>
      <c r="G47" s="15">
        <v>-29020.04</v>
      </c>
    </row>
    <row r="48">
      <c r="B48" s="37"/>
      <c r="C48" s="37"/>
      <c r="D48" s="37"/>
      <c r="E48" s="6" t="s">
        <v>76</v>
      </c>
      <c r="F48" s="15">
        <v>9413.58</v>
      </c>
      <c r="G48" s="15">
        <v>5394.31</v>
      </c>
    </row>
    <row r="49">
      <c r="B49" s="37"/>
      <c r="C49" s="37"/>
      <c r="D49" s="37"/>
      <c r="E49" s="6" t="s">
        <v>77</v>
      </c>
      <c r="F49" s="15" t="s">
        <v>20</v>
      </c>
      <c r="G49" s="15" t="s">
        <v>20</v>
      </c>
    </row>
    <row r="50">
      <c r="B50" s="37"/>
      <c r="C50" s="37"/>
      <c r="D50" s="37"/>
      <c r="E50" s="6" t="s">
        <v>78</v>
      </c>
      <c r="F50" s="15" t="s">
        <v>20</v>
      </c>
      <c r="G50" s="15" t="s">
        <v>20</v>
      </c>
    </row>
    <row r="51">
      <c r="B51" s="37"/>
      <c r="C51" s="37"/>
      <c r="D51" s="44" t="s">
        <v>99</v>
      </c>
      <c r="E51" s="45" t="s">
        <v>79</v>
      </c>
      <c r="F51" s="46">
        <v>92434.9</v>
      </c>
      <c r="G51" s="46">
        <v>68398.64</v>
      </c>
    </row>
    <row r="52">
      <c r="B52" s="37"/>
      <c r="C52" s="37"/>
      <c r="D52" s="47"/>
      <c r="E52" s="6" t="s">
        <v>80</v>
      </c>
      <c r="F52" s="15">
        <v>679.36</v>
      </c>
      <c r="G52" s="15"/>
    </row>
    <row r="53">
      <c r="B53" s="37"/>
      <c r="C53" s="37"/>
      <c r="D53" s="44" t="s">
        <v>100</v>
      </c>
      <c r="E53" s="45" t="s">
        <v>81</v>
      </c>
      <c r="F53" s="46">
        <v>-1299.58</v>
      </c>
      <c r="G53" s="46">
        <v>-3314.05</v>
      </c>
    </row>
    <row r="54">
      <c r="B54" s="37"/>
      <c r="C54" s="37"/>
      <c r="D54" s="37"/>
      <c r="E54" s="6" t="s">
        <v>82</v>
      </c>
      <c r="F54" s="15" t="s">
        <v>20</v>
      </c>
      <c r="G54" s="15" t="s">
        <v>20</v>
      </c>
    </row>
    <row r="55">
      <c r="B55" s="37"/>
      <c r="C55" s="37"/>
      <c r="D55" s="37"/>
      <c r="E55" s="6" t="s">
        <v>83</v>
      </c>
      <c r="F55" s="15" t="s">
        <v>20</v>
      </c>
      <c r="G55" s="15" t="s">
        <v>20</v>
      </c>
    </row>
    <row r="56">
      <c r="B56" s="37"/>
      <c r="C56" s="37"/>
      <c r="D56" s="37"/>
      <c r="E56" s="6" t="s">
        <v>84</v>
      </c>
      <c r="F56" s="15" t="s">
        <v>20</v>
      </c>
      <c r="G56" s="15" t="s">
        <v>20</v>
      </c>
    </row>
    <row r="57">
      <c r="B57" s="37"/>
      <c r="C57" s="37"/>
      <c r="D57" s="37"/>
      <c r="E57" s="6" t="s">
        <v>85</v>
      </c>
      <c r="F57" s="15">
        <v>-620.22</v>
      </c>
      <c r="G57" s="15">
        <v>-3314.05</v>
      </c>
    </row>
    <row r="58">
      <c r="B58" s="37"/>
      <c r="C58" s="37"/>
      <c r="D58" s="44" t="s">
        <v>9</v>
      </c>
      <c r="E58" s="48" t="s">
        <v>86</v>
      </c>
      <c r="F58" s="49">
        <v>91814.68</v>
      </c>
      <c r="G58" s="49">
        <v>65084.59</v>
      </c>
    </row>
    <row r="59">
      <c r="B59" s="37"/>
      <c r="C59" s="37"/>
      <c r="D59" s="37"/>
      <c r="E59" s="24" t="s">
        <v>87</v>
      </c>
      <c r="F59" s="50">
        <v>-22129.6</v>
      </c>
      <c r="G59" s="51">
        <v>-21183.94</v>
      </c>
    </row>
    <row r="60">
      <c r="B60" s="37"/>
      <c r="C60" s="37"/>
      <c r="D60" s="44" t="s">
        <v>101</v>
      </c>
      <c r="E60" s="45" t="s">
        <v>88</v>
      </c>
      <c r="F60" s="46">
        <v>69685.08</v>
      </c>
      <c r="G60" s="46">
        <v>43900.65</v>
      </c>
    </row>
    <row r="61">
      <c r="B61" s="37"/>
      <c r="C61" s="37"/>
      <c r="D61" s="37"/>
    </row>
    <row r="62">
      <c r="B62" s="37"/>
      <c r="C62" s="37"/>
      <c r="D62" s="37"/>
      <c r="E62" s="52" t="s">
        <v>102</v>
      </c>
      <c r="F62" s="53">
        <f t="shared" ref="F62:G62" si="4">F21+F30</f>
        <v>32611.41</v>
      </c>
      <c r="G62" s="53">
        <f t="shared" si="4"/>
        <v>44860.04</v>
      </c>
    </row>
    <row r="63">
      <c r="B63" s="37"/>
      <c r="C63" s="37"/>
      <c r="D63" s="37"/>
      <c r="E63" s="54" t="s">
        <v>103</v>
      </c>
      <c r="F63" s="55">
        <f t="shared" ref="F63:G63" si="5">F22+F31</f>
        <v>32611.41</v>
      </c>
      <c r="G63" s="55">
        <f t="shared" si="5"/>
        <v>44860.04</v>
      </c>
    </row>
    <row r="64">
      <c r="B64" s="56"/>
      <c r="C64" s="37"/>
      <c r="D64" s="37"/>
      <c r="E64" s="54" t="s">
        <v>104</v>
      </c>
      <c r="F64" s="55">
        <f>(F35+G35)/2</f>
        <v>672893.835</v>
      </c>
      <c r="G64" s="57"/>
    </row>
    <row r="65">
      <c r="B65" s="58" t="s">
        <v>105</v>
      </c>
      <c r="C65" s="59"/>
      <c r="D65" s="7"/>
    </row>
    <row r="66">
      <c r="B66" s="60" t="s">
        <v>0</v>
      </c>
      <c r="C66" s="9" t="s">
        <v>13</v>
      </c>
      <c r="D66" s="9" t="s">
        <v>14</v>
      </c>
    </row>
    <row r="67">
      <c r="B67" s="61" t="s">
        <v>2</v>
      </c>
      <c r="C67" s="2">
        <f t="shared" ref="C67:D67" si="6">F40</f>
        <v>2197395.74</v>
      </c>
      <c r="D67" s="62">
        <f t="shared" si="6"/>
        <v>1906230.1</v>
      </c>
    </row>
    <row r="68">
      <c r="B68" s="61" t="s">
        <v>106</v>
      </c>
      <c r="C68" s="2">
        <f t="shared" ref="C68:D68" si="7">F53</f>
        <v>-1299.58</v>
      </c>
      <c r="D68" s="62">
        <f t="shared" si="7"/>
        <v>-3314.05</v>
      </c>
    </row>
    <row r="69">
      <c r="B69" s="61" t="s">
        <v>98</v>
      </c>
      <c r="C69" s="2">
        <f t="shared" ref="C69:D69" si="8">F43</f>
        <v>-515415.03</v>
      </c>
      <c r="D69" s="62">
        <f t="shared" si="8"/>
        <v>-422771.2</v>
      </c>
    </row>
    <row r="70">
      <c r="B70" s="61" t="s">
        <v>99</v>
      </c>
      <c r="C70" s="2">
        <f t="shared" ref="C70:D70" si="9">F51</f>
        <v>92434.9</v>
      </c>
      <c r="D70" s="62">
        <f t="shared" si="9"/>
        <v>68398.64</v>
      </c>
    </row>
    <row r="71">
      <c r="B71" s="61" t="s">
        <v>9</v>
      </c>
      <c r="C71" s="2">
        <f t="shared" ref="C71:D71" si="10">F58</f>
        <v>91814.68</v>
      </c>
      <c r="D71" s="62">
        <f t="shared" si="10"/>
        <v>65084.59</v>
      </c>
    </row>
    <row r="72">
      <c r="B72" s="61" t="s">
        <v>11</v>
      </c>
      <c r="C72" s="2">
        <f t="shared" ref="C72:D72" si="11">F60</f>
        <v>69685.08</v>
      </c>
      <c r="D72" s="62">
        <f t="shared" si="11"/>
        <v>43900.65</v>
      </c>
    </row>
    <row r="73">
      <c r="B73" s="63"/>
      <c r="C73" s="59"/>
      <c r="D73" s="37"/>
    </row>
    <row r="74">
      <c r="C74" s="9"/>
      <c r="D74" s="9"/>
      <c r="F74" s="64"/>
      <c r="G74" s="64"/>
    </row>
    <row r="75">
      <c r="F75" s="64"/>
      <c r="G75" s="64"/>
    </row>
    <row r="76">
      <c r="B76" s="65" t="s">
        <v>107</v>
      </c>
      <c r="C76" s="66" t="s">
        <v>108</v>
      </c>
      <c r="D76" s="66" t="s">
        <v>109</v>
      </c>
      <c r="E76" s="67" t="s">
        <v>110</v>
      </c>
      <c r="F76" s="67" t="s">
        <v>111</v>
      </c>
      <c r="G76" s="68"/>
      <c r="H76" s="68"/>
      <c r="I76" s="68"/>
      <c r="J76" s="68"/>
      <c r="K76" s="68"/>
      <c r="L76" s="68"/>
      <c r="M76" s="69"/>
    </row>
    <row r="77">
      <c r="B77" s="70" t="s">
        <v>112</v>
      </c>
      <c r="C77" s="71">
        <f t="shared" ref="C77:D77" si="12">C14-F28</f>
        <v>1433062.32</v>
      </c>
      <c r="D77" s="64">
        <f t="shared" si="12"/>
        <v>1419654.4</v>
      </c>
      <c r="E77" s="72" t="s">
        <v>113</v>
      </c>
      <c r="F77" s="73" t="s">
        <v>114</v>
      </c>
      <c r="M77" s="74"/>
    </row>
    <row r="78">
      <c r="B78" s="75" t="s">
        <v>115</v>
      </c>
      <c r="C78" s="76">
        <f t="shared" ref="C78:D78" si="13">C14/F28</f>
        <v>2.789327946</v>
      </c>
      <c r="D78" s="77">
        <f t="shared" si="13"/>
        <v>3.038069642</v>
      </c>
      <c r="E78" s="78" t="s">
        <v>116</v>
      </c>
      <c r="F78" s="79" t="s">
        <v>117</v>
      </c>
      <c r="M78" s="74"/>
    </row>
    <row r="79">
      <c r="B79" s="70" t="s">
        <v>118</v>
      </c>
      <c r="C79" s="80">
        <f t="shared" ref="C79:D79" si="14">C14/F28</f>
        <v>2.789327946</v>
      </c>
      <c r="D79" s="80">
        <f t="shared" si="14"/>
        <v>3.038069642</v>
      </c>
      <c r="E79" s="73" t="s">
        <v>119</v>
      </c>
      <c r="F79" s="73" t="s">
        <v>120</v>
      </c>
      <c r="M79" s="74"/>
    </row>
    <row r="80">
      <c r="B80" s="81" t="s">
        <v>121</v>
      </c>
      <c r="C80" s="82">
        <f t="shared" ref="C80:D80" si="15">C24/F28</f>
        <v>0.527831611</v>
      </c>
      <c r="D80" s="83">
        <f t="shared" si="15"/>
        <v>0.6810675883</v>
      </c>
      <c r="E80" s="84" t="s">
        <v>122</v>
      </c>
      <c r="F80" s="85" t="s">
        <v>123</v>
      </c>
      <c r="M80" s="74"/>
    </row>
    <row r="81">
      <c r="B81" s="70" t="s">
        <v>124</v>
      </c>
      <c r="C81" s="86">
        <f t="shared" ref="C81:D81" si="16">(F21+F30)/F39</f>
        <v>0.01203505804</v>
      </c>
      <c r="D81" s="87">
        <f t="shared" si="16"/>
        <v>0.0176381641</v>
      </c>
      <c r="E81" s="73" t="s">
        <v>125</v>
      </c>
      <c r="F81" s="88" t="s">
        <v>126</v>
      </c>
      <c r="M81" s="74"/>
    </row>
    <row r="82">
      <c r="B82" s="70" t="s">
        <v>127</v>
      </c>
      <c r="C82" s="89">
        <f t="shared" ref="C82:D82" si="17">F30/(F30+F21)</f>
        <v>0.4926965746</v>
      </c>
      <c r="D82" s="87">
        <f t="shared" si="17"/>
        <v>0.3540161801</v>
      </c>
      <c r="E82" s="73" t="s">
        <v>128</v>
      </c>
      <c r="F82" s="73" t="s">
        <v>129</v>
      </c>
      <c r="M82" s="74"/>
    </row>
    <row r="83">
      <c r="B83" s="70" t="s">
        <v>130</v>
      </c>
      <c r="C83" s="89">
        <f t="shared" ref="C83:D83" si="18">(F53/F63)*-1</f>
        <v>0.03985046951</v>
      </c>
      <c r="D83" s="89">
        <f t="shared" si="18"/>
        <v>0.07387532423</v>
      </c>
      <c r="E83" s="73" t="s">
        <v>131</v>
      </c>
      <c r="F83" s="72" t="s">
        <v>132</v>
      </c>
      <c r="M83" s="74"/>
    </row>
    <row r="84">
      <c r="B84" s="70" t="s">
        <v>133</v>
      </c>
      <c r="C84" s="80">
        <f t="shared" ref="C84:D84" si="19">(F51/F53)*-1</f>
        <v>71.12674864</v>
      </c>
      <c r="D84" s="80">
        <f t="shared" si="19"/>
        <v>20.63898855</v>
      </c>
      <c r="E84" s="72" t="s">
        <v>134</v>
      </c>
      <c r="F84" s="72"/>
      <c r="M84" s="74"/>
    </row>
    <row r="85">
      <c r="B85" s="70" t="s">
        <v>135</v>
      </c>
      <c r="C85" s="80">
        <f>(C30/F40)*365</f>
        <v>169.2403194</v>
      </c>
      <c r="D85" s="90"/>
      <c r="E85" s="73" t="s">
        <v>136</v>
      </c>
      <c r="F85" s="73" t="s">
        <v>137</v>
      </c>
      <c r="M85" s="74"/>
    </row>
    <row r="86">
      <c r="B86" s="91" t="s">
        <v>138</v>
      </c>
      <c r="C86" s="92">
        <f>(F64/(-1*F43))*365</f>
        <v>476.5213187</v>
      </c>
      <c r="D86" s="93"/>
      <c r="E86" s="94" t="s">
        <v>139</v>
      </c>
      <c r="F86" s="94" t="s">
        <v>140</v>
      </c>
      <c r="G86" s="95"/>
      <c r="H86" s="95"/>
      <c r="I86" s="95"/>
      <c r="J86" s="95"/>
      <c r="K86" s="95"/>
      <c r="L86" s="95"/>
      <c r="M86" s="96"/>
    </row>
  </sheetData>
  <mergeCells count="11">
    <mergeCell ref="F78:M78"/>
    <mergeCell ref="F79:M79"/>
    <mergeCell ref="F82:M82"/>
    <mergeCell ref="F83:M83"/>
    <mergeCell ref="F84:M84"/>
    <mergeCell ref="F85:M85"/>
    <mergeCell ref="F86:M86"/>
    <mergeCell ref="F76:M76"/>
    <mergeCell ref="F77:M77"/>
    <mergeCell ref="F81:M81"/>
    <mergeCell ref="F80:M80"/>
  </mergeCells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5"/>
  </cols>
  <sheetData>
    <row r="2">
      <c r="B2" s="58" t="s">
        <v>141</v>
      </c>
    </row>
    <row r="3">
      <c r="B3" s="97" t="s">
        <v>0</v>
      </c>
      <c r="C3" s="98" t="s">
        <v>1</v>
      </c>
    </row>
    <row r="4">
      <c r="B4" s="99" t="s">
        <v>2</v>
      </c>
      <c r="C4" s="2">
        <v>2535100.0</v>
      </c>
    </row>
    <row r="5">
      <c r="B5" s="61" t="s">
        <v>3</v>
      </c>
      <c r="C5" s="2">
        <v>1898500.0</v>
      </c>
    </row>
    <row r="6">
      <c r="B6" s="61" t="s">
        <v>4</v>
      </c>
      <c r="C6" s="2">
        <v>636600.0</v>
      </c>
    </row>
    <row r="7">
      <c r="B7" s="61" t="s">
        <v>5</v>
      </c>
      <c r="C7" s="2">
        <v>473200.0</v>
      </c>
    </row>
    <row r="8">
      <c r="B8" s="61" t="s">
        <v>6</v>
      </c>
      <c r="C8" s="2">
        <v>66700.0</v>
      </c>
    </row>
    <row r="9">
      <c r="B9" s="61" t="s">
        <v>7</v>
      </c>
      <c r="C9" s="2">
        <v>96700.0</v>
      </c>
    </row>
    <row r="10">
      <c r="B10" s="100" t="s">
        <v>8</v>
      </c>
      <c r="C10" s="101">
        <v>0.0</v>
      </c>
    </row>
    <row r="11">
      <c r="B11" s="61" t="s">
        <v>9</v>
      </c>
      <c r="C11" s="2">
        <v>96700.0</v>
      </c>
    </row>
    <row r="12">
      <c r="B12" s="61" t="s">
        <v>10</v>
      </c>
      <c r="C12" s="2">
        <v>24175.0</v>
      </c>
    </row>
    <row r="13">
      <c r="B13" s="61" t="s">
        <v>11</v>
      </c>
      <c r="C13" s="2">
        <v>72525.0</v>
      </c>
    </row>
    <row r="14">
      <c r="B14" s="61"/>
      <c r="C14" s="2"/>
    </row>
    <row r="15">
      <c r="B15" s="102" t="s">
        <v>142</v>
      </c>
      <c r="C15" s="2"/>
    </row>
    <row r="16">
      <c r="B16" s="99" t="s">
        <v>2</v>
      </c>
      <c r="C16" s="103">
        <f>C4</f>
        <v>2535100</v>
      </c>
    </row>
    <row r="17">
      <c r="B17" s="99" t="s">
        <v>143</v>
      </c>
      <c r="C17" s="103">
        <f>C7+C8</f>
        <v>539900</v>
      </c>
    </row>
    <row r="18">
      <c r="B18" s="61" t="s">
        <v>144</v>
      </c>
      <c r="C18" s="2">
        <f>C5</f>
        <v>1898500</v>
      </c>
    </row>
    <row r="19">
      <c r="B19" s="99" t="s">
        <v>145</v>
      </c>
      <c r="C19" s="103">
        <f>C5</f>
        <v>1898500</v>
      </c>
    </row>
    <row r="20">
      <c r="B20" s="61"/>
      <c r="C20" s="2"/>
    </row>
    <row r="21">
      <c r="B21" s="61"/>
      <c r="C21" s="2"/>
    </row>
    <row r="22">
      <c r="B22" s="61" t="s">
        <v>146</v>
      </c>
      <c r="C22" s="2"/>
    </row>
    <row r="23">
      <c r="B23" s="61"/>
      <c r="C23" s="2"/>
    </row>
    <row r="24">
      <c r="B24" s="104" t="s">
        <v>147</v>
      </c>
      <c r="C24" s="105">
        <f>C17/(1-(C19/C16))</f>
        <v>2150016.478</v>
      </c>
      <c r="D24" s="106" t="s">
        <v>148</v>
      </c>
      <c r="E24" s="68"/>
      <c r="F24" s="68"/>
      <c r="G24" s="68"/>
      <c r="H24" s="68"/>
      <c r="I24" s="68"/>
      <c r="J24" s="69"/>
    </row>
    <row r="25">
      <c r="B25" s="107"/>
      <c r="C25" s="95"/>
      <c r="D25" s="108" t="s">
        <v>149</v>
      </c>
      <c r="E25" s="93"/>
      <c r="F25" s="93"/>
      <c r="G25" s="93"/>
      <c r="H25" s="93"/>
      <c r="I25" s="93"/>
      <c r="J25" s="109"/>
    </row>
    <row r="26">
      <c r="B26" s="110"/>
      <c r="C26" s="72"/>
      <c r="D26" s="111"/>
    </row>
    <row r="27">
      <c r="B27" s="72"/>
      <c r="C27" s="72"/>
      <c r="D27" s="72"/>
      <c r="E27" s="72"/>
    </row>
    <row r="28">
      <c r="B28" s="110"/>
      <c r="C28" s="72"/>
      <c r="D28" s="111"/>
    </row>
    <row r="29">
      <c r="B29" s="112"/>
      <c r="D29" s="111"/>
    </row>
  </sheetData>
  <mergeCells count="7">
    <mergeCell ref="D26:E26"/>
    <mergeCell ref="D28:E28"/>
    <mergeCell ref="B29:C29"/>
    <mergeCell ref="D29:E29"/>
    <mergeCell ref="D24:J24"/>
    <mergeCell ref="B24:B25"/>
    <mergeCell ref="C24:C25"/>
  </mergeCells>
  <drawing r:id="rId1"/>
</worksheet>
</file>