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610"/>
  <workbookPr/>
  <mc:AlternateContent xmlns:mc="http://schemas.openxmlformats.org/markup-compatibility/2006">
    <mc:Choice Requires="x15">
      <x15ac:absPath xmlns:x15ac="http://schemas.microsoft.com/office/spreadsheetml/2010/11/ac" url="/Users/xpollinate/Desktop/Current folders/Datasets, final 2013-2015/Eucalyptus Project/Chrissy/"/>
    </mc:Choice>
  </mc:AlternateContent>
  <bookViews>
    <workbookView xWindow="6100" yWindow="9260" windowWidth="27860" windowHeight="17600" tabRatio="500"/>
  </bookViews>
  <sheets>
    <sheet name="Metadata" sheetId="1" r:id="rId1"/>
    <sheet name="Allometry data" sheetId="2" r:id="rId2"/>
    <sheet name="full_harvest_data" sheetId="5" r:id="rId3"/>
    <sheet name="euc_rgr.csv" sheetId="6" r:id="rId4"/>
    <sheet name="roots" sheetId="7" r:id="rId5"/>
    <sheet name="euc_SLA.csv" sheetId="8" r:id="rId6"/>
    <sheet name="euc_WD.csv" sheetId="9" r:id="rId7"/>
    <sheet name="lasa_full" sheetId="10" r:id="rId8"/>
    <sheet name="transpiration" sheetId="11" r:id="rId9"/>
    <sheet name="randomisation" sheetId="12" r:id="rId10"/>
    <sheet name="euc_height.csv" sheetId="13" r:id="rId11"/>
    <sheet name="euc_basal_area.csv" sheetId="14" r:id="rId12"/>
    <sheet name="euc_leaf_death.csv" sheetId="15" r:id="rId13"/>
    <sheet name="LDMC" sheetId="16" r:id="rId14"/>
    <sheet name="euc_ldmc.csv" sheetId="17" r:id="rId15"/>
    <sheet name="Notes" sheetId="18" r:id="rId16"/>
  </sheets>
  <calcPr calcId="150001" iterate="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S62" i="16" l="1"/>
  <c r="P62" i="16"/>
  <c r="M62" i="16"/>
  <c r="J62" i="16"/>
  <c r="G62" i="16"/>
  <c r="S61" i="16"/>
  <c r="P61" i="16"/>
  <c r="M61" i="16"/>
  <c r="J61" i="16"/>
  <c r="G61" i="16"/>
  <c r="S60" i="16"/>
  <c r="P60" i="16"/>
  <c r="M60" i="16"/>
  <c r="J60" i="16"/>
  <c r="G60" i="16"/>
  <c r="S59" i="16"/>
  <c r="P59" i="16"/>
  <c r="M59" i="16"/>
  <c r="J59" i="16"/>
  <c r="G59" i="16"/>
  <c r="S58" i="16"/>
  <c r="P58" i="16"/>
  <c r="M58" i="16"/>
  <c r="J58" i="16"/>
  <c r="G58" i="16"/>
  <c r="S57" i="16"/>
  <c r="P57" i="16"/>
  <c r="M57" i="16"/>
  <c r="J57" i="16"/>
  <c r="G57" i="16"/>
  <c r="S56" i="16"/>
  <c r="P56" i="16"/>
  <c r="M56" i="16"/>
  <c r="J56" i="16"/>
  <c r="G56" i="16"/>
  <c r="S55" i="16"/>
  <c r="P55" i="16"/>
  <c r="M55" i="16"/>
  <c r="J55" i="16"/>
  <c r="G55" i="16"/>
  <c r="S54" i="16"/>
  <c r="P54" i="16"/>
  <c r="M54" i="16"/>
  <c r="J54" i="16"/>
  <c r="G54" i="16"/>
  <c r="S53" i="16"/>
  <c r="P53" i="16"/>
  <c r="M53" i="16"/>
  <c r="J53" i="16"/>
  <c r="G53" i="16"/>
  <c r="P52" i="16"/>
  <c r="M52" i="16"/>
  <c r="J52" i="16"/>
  <c r="G52" i="16"/>
  <c r="S51" i="16"/>
  <c r="P51" i="16"/>
  <c r="M51" i="16"/>
  <c r="J51" i="16"/>
  <c r="G51" i="16"/>
  <c r="S50" i="16"/>
  <c r="P50" i="16"/>
  <c r="M50" i="16"/>
  <c r="J50" i="16"/>
  <c r="G50" i="16"/>
  <c r="P49" i="16"/>
  <c r="M49" i="16"/>
  <c r="J49" i="16"/>
  <c r="G49" i="16"/>
  <c r="S48" i="16"/>
  <c r="P48" i="16"/>
  <c r="M48" i="16"/>
  <c r="J48" i="16"/>
  <c r="G48" i="16"/>
  <c r="P47" i="16"/>
  <c r="M47" i="16"/>
  <c r="J47" i="16"/>
  <c r="G47" i="16"/>
  <c r="S46" i="16"/>
  <c r="P46" i="16"/>
  <c r="M46" i="16"/>
  <c r="J46" i="16"/>
  <c r="G46" i="16"/>
  <c r="S45" i="16"/>
  <c r="P45" i="16"/>
  <c r="M45" i="16"/>
  <c r="J45" i="16"/>
  <c r="G45" i="16"/>
  <c r="M44" i="16"/>
  <c r="J44" i="16"/>
  <c r="G44" i="16"/>
  <c r="P43" i="16"/>
  <c r="M43" i="16"/>
  <c r="J43" i="16"/>
  <c r="G43" i="16"/>
  <c r="S42" i="16"/>
  <c r="P42" i="16"/>
  <c r="M42" i="16"/>
  <c r="J42" i="16"/>
  <c r="G42" i="16"/>
  <c r="M41" i="16"/>
  <c r="I41" i="16"/>
  <c r="H41" i="16"/>
  <c r="J41" i="16"/>
  <c r="G41" i="16"/>
  <c r="S40" i="16"/>
  <c r="P40" i="16"/>
  <c r="M40" i="16"/>
  <c r="J40" i="16"/>
  <c r="G40" i="16"/>
  <c r="P39" i="16"/>
  <c r="M39" i="16"/>
  <c r="I39" i="16"/>
  <c r="J39" i="16"/>
  <c r="G39" i="16"/>
  <c r="S38" i="16"/>
  <c r="P38" i="16"/>
  <c r="M38" i="16"/>
  <c r="I38" i="16"/>
  <c r="H38" i="16"/>
  <c r="J38" i="16"/>
  <c r="G38" i="16"/>
  <c r="S37" i="16"/>
  <c r="P37" i="16"/>
  <c r="M37" i="16"/>
  <c r="J37" i="16"/>
  <c r="G37" i="16"/>
  <c r="S36" i="16"/>
  <c r="P36" i="16"/>
  <c r="M36" i="16"/>
  <c r="J36" i="16"/>
  <c r="G36" i="16"/>
  <c r="S35" i="16"/>
  <c r="P35" i="16"/>
  <c r="M35" i="16"/>
  <c r="J35" i="16"/>
  <c r="G35" i="16"/>
  <c r="S34" i="16"/>
  <c r="P34" i="16"/>
  <c r="M34" i="16"/>
  <c r="J34" i="16"/>
  <c r="G34" i="16"/>
  <c r="P33" i="16"/>
  <c r="M33" i="16"/>
  <c r="J33" i="16"/>
  <c r="G33" i="16"/>
  <c r="S32" i="16"/>
  <c r="P32" i="16"/>
  <c r="M32" i="16"/>
  <c r="J32" i="16"/>
  <c r="G32" i="16"/>
  <c r="S31" i="16"/>
  <c r="P31" i="16"/>
  <c r="M31" i="16"/>
  <c r="J31" i="16"/>
  <c r="G31" i="16"/>
  <c r="J30" i="16"/>
  <c r="G30" i="16"/>
  <c r="S29" i="16"/>
  <c r="P29" i="16"/>
  <c r="M29" i="16"/>
  <c r="J29" i="16"/>
  <c r="G29" i="16"/>
  <c r="S28" i="16"/>
  <c r="P28" i="16"/>
  <c r="M28" i="16"/>
  <c r="J28" i="16"/>
  <c r="G28" i="16"/>
  <c r="J27" i="16"/>
  <c r="G27" i="16"/>
  <c r="S26" i="16"/>
  <c r="P26" i="16"/>
  <c r="M26" i="16"/>
  <c r="J26" i="16"/>
  <c r="G26" i="16"/>
  <c r="S25" i="16"/>
  <c r="P25" i="16"/>
  <c r="M25" i="16"/>
  <c r="J25" i="16"/>
  <c r="G25" i="16"/>
  <c r="S24" i="16"/>
  <c r="P24" i="16"/>
  <c r="M24" i="16"/>
  <c r="J24" i="16"/>
  <c r="G24" i="16"/>
  <c r="S23" i="16"/>
  <c r="P23" i="16"/>
  <c r="M23" i="16"/>
  <c r="J23" i="16"/>
  <c r="G23" i="16"/>
  <c r="S22" i="16"/>
  <c r="M22" i="16"/>
  <c r="J22" i="16"/>
  <c r="G22" i="16"/>
  <c r="P21" i="16"/>
  <c r="M21" i="16"/>
  <c r="J21" i="16"/>
  <c r="G21" i="16"/>
  <c r="S20" i="16"/>
  <c r="P20" i="16"/>
  <c r="M20" i="16"/>
  <c r="J20" i="16"/>
  <c r="G20" i="16"/>
  <c r="S19" i="16"/>
  <c r="P19" i="16"/>
  <c r="M19" i="16"/>
  <c r="J19" i="16"/>
  <c r="G19" i="16"/>
  <c r="M18" i="16"/>
  <c r="J18" i="16"/>
  <c r="G18" i="16"/>
  <c r="S17" i="16"/>
  <c r="P17" i="16"/>
  <c r="M17" i="16"/>
  <c r="J17" i="16"/>
  <c r="G17" i="16"/>
  <c r="S16" i="16"/>
  <c r="P16" i="16"/>
  <c r="M16" i="16"/>
  <c r="J16" i="16"/>
  <c r="G16" i="16"/>
  <c r="S15" i="16"/>
  <c r="P15" i="16"/>
  <c r="M15" i="16"/>
  <c r="J15" i="16"/>
  <c r="G15" i="16"/>
  <c r="S14" i="16"/>
  <c r="P14" i="16"/>
  <c r="M14" i="16"/>
  <c r="J14" i="16"/>
  <c r="G14" i="16"/>
  <c r="S13" i="16"/>
  <c r="P13" i="16"/>
  <c r="M13" i="16"/>
  <c r="J13" i="16"/>
  <c r="G13" i="16"/>
  <c r="P12" i="16"/>
  <c r="I12" i="16"/>
  <c r="H12" i="16"/>
  <c r="J12" i="16"/>
  <c r="M11" i="16"/>
  <c r="H11" i="16"/>
  <c r="J11" i="16"/>
  <c r="G11" i="16"/>
  <c r="S10" i="16"/>
  <c r="P10" i="16"/>
  <c r="M10" i="16"/>
  <c r="J10" i="16"/>
  <c r="G10" i="16"/>
  <c r="S9" i="16"/>
  <c r="P9" i="16"/>
  <c r="J9" i="16"/>
  <c r="S8" i="16"/>
  <c r="P8" i="16"/>
  <c r="M8" i="16"/>
  <c r="J8" i="16"/>
  <c r="G8" i="16"/>
  <c r="S7" i="16"/>
  <c r="P7" i="16"/>
  <c r="M7" i="16"/>
  <c r="J7" i="16"/>
  <c r="G7" i="16"/>
  <c r="S6" i="16"/>
  <c r="P6" i="16"/>
  <c r="M6" i="16"/>
  <c r="J6" i="16"/>
  <c r="G6" i="16"/>
  <c r="S5" i="16"/>
  <c r="P5" i="16"/>
  <c r="M5" i="16"/>
  <c r="J5" i="16"/>
  <c r="P4" i="16"/>
  <c r="M4" i="16"/>
  <c r="J4" i="16"/>
  <c r="M3" i="16"/>
  <c r="J3" i="16"/>
  <c r="S2" i="16"/>
  <c r="P2" i="16"/>
  <c r="M2" i="16"/>
  <c r="J2" i="16"/>
  <c r="S124" i="11"/>
  <c r="T124" i="11"/>
  <c r="S125" i="11"/>
  <c r="T125" i="11"/>
  <c r="S126" i="11"/>
  <c r="T126" i="11"/>
  <c r="V128" i="11"/>
  <c r="T4" i="11"/>
  <c r="T5" i="11"/>
  <c r="T6" i="11"/>
  <c r="T7" i="11"/>
  <c r="T8" i="11"/>
  <c r="T9" i="11"/>
  <c r="T10" i="11"/>
  <c r="T11" i="11"/>
  <c r="T12" i="11"/>
  <c r="T13" i="11"/>
  <c r="T14" i="11"/>
  <c r="T15" i="11"/>
  <c r="T16" i="11"/>
  <c r="T17" i="11"/>
  <c r="T18" i="11"/>
  <c r="T19" i="11"/>
  <c r="T20" i="11"/>
  <c r="T21" i="11"/>
  <c r="T22" i="11"/>
  <c r="T23" i="11"/>
  <c r="T24" i="11"/>
  <c r="T25" i="11"/>
  <c r="T26" i="11"/>
  <c r="T27" i="11"/>
  <c r="T28" i="11"/>
  <c r="T29" i="11"/>
  <c r="T30" i="11"/>
  <c r="T31" i="11"/>
  <c r="T32" i="11"/>
  <c r="T33" i="11"/>
  <c r="T34" i="11"/>
  <c r="T35" i="11"/>
  <c r="T36" i="11"/>
  <c r="T37" i="11"/>
  <c r="T38" i="11"/>
  <c r="T39" i="11"/>
  <c r="T40" i="11"/>
  <c r="T41" i="11"/>
  <c r="T42" i="11"/>
  <c r="T43" i="11"/>
  <c r="T44" i="11"/>
  <c r="T45" i="11"/>
  <c r="T46" i="11"/>
  <c r="T47" i="11"/>
  <c r="T48" i="11"/>
  <c r="T49" i="11"/>
  <c r="T50" i="11"/>
  <c r="T51" i="11"/>
  <c r="T52" i="11"/>
  <c r="T53" i="11"/>
  <c r="T54" i="11"/>
  <c r="T55" i="11"/>
  <c r="T56" i="11"/>
  <c r="T57" i="11"/>
  <c r="T58" i="11"/>
  <c r="T59" i="11"/>
  <c r="T60" i="11"/>
  <c r="T61" i="11"/>
  <c r="T62" i="11"/>
  <c r="T63" i="11"/>
  <c r="T64" i="11"/>
  <c r="T65" i="11"/>
  <c r="T66" i="11"/>
  <c r="T67" i="11"/>
  <c r="T68" i="11"/>
  <c r="T69" i="11"/>
  <c r="T70" i="11"/>
  <c r="T71" i="11"/>
  <c r="T72" i="11"/>
  <c r="T73" i="11"/>
  <c r="T74" i="11"/>
  <c r="T75" i="11"/>
  <c r="T76" i="11"/>
  <c r="T77" i="11"/>
  <c r="T78" i="11"/>
  <c r="T79" i="11"/>
  <c r="T80" i="11"/>
  <c r="T81" i="11"/>
  <c r="T82" i="11"/>
  <c r="T83" i="11"/>
  <c r="T84" i="11"/>
  <c r="T85" i="11"/>
  <c r="T86" i="11"/>
  <c r="T87" i="11"/>
  <c r="T88" i="11"/>
  <c r="T89" i="11"/>
  <c r="T90" i="11"/>
  <c r="T91" i="11"/>
  <c r="T92" i="11"/>
  <c r="T93" i="11"/>
  <c r="T94" i="11"/>
  <c r="T95" i="11"/>
  <c r="T96" i="11"/>
  <c r="T97" i="11"/>
  <c r="T98" i="11"/>
  <c r="T99" i="11"/>
  <c r="T100" i="11"/>
  <c r="T101" i="11"/>
  <c r="T102" i="11"/>
  <c r="T103" i="11"/>
  <c r="T104" i="11"/>
  <c r="T105" i="11"/>
  <c r="T106" i="11"/>
  <c r="T107" i="11"/>
  <c r="T108" i="11"/>
  <c r="T109" i="11"/>
  <c r="T110" i="11"/>
  <c r="T111" i="11"/>
  <c r="T112" i="11"/>
  <c r="T113" i="11"/>
  <c r="T114" i="11"/>
  <c r="T115" i="11"/>
  <c r="T116" i="11"/>
  <c r="T117" i="11"/>
  <c r="T118" i="11"/>
  <c r="T119" i="11"/>
  <c r="T120" i="11"/>
  <c r="T121" i="11"/>
  <c r="T122" i="11"/>
  <c r="T128" i="11"/>
  <c r="S4" i="11"/>
  <c r="S5" i="11"/>
  <c r="S6" i="11"/>
  <c r="S7" i="11"/>
  <c r="S8" i="11"/>
  <c r="S9" i="11"/>
  <c r="S10" i="11"/>
  <c r="S11" i="11"/>
  <c r="S12" i="11"/>
  <c r="S13" i="11"/>
  <c r="S14" i="11"/>
  <c r="S15" i="11"/>
  <c r="S16" i="11"/>
  <c r="S17" i="11"/>
  <c r="S18" i="11"/>
  <c r="S19" i="11"/>
  <c r="S20" i="11"/>
  <c r="S21" i="11"/>
  <c r="S22" i="11"/>
  <c r="S23" i="11"/>
  <c r="S24" i="11"/>
  <c r="S25" i="11"/>
  <c r="S26" i="11"/>
  <c r="S27" i="11"/>
  <c r="S28" i="11"/>
  <c r="S29" i="11"/>
  <c r="S30" i="11"/>
  <c r="S31" i="11"/>
  <c r="S32" i="11"/>
  <c r="S33" i="11"/>
  <c r="S34" i="11"/>
  <c r="S35" i="11"/>
  <c r="S36" i="11"/>
  <c r="S37" i="11"/>
  <c r="S38" i="11"/>
  <c r="S39" i="11"/>
  <c r="S40" i="11"/>
  <c r="S41" i="11"/>
  <c r="S42" i="11"/>
  <c r="S43" i="11"/>
  <c r="S44" i="11"/>
  <c r="S45" i="11"/>
  <c r="S46" i="11"/>
  <c r="S47" i="11"/>
  <c r="S48" i="11"/>
  <c r="S49" i="11"/>
  <c r="S50" i="11"/>
  <c r="S51" i="11"/>
  <c r="S52" i="11"/>
  <c r="S53" i="11"/>
  <c r="S54" i="11"/>
  <c r="S55" i="11"/>
  <c r="S56" i="11"/>
  <c r="S57" i="11"/>
  <c r="S58" i="11"/>
  <c r="S59" i="11"/>
  <c r="S60" i="11"/>
  <c r="S61" i="11"/>
  <c r="S62" i="11"/>
  <c r="S63" i="11"/>
  <c r="S64" i="11"/>
  <c r="S65" i="11"/>
  <c r="S66" i="11"/>
  <c r="S67" i="11"/>
  <c r="S68" i="11"/>
  <c r="S69" i="11"/>
  <c r="S70" i="11"/>
  <c r="S71" i="11"/>
  <c r="S72" i="11"/>
  <c r="S73" i="11"/>
  <c r="S74" i="11"/>
  <c r="S75" i="11"/>
  <c r="S76" i="11"/>
  <c r="S77" i="11"/>
  <c r="S78" i="11"/>
  <c r="S79" i="11"/>
  <c r="S80" i="11"/>
  <c r="S81" i="11"/>
  <c r="S82" i="11"/>
  <c r="S83" i="11"/>
  <c r="S84" i="11"/>
  <c r="S85" i="11"/>
  <c r="S86" i="11"/>
  <c r="S87" i="11"/>
  <c r="S88" i="11"/>
  <c r="S89" i="11"/>
  <c r="S90" i="11"/>
  <c r="S91" i="11"/>
  <c r="S92" i="11"/>
  <c r="S93" i="11"/>
  <c r="S94" i="11"/>
  <c r="S95" i="11"/>
  <c r="S96" i="11"/>
  <c r="S97" i="11"/>
  <c r="S98" i="11"/>
  <c r="S99" i="11"/>
  <c r="S100" i="11"/>
  <c r="S101" i="11"/>
  <c r="S102" i="11"/>
  <c r="S103" i="11"/>
  <c r="S104" i="11"/>
  <c r="S105" i="11"/>
  <c r="S106" i="11"/>
  <c r="S107" i="11"/>
  <c r="S108" i="11"/>
  <c r="S109" i="11"/>
  <c r="S110" i="11"/>
  <c r="S111" i="11"/>
  <c r="S112" i="11"/>
  <c r="S113" i="11"/>
  <c r="S114" i="11"/>
  <c r="S115" i="11"/>
  <c r="S116" i="11"/>
  <c r="S117" i="11"/>
  <c r="S118" i="11"/>
  <c r="S119" i="11"/>
  <c r="S120" i="11"/>
  <c r="S121" i="11"/>
  <c r="S122" i="11"/>
  <c r="S128" i="11"/>
  <c r="N4" i="11"/>
  <c r="N5" i="11"/>
  <c r="N6" i="11"/>
  <c r="N7" i="11"/>
  <c r="N8" i="11"/>
  <c r="N9" i="11"/>
  <c r="N10" i="11"/>
  <c r="N11" i="11"/>
  <c r="N12" i="11"/>
  <c r="N13" i="11"/>
  <c r="N14" i="11"/>
  <c r="N15" i="11"/>
  <c r="N16" i="11"/>
  <c r="N17" i="11"/>
  <c r="N18" i="11"/>
  <c r="N19" i="11"/>
  <c r="N20" i="11"/>
  <c r="N21" i="11"/>
  <c r="N22" i="11"/>
  <c r="N23" i="11"/>
  <c r="N24" i="11"/>
  <c r="N25" i="11"/>
  <c r="N26" i="11"/>
  <c r="N27" i="11"/>
  <c r="N28" i="11"/>
  <c r="N29" i="11"/>
  <c r="N30" i="11"/>
  <c r="N31" i="11"/>
  <c r="N32" i="11"/>
  <c r="N33" i="11"/>
  <c r="N34" i="11"/>
  <c r="N35" i="11"/>
  <c r="N36" i="11"/>
  <c r="N37" i="11"/>
  <c r="N38" i="11"/>
  <c r="N39" i="11"/>
  <c r="N40" i="11"/>
  <c r="N41" i="11"/>
  <c r="N42" i="11"/>
  <c r="N43" i="11"/>
  <c r="N44" i="11"/>
  <c r="N45" i="11"/>
  <c r="N46" i="11"/>
  <c r="N47" i="11"/>
  <c r="N48" i="11"/>
  <c r="N49" i="11"/>
  <c r="N50" i="11"/>
  <c r="N51" i="11"/>
  <c r="N52" i="11"/>
  <c r="N53" i="11"/>
  <c r="N54" i="11"/>
  <c r="N55" i="11"/>
  <c r="N56" i="11"/>
  <c r="N57" i="11"/>
  <c r="N58" i="11"/>
  <c r="N59" i="11"/>
  <c r="N60" i="11"/>
  <c r="N61" i="11"/>
  <c r="N62" i="11"/>
  <c r="N63" i="11"/>
  <c r="N64" i="11"/>
  <c r="N65" i="11"/>
  <c r="N66" i="11"/>
  <c r="N67" i="11"/>
  <c r="N68" i="11"/>
  <c r="N69" i="11"/>
  <c r="N70" i="11"/>
  <c r="N71" i="11"/>
  <c r="N72" i="11"/>
  <c r="N73" i="11"/>
  <c r="N74" i="11"/>
  <c r="N75" i="11"/>
  <c r="N76" i="11"/>
  <c r="N77" i="11"/>
  <c r="N78" i="11"/>
  <c r="N79" i="11"/>
  <c r="N80" i="11"/>
  <c r="N81" i="11"/>
  <c r="N82" i="11"/>
  <c r="N83" i="11"/>
  <c r="N84" i="11"/>
  <c r="N85" i="11"/>
  <c r="N86" i="11"/>
  <c r="N87" i="11"/>
  <c r="N88" i="11"/>
  <c r="N89" i="11"/>
  <c r="N90" i="11"/>
  <c r="N91" i="11"/>
  <c r="N92" i="11"/>
  <c r="N93" i="11"/>
  <c r="N94" i="11"/>
  <c r="N95" i="11"/>
  <c r="N96" i="11"/>
  <c r="N97" i="11"/>
  <c r="N98" i="11"/>
  <c r="N99" i="11"/>
  <c r="N100" i="11"/>
  <c r="N101" i="11"/>
  <c r="N102" i="11"/>
  <c r="N103" i="11"/>
  <c r="N104" i="11"/>
  <c r="N105" i="11"/>
  <c r="N106" i="11"/>
  <c r="N107" i="11"/>
  <c r="N108" i="11"/>
  <c r="N109" i="11"/>
  <c r="N110" i="11"/>
  <c r="N111" i="11"/>
  <c r="N112" i="11"/>
  <c r="N113" i="11"/>
  <c r="N114" i="11"/>
  <c r="N115" i="11"/>
  <c r="N116" i="11"/>
  <c r="N117" i="11"/>
  <c r="N118" i="11"/>
  <c r="N119" i="11"/>
  <c r="N120" i="11"/>
  <c r="N121" i="11"/>
  <c r="N122" i="11"/>
  <c r="N124" i="11"/>
  <c r="N125" i="11"/>
  <c r="N126" i="11"/>
  <c r="N128" i="11"/>
  <c r="M4" i="11"/>
  <c r="M5" i="11"/>
  <c r="M6" i="11"/>
  <c r="M7" i="11"/>
  <c r="M8" i="11"/>
  <c r="M9" i="11"/>
  <c r="M10" i="11"/>
  <c r="M11" i="11"/>
  <c r="M12" i="11"/>
  <c r="M13" i="11"/>
  <c r="M14" i="11"/>
  <c r="M15" i="11"/>
  <c r="M16" i="11"/>
  <c r="M17" i="11"/>
  <c r="M18" i="11"/>
  <c r="M19" i="11"/>
  <c r="M20" i="11"/>
  <c r="M21" i="11"/>
  <c r="M22" i="11"/>
  <c r="M23" i="11"/>
  <c r="M24" i="11"/>
  <c r="M25" i="11"/>
  <c r="M26" i="11"/>
  <c r="M27" i="11"/>
  <c r="M28" i="11"/>
  <c r="M29" i="11"/>
  <c r="M30" i="11"/>
  <c r="M31" i="11"/>
  <c r="M32" i="11"/>
  <c r="M33" i="11"/>
  <c r="M34" i="11"/>
  <c r="M35" i="11"/>
  <c r="M36" i="11"/>
  <c r="M37" i="11"/>
  <c r="M38" i="11"/>
  <c r="M39" i="11"/>
  <c r="M40" i="11"/>
  <c r="M41" i="11"/>
  <c r="M42" i="11"/>
  <c r="M43" i="11"/>
  <c r="M44" i="11"/>
  <c r="M45" i="11"/>
  <c r="M46" i="11"/>
  <c r="M47" i="11"/>
  <c r="M48" i="11"/>
  <c r="M49" i="11"/>
  <c r="M50" i="11"/>
  <c r="M51" i="11"/>
  <c r="M52" i="11"/>
  <c r="M53" i="11"/>
  <c r="M54" i="11"/>
  <c r="M55" i="11"/>
  <c r="M56" i="11"/>
  <c r="M57" i="11"/>
  <c r="M58" i="11"/>
  <c r="M59" i="11"/>
  <c r="M60" i="11"/>
  <c r="M61" i="11"/>
  <c r="M62" i="11"/>
  <c r="M63" i="11"/>
  <c r="M64" i="11"/>
  <c r="M65" i="11"/>
  <c r="M66" i="11"/>
  <c r="M67" i="11"/>
  <c r="M68" i="11"/>
  <c r="M69" i="11"/>
  <c r="M70" i="11"/>
  <c r="M71" i="11"/>
  <c r="M72" i="11"/>
  <c r="M73" i="11"/>
  <c r="M74" i="11"/>
  <c r="M75" i="11"/>
  <c r="M76" i="11"/>
  <c r="M77" i="11"/>
  <c r="M78" i="11"/>
  <c r="M79" i="11"/>
  <c r="M80" i="11"/>
  <c r="M81" i="11"/>
  <c r="M82" i="11"/>
  <c r="M83" i="11"/>
  <c r="M84" i="11"/>
  <c r="M85" i="11"/>
  <c r="M86" i="11"/>
  <c r="M87" i="11"/>
  <c r="M88" i="11"/>
  <c r="M89" i="11"/>
  <c r="M90" i="11"/>
  <c r="M91" i="11"/>
  <c r="M92" i="11"/>
  <c r="M93" i="11"/>
  <c r="M94" i="11"/>
  <c r="M95" i="11"/>
  <c r="M96" i="11"/>
  <c r="M97" i="11"/>
  <c r="M98" i="11"/>
  <c r="M99" i="11"/>
  <c r="M100" i="11"/>
  <c r="M101" i="11"/>
  <c r="M102" i="11"/>
  <c r="M103" i="11"/>
  <c r="M104" i="11"/>
  <c r="M105" i="11"/>
  <c r="M106" i="11"/>
  <c r="M107" i="11"/>
  <c r="M108" i="11"/>
  <c r="M109" i="11"/>
  <c r="M110" i="11"/>
  <c r="M111" i="11"/>
  <c r="M112" i="11"/>
  <c r="M113" i="11"/>
  <c r="M114" i="11"/>
  <c r="M115" i="11"/>
  <c r="M116" i="11"/>
  <c r="M117" i="11"/>
  <c r="M118" i="11"/>
  <c r="M119" i="11"/>
  <c r="M120" i="11"/>
  <c r="M121" i="11"/>
  <c r="M122" i="11"/>
  <c r="M124" i="11"/>
  <c r="M125" i="11"/>
  <c r="M126" i="11"/>
  <c r="M128" i="11"/>
  <c r="H4" i="11"/>
  <c r="H5" i="11"/>
  <c r="H6" i="11"/>
  <c r="H7" i="11"/>
  <c r="H8" i="11"/>
  <c r="H9" i="11"/>
  <c r="H10" i="11"/>
  <c r="H11" i="11"/>
  <c r="H12" i="11"/>
  <c r="H13" i="11"/>
  <c r="H14" i="11"/>
  <c r="H15" i="11"/>
  <c r="H16" i="11"/>
  <c r="H17" i="11"/>
  <c r="H18" i="11"/>
  <c r="H19" i="11"/>
  <c r="H20" i="11"/>
  <c r="H21" i="11"/>
  <c r="H22" i="11"/>
  <c r="H23" i="11"/>
  <c r="H24" i="11"/>
  <c r="H25" i="11"/>
  <c r="H26" i="11"/>
  <c r="H27" i="11"/>
  <c r="H28" i="11"/>
  <c r="H29" i="11"/>
  <c r="H30" i="11"/>
  <c r="H31" i="11"/>
  <c r="H32" i="11"/>
  <c r="H33" i="11"/>
  <c r="H34" i="11"/>
  <c r="H35" i="11"/>
  <c r="H36" i="11"/>
  <c r="H37" i="11"/>
  <c r="H38" i="11"/>
  <c r="H39" i="11"/>
  <c r="H40" i="11"/>
  <c r="H41" i="11"/>
  <c r="H42" i="11"/>
  <c r="H43" i="11"/>
  <c r="H44" i="11"/>
  <c r="H45" i="11"/>
  <c r="H46" i="11"/>
  <c r="H47" i="11"/>
  <c r="H48" i="11"/>
  <c r="H49" i="11"/>
  <c r="H50" i="11"/>
  <c r="H51" i="11"/>
  <c r="H52" i="11"/>
  <c r="H53" i="11"/>
  <c r="H54" i="11"/>
  <c r="H55" i="11"/>
  <c r="H56" i="11"/>
  <c r="H57" i="11"/>
  <c r="H58" i="11"/>
  <c r="H59" i="11"/>
  <c r="H60" i="11"/>
  <c r="H61" i="11"/>
  <c r="H62" i="11"/>
  <c r="H63" i="11"/>
  <c r="H64" i="11"/>
  <c r="H65" i="11"/>
  <c r="H66" i="11"/>
  <c r="H67" i="11"/>
  <c r="H68" i="11"/>
  <c r="H69" i="11"/>
  <c r="H70" i="11"/>
  <c r="H71" i="11"/>
  <c r="H72" i="11"/>
  <c r="H73" i="11"/>
  <c r="H74" i="11"/>
  <c r="H75" i="11"/>
  <c r="H76" i="11"/>
  <c r="H77" i="11"/>
  <c r="H78" i="11"/>
  <c r="H79" i="11"/>
  <c r="H80" i="11"/>
  <c r="H81" i="11"/>
  <c r="H82" i="11"/>
  <c r="H83" i="11"/>
  <c r="H84" i="11"/>
  <c r="H85" i="11"/>
  <c r="H86" i="11"/>
  <c r="H87" i="11"/>
  <c r="H88" i="11"/>
  <c r="H89" i="11"/>
  <c r="H90" i="11"/>
  <c r="H91" i="11"/>
  <c r="H92" i="11"/>
  <c r="H93" i="11"/>
  <c r="H94" i="11"/>
  <c r="H95" i="11"/>
  <c r="H96" i="11"/>
  <c r="H97" i="11"/>
  <c r="H98" i="11"/>
  <c r="H99" i="11"/>
  <c r="H100" i="11"/>
  <c r="H101" i="11"/>
  <c r="H102" i="11"/>
  <c r="H103" i="11"/>
  <c r="H104" i="11"/>
  <c r="H105" i="11"/>
  <c r="H106" i="11"/>
  <c r="H107" i="11"/>
  <c r="H108" i="11"/>
  <c r="H109" i="11"/>
  <c r="H110" i="11"/>
  <c r="H111" i="11"/>
  <c r="H112" i="11"/>
  <c r="H113" i="11"/>
  <c r="H114" i="11"/>
  <c r="H115" i="11"/>
  <c r="H116" i="11"/>
  <c r="H117" i="11"/>
  <c r="H118" i="11"/>
  <c r="H119" i="11"/>
  <c r="H120" i="11"/>
  <c r="H121" i="11"/>
  <c r="H122" i="11"/>
  <c r="H124" i="11"/>
  <c r="H125" i="11"/>
  <c r="H126" i="11"/>
  <c r="H128" i="11"/>
  <c r="G4" i="11"/>
  <c r="G5" i="11"/>
  <c r="G6" i="11"/>
  <c r="G7" i="11"/>
  <c r="G8" i="11"/>
  <c r="G9" i="11"/>
  <c r="G10" i="11"/>
  <c r="G11" i="11"/>
  <c r="G12" i="11"/>
  <c r="G13" i="11"/>
  <c r="G14" i="11"/>
  <c r="G15" i="11"/>
  <c r="G16" i="11"/>
  <c r="G17" i="11"/>
  <c r="G18" i="11"/>
  <c r="G19" i="11"/>
  <c r="G20" i="11"/>
  <c r="G21" i="11"/>
  <c r="G22" i="11"/>
  <c r="G23" i="11"/>
  <c r="G24" i="11"/>
  <c r="G25" i="11"/>
  <c r="G26" i="11"/>
  <c r="G27" i="11"/>
  <c r="G28" i="11"/>
  <c r="G29" i="11"/>
  <c r="G30" i="11"/>
  <c r="G31" i="11"/>
  <c r="G32" i="11"/>
  <c r="G33" i="11"/>
  <c r="G34" i="11"/>
  <c r="G35" i="11"/>
  <c r="G36" i="11"/>
  <c r="G37" i="11"/>
  <c r="G38" i="11"/>
  <c r="G39" i="11"/>
  <c r="G40" i="11"/>
  <c r="G41" i="11"/>
  <c r="G42" i="11"/>
  <c r="G43" i="11"/>
  <c r="G44" i="11"/>
  <c r="G45" i="11"/>
  <c r="G46" i="11"/>
  <c r="G47" i="11"/>
  <c r="G48" i="11"/>
  <c r="G49" i="11"/>
  <c r="G50" i="11"/>
  <c r="G51" i="11"/>
  <c r="G52" i="11"/>
  <c r="G53" i="11"/>
  <c r="G54" i="11"/>
  <c r="G55" i="11"/>
  <c r="G56" i="11"/>
  <c r="G57" i="11"/>
  <c r="G58" i="11"/>
  <c r="G59" i="11"/>
  <c r="G60" i="11"/>
  <c r="G61" i="11"/>
  <c r="G62" i="11"/>
  <c r="G63" i="11"/>
  <c r="G64" i="11"/>
  <c r="G65" i="11"/>
  <c r="G66" i="11"/>
  <c r="G67" i="11"/>
  <c r="G68" i="11"/>
  <c r="G69" i="11"/>
  <c r="G70" i="11"/>
  <c r="G71" i="11"/>
  <c r="G72" i="11"/>
  <c r="G73" i="11"/>
  <c r="G74" i="11"/>
  <c r="G75" i="11"/>
  <c r="G76" i="11"/>
  <c r="G77" i="11"/>
  <c r="G78" i="11"/>
  <c r="G79" i="11"/>
  <c r="G80" i="11"/>
  <c r="G81" i="11"/>
  <c r="G82" i="11"/>
  <c r="G83" i="11"/>
  <c r="G84" i="11"/>
  <c r="G85" i="11"/>
  <c r="G86" i="11"/>
  <c r="G87" i="11"/>
  <c r="G88" i="11"/>
  <c r="G89" i="11"/>
  <c r="G90" i="11"/>
  <c r="G91" i="11"/>
  <c r="G92" i="11"/>
  <c r="G93" i="11"/>
  <c r="G94" i="11"/>
  <c r="G95" i="11"/>
  <c r="G96" i="11"/>
  <c r="G97" i="11"/>
  <c r="G98" i="11"/>
  <c r="G99" i="11"/>
  <c r="G100" i="11"/>
  <c r="G101" i="11"/>
  <c r="G102" i="11"/>
  <c r="G103" i="11"/>
  <c r="G104" i="11"/>
  <c r="G105" i="11"/>
  <c r="G106" i="11"/>
  <c r="G107" i="11"/>
  <c r="G108" i="11"/>
  <c r="G109" i="11"/>
  <c r="G110" i="11"/>
  <c r="G111" i="11"/>
  <c r="G112" i="11"/>
  <c r="G113" i="11"/>
  <c r="G114" i="11"/>
  <c r="G115" i="11"/>
  <c r="G116" i="11"/>
  <c r="G117" i="11"/>
  <c r="G118" i="11"/>
  <c r="G119" i="11"/>
  <c r="G120" i="11"/>
  <c r="G121" i="11"/>
  <c r="G122" i="11"/>
  <c r="G124" i="11"/>
  <c r="G125" i="11"/>
  <c r="G126" i="11"/>
  <c r="G128" i="11"/>
  <c r="V126" i="11"/>
  <c r="V125" i="11"/>
  <c r="V124" i="11"/>
  <c r="V122" i="11"/>
  <c r="X122" i="11"/>
  <c r="Y122" i="11"/>
  <c r="V121" i="11"/>
  <c r="X121" i="11"/>
  <c r="Y121" i="11"/>
  <c r="V120" i="11"/>
  <c r="X120" i="11"/>
  <c r="Y120" i="11"/>
  <c r="V119" i="11"/>
  <c r="X119" i="11"/>
  <c r="Y119" i="11"/>
  <c r="V118" i="11"/>
  <c r="X118" i="11"/>
  <c r="Y118" i="11"/>
  <c r="V117" i="11"/>
  <c r="X117" i="11"/>
  <c r="Y117" i="11"/>
  <c r="V116" i="11"/>
  <c r="X116" i="11"/>
  <c r="Y116" i="11"/>
  <c r="V115" i="11"/>
  <c r="X115" i="11"/>
  <c r="Y115" i="11"/>
  <c r="V114" i="11"/>
  <c r="X114" i="11"/>
  <c r="Y114" i="11"/>
  <c r="V113" i="11"/>
  <c r="X113" i="11"/>
  <c r="Y113" i="11"/>
  <c r="V112" i="11"/>
  <c r="X112" i="11"/>
  <c r="Y112" i="11"/>
  <c r="V111" i="11"/>
  <c r="X111" i="11"/>
  <c r="Y111" i="11"/>
  <c r="V110" i="11"/>
  <c r="X110" i="11"/>
  <c r="Y110" i="11"/>
  <c r="V109" i="11"/>
  <c r="X109" i="11"/>
  <c r="Y109" i="11"/>
  <c r="V108" i="11"/>
  <c r="X108" i="11"/>
  <c r="Y108" i="11"/>
  <c r="V107" i="11"/>
  <c r="X107" i="11"/>
  <c r="Y107" i="11"/>
  <c r="V106" i="11"/>
  <c r="X106" i="11"/>
  <c r="Y106" i="11"/>
  <c r="V105" i="11"/>
  <c r="X105" i="11"/>
  <c r="Y105" i="11"/>
  <c r="V104" i="11"/>
  <c r="X104" i="11"/>
  <c r="Y104" i="11"/>
  <c r="V103" i="11"/>
  <c r="X103" i="11"/>
  <c r="Y103" i="11"/>
  <c r="V102" i="11"/>
  <c r="X102" i="11"/>
  <c r="Y102" i="11"/>
  <c r="V101" i="11"/>
  <c r="X101" i="11"/>
  <c r="Y101" i="11"/>
  <c r="V100" i="11"/>
  <c r="X100" i="11"/>
  <c r="Y100" i="11"/>
  <c r="V99" i="11"/>
  <c r="X99" i="11"/>
  <c r="Y99" i="11"/>
  <c r="V98" i="11"/>
  <c r="X98" i="11"/>
  <c r="Y98" i="11"/>
  <c r="V97" i="11"/>
  <c r="X97" i="11"/>
  <c r="Y97" i="11"/>
  <c r="V96" i="11"/>
  <c r="X96" i="11"/>
  <c r="Y96" i="11"/>
  <c r="V95" i="11"/>
  <c r="X95" i="11"/>
  <c r="Y95" i="11"/>
  <c r="V94" i="11"/>
  <c r="X94" i="11"/>
  <c r="Y94" i="11"/>
  <c r="V93" i="11"/>
  <c r="X93" i="11"/>
  <c r="Y93" i="11"/>
  <c r="V92" i="11"/>
  <c r="X92" i="11"/>
  <c r="Y92" i="11"/>
  <c r="V91" i="11"/>
  <c r="X91" i="11"/>
  <c r="Y91" i="11"/>
  <c r="V90" i="11"/>
  <c r="X90" i="11"/>
  <c r="Y90" i="11"/>
  <c r="V89" i="11"/>
  <c r="X89" i="11"/>
  <c r="Y89" i="11"/>
  <c r="V88" i="11"/>
  <c r="X88" i="11"/>
  <c r="Y88" i="11"/>
  <c r="V87" i="11"/>
  <c r="X87" i="11"/>
  <c r="Y87" i="11"/>
  <c r="V86" i="11"/>
  <c r="X86" i="11"/>
  <c r="Y86" i="11"/>
  <c r="V85" i="11"/>
  <c r="X85" i="11"/>
  <c r="Y85" i="11"/>
  <c r="V84" i="11"/>
  <c r="X84" i="11"/>
  <c r="Y84" i="11"/>
  <c r="V83" i="11"/>
  <c r="X83" i="11"/>
  <c r="Y83" i="11"/>
  <c r="V82" i="11"/>
  <c r="X82" i="11"/>
  <c r="Y82" i="11"/>
  <c r="V81" i="11"/>
  <c r="X81" i="11"/>
  <c r="Y81" i="11"/>
  <c r="V80" i="11"/>
  <c r="X80" i="11"/>
  <c r="Y80" i="11"/>
  <c r="V79" i="11"/>
  <c r="X79" i="11"/>
  <c r="Y79" i="11"/>
  <c r="V78" i="11"/>
  <c r="X78" i="11"/>
  <c r="Y78" i="11"/>
  <c r="V77" i="11"/>
  <c r="X77" i="11"/>
  <c r="Y77" i="11"/>
  <c r="V76" i="11"/>
  <c r="X76" i="11"/>
  <c r="Y76" i="11"/>
  <c r="V75" i="11"/>
  <c r="X75" i="11"/>
  <c r="Y75" i="11"/>
  <c r="V74" i="11"/>
  <c r="X74" i="11"/>
  <c r="Y74" i="11"/>
  <c r="V73" i="11"/>
  <c r="X73" i="11"/>
  <c r="Y73" i="11"/>
  <c r="V72" i="11"/>
  <c r="X72" i="11"/>
  <c r="Y72" i="11"/>
  <c r="V71" i="11"/>
  <c r="X71" i="11"/>
  <c r="Y71" i="11"/>
  <c r="V70" i="11"/>
  <c r="X70" i="11"/>
  <c r="Y70" i="11"/>
  <c r="V69" i="11"/>
  <c r="X69" i="11"/>
  <c r="Y69" i="11"/>
  <c r="V68" i="11"/>
  <c r="X68" i="11"/>
  <c r="Y68" i="11"/>
  <c r="V67" i="11"/>
  <c r="X67" i="11"/>
  <c r="Y67" i="11"/>
  <c r="V66" i="11"/>
  <c r="X66" i="11"/>
  <c r="Y66" i="11"/>
  <c r="V65" i="11"/>
  <c r="X65" i="11"/>
  <c r="Y65" i="11"/>
  <c r="V64" i="11"/>
  <c r="X64" i="11"/>
  <c r="Y64" i="11"/>
  <c r="V63" i="11"/>
  <c r="X63" i="11"/>
  <c r="Y63" i="11"/>
  <c r="V62" i="11"/>
  <c r="X62" i="11"/>
  <c r="Y62" i="11"/>
  <c r="V61" i="11"/>
  <c r="X61" i="11"/>
  <c r="Y61" i="11"/>
  <c r="V60" i="11"/>
  <c r="X60" i="11"/>
  <c r="Y60" i="11"/>
  <c r="V59" i="11"/>
  <c r="X59" i="11"/>
  <c r="Y59" i="11"/>
  <c r="V58" i="11"/>
  <c r="X58" i="11"/>
  <c r="Y58" i="11"/>
  <c r="V57" i="11"/>
  <c r="X57" i="11"/>
  <c r="Y57" i="11"/>
  <c r="V56" i="11"/>
  <c r="X56" i="11"/>
  <c r="Y56" i="11"/>
  <c r="V55" i="11"/>
  <c r="X55" i="11"/>
  <c r="Y55" i="11"/>
  <c r="V54" i="11"/>
  <c r="X54" i="11"/>
  <c r="Y54" i="11"/>
  <c r="V53" i="11"/>
  <c r="X53" i="11"/>
  <c r="Y53" i="11"/>
  <c r="V52" i="11"/>
  <c r="X52" i="11"/>
  <c r="Y52" i="11"/>
  <c r="V51" i="11"/>
  <c r="X51" i="11"/>
  <c r="Y51" i="11"/>
  <c r="V50" i="11"/>
  <c r="X50" i="11"/>
  <c r="Y50" i="11"/>
  <c r="V49" i="11"/>
  <c r="X49" i="11"/>
  <c r="Y49" i="11"/>
  <c r="V48" i="11"/>
  <c r="X48" i="11"/>
  <c r="Y48" i="11"/>
  <c r="V47" i="11"/>
  <c r="X47" i="11"/>
  <c r="Y47" i="11"/>
  <c r="V46" i="11"/>
  <c r="X46" i="11"/>
  <c r="Y46" i="11"/>
  <c r="V45" i="11"/>
  <c r="X45" i="11"/>
  <c r="Y45" i="11"/>
  <c r="V44" i="11"/>
  <c r="X44" i="11"/>
  <c r="Y44" i="11"/>
  <c r="V43" i="11"/>
  <c r="X43" i="11"/>
  <c r="Y43" i="11"/>
  <c r="V42" i="11"/>
  <c r="X42" i="11"/>
  <c r="Y42" i="11"/>
  <c r="V41" i="11"/>
  <c r="X41" i="11"/>
  <c r="Y41" i="11"/>
  <c r="V40" i="11"/>
  <c r="X40" i="11"/>
  <c r="Y40" i="11"/>
  <c r="V39" i="11"/>
  <c r="X39" i="11"/>
  <c r="Y39" i="11"/>
  <c r="V38" i="11"/>
  <c r="X38" i="11"/>
  <c r="Y38" i="11"/>
  <c r="V37" i="11"/>
  <c r="X37" i="11"/>
  <c r="Y37" i="11"/>
  <c r="V36" i="11"/>
  <c r="X36" i="11"/>
  <c r="Y36" i="11"/>
  <c r="V35" i="11"/>
  <c r="X35" i="11"/>
  <c r="Y35" i="11"/>
  <c r="V34" i="11"/>
  <c r="X34" i="11"/>
  <c r="Y34" i="11"/>
  <c r="V33" i="11"/>
  <c r="X33" i="11"/>
  <c r="Y33" i="11"/>
  <c r="V32" i="11"/>
  <c r="X32" i="11"/>
  <c r="Y32" i="11"/>
  <c r="V31" i="11"/>
  <c r="X31" i="11"/>
  <c r="Y31" i="11"/>
  <c r="V30" i="11"/>
  <c r="X30" i="11"/>
  <c r="Y30" i="11"/>
  <c r="V29" i="11"/>
  <c r="X29" i="11"/>
  <c r="Y29" i="11"/>
  <c r="V28" i="11"/>
  <c r="X28" i="11"/>
  <c r="Y28" i="11"/>
  <c r="V27" i="11"/>
  <c r="X27" i="11"/>
  <c r="Y27" i="11"/>
  <c r="V26" i="11"/>
  <c r="X26" i="11"/>
  <c r="Y26" i="11"/>
  <c r="V25" i="11"/>
  <c r="X25" i="11"/>
  <c r="Y25" i="11"/>
  <c r="V24" i="11"/>
  <c r="X24" i="11"/>
  <c r="Y24" i="11"/>
  <c r="V23" i="11"/>
  <c r="X23" i="11"/>
  <c r="Y23" i="11"/>
  <c r="V22" i="11"/>
  <c r="X22" i="11"/>
  <c r="Y22" i="11"/>
  <c r="V21" i="11"/>
  <c r="X21" i="11"/>
  <c r="Y21" i="11"/>
  <c r="V20" i="11"/>
  <c r="X20" i="11"/>
  <c r="Y20" i="11"/>
  <c r="V19" i="11"/>
  <c r="X19" i="11"/>
  <c r="Y19" i="11"/>
  <c r="V18" i="11"/>
  <c r="X18" i="11"/>
  <c r="Y18" i="11"/>
  <c r="V17" i="11"/>
  <c r="X17" i="11"/>
  <c r="Y17" i="11"/>
  <c r="V16" i="11"/>
  <c r="X16" i="11"/>
  <c r="Y16" i="11"/>
  <c r="V15" i="11"/>
  <c r="X15" i="11"/>
  <c r="Y15" i="11"/>
  <c r="V14" i="11"/>
  <c r="X14" i="11"/>
  <c r="Y14" i="11"/>
  <c r="V13" i="11"/>
  <c r="X13" i="11"/>
  <c r="Y13" i="11"/>
  <c r="V12" i="11"/>
  <c r="X12" i="11"/>
  <c r="Y12" i="11"/>
  <c r="V11" i="11"/>
  <c r="X11" i="11"/>
  <c r="Y11" i="11"/>
  <c r="V10" i="11"/>
  <c r="X10" i="11"/>
  <c r="Y10" i="11"/>
  <c r="V9" i="11"/>
  <c r="X9" i="11"/>
  <c r="Y9" i="11"/>
  <c r="V8" i="11"/>
  <c r="X8" i="11"/>
  <c r="Y8" i="11"/>
  <c r="V7" i="11"/>
  <c r="X7" i="11"/>
  <c r="Y7" i="11"/>
  <c r="V6" i="11"/>
  <c r="X6" i="11"/>
  <c r="Y6" i="11"/>
  <c r="V5" i="11"/>
  <c r="X5" i="11"/>
  <c r="Y5" i="11"/>
  <c r="V4" i="11"/>
  <c r="X4" i="11"/>
  <c r="Y4" i="11"/>
  <c r="F93" i="9"/>
  <c r="F92" i="9"/>
  <c r="F91" i="9"/>
  <c r="F90" i="9"/>
  <c r="F89" i="9"/>
  <c r="F88" i="9"/>
  <c r="F87" i="9"/>
  <c r="F86" i="9"/>
  <c r="F85" i="9"/>
  <c r="F84" i="9"/>
  <c r="F83" i="9"/>
  <c r="F82" i="9"/>
  <c r="F81" i="9"/>
  <c r="F80" i="9"/>
  <c r="F79" i="9"/>
  <c r="F76" i="9"/>
  <c r="F75" i="9"/>
  <c r="F73" i="9"/>
  <c r="F72" i="9"/>
  <c r="F70" i="9"/>
  <c r="F68" i="9"/>
  <c r="F66" i="9"/>
  <c r="F65" i="9"/>
  <c r="F64" i="9"/>
  <c r="F63" i="9"/>
  <c r="F61" i="9"/>
  <c r="F59" i="9"/>
  <c r="F58" i="9"/>
  <c r="F53" i="9"/>
  <c r="F51" i="9"/>
  <c r="F50" i="9"/>
  <c r="F47" i="9"/>
  <c r="F46" i="9"/>
  <c r="F45" i="9"/>
  <c r="F44" i="9"/>
  <c r="F43" i="9"/>
  <c r="F42" i="9"/>
  <c r="F41" i="9"/>
  <c r="F40" i="9"/>
  <c r="F39" i="9"/>
  <c r="F38" i="9"/>
  <c r="F37" i="9"/>
  <c r="F35" i="9"/>
  <c r="F34" i="9"/>
  <c r="F33" i="9"/>
  <c r="F32" i="9"/>
  <c r="F31" i="9"/>
  <c r="F30" i="9"/>
  <c r="F29" i="9"/>
  <c r="F28" i="9"/>
  <c r="F26" i="9"/>
  <c r="F25" i="9"/>
  <c r="F24" i="9"/>
  <c r="F23" i="9"/>
  <c r="F22" i="9"/>
  <c r="F21" i="9"/>
  <c r="F19" i="9"/>
  <c r="F18" i="9"/>
  <c r="F17" i="9"/>
  <c r="F15" i="9"/>
  <c r="F14" i="9"/>
  <c r="F11" i="9"/>
  <c r="F10" i="9"/>
  <c r="F9" i="9"/>
  <c r="F8" i="9"/>
  <c r="F7" i="9"/>
  <c r="F6" i="9"/>
  <c r="F4" i="9"/>
  <c r="F3" i="9"/>
  <c r="M37" i="7"/>
  <c r="I37" i="7"/>
  <c r="L37" i="7"/>
  <c r="K37" i="7"/>
  <c r="F37" i="7"/>
  <c r="M36" i="7"/>
  <c r="I36" i="7"/>
  <c r="L36" i="7"/>
  <c r="K36" i="7"/>
  <c r="F36" i="7"/>
  <c r="M35" i="7"/>
  <c r="I35" i="7"/>
  <c r="L35" i="7"/>
  <c r="K35" i="7"/>
  <c r="F35" i="7"/>
  <c r="M34" i="7"/>
  <c r="I34" i="7"/>
  <c r="L34" i="7"/>
  <c r="K34" i="7"/>
  <c r="F34" i="7"/>
  <c r="M33" i="7"/>
  <c r="I33" i="7"/>
  <c r="L33" i="7"/>
  <c r="K33" i="7"/>
  <c r="F33" i="7"/>
  <c r="M32" i="7"/>
  <c r="I32" i="7"/>
  <c r="L32" i="7"/>
  <c r="K32" i="7"/>
  <c r="F32" i="7"/>
  <c r="M31" i="7"/>
  <c r="I31" i="7"/>
  <c r="L31" i="7"/>
  <c r="K31" i="7"/>
  <c r="F31" i="7"/>
  <c r="M30" i="7"/>
  <c r="I30" i="7"/>
  <c r="L30" i="7"/>
  <c r="K30" i="7"/>
  <c r="F30" i="7"/>
  <c r="M29" i="7"/>
  <c r="I29" i="7"/>
  <c r="L29" i="7"/>
  <c r="K29" i="7"/>
  <c r="F29" i="7"/>
  <c r="M28" i="7"/>
  <c r="I28" i="7"/>
  <c r="L28" i="7"/>
  <c r="K28" i="7"/>
  <c r="F28" i="7"/>
  <c r="M27" i="7"/>
  <c r="I27" i="7"/>
  <c r="L27" i="7"/>
  <c r="K27" i="7"/>
  <c r="F27" i="7"/>
  <c r="M26" i="7"/>
  <c r="I26" i="7"/>
  <c r="L26" i="7"/>
  <c r="K26" i="7"/>
  <c r="F26" i="7"/>
  <c r="M25" i="7"/>
  <c r="I25" i="7"/>
  <c r="L25" i="7"/>
  <c r="K25" i="7"/>
  <c r="F25" i="7"/>
  <c r="M24" i="7"/>
  <c r="I24" i="7"/>
  <c r="L24" i="7"/>
  <c r="K24" i="7"/>
  <c r="F24" i="7"/>
  <c r="M23" i="7"/>
  <c r="I23" i="7"/>
  <c r="L23" i="7"/>
  <c r="K23" i="7"/>
  <c r="F23" i="7"/>
  <c r="M22" i="7"/>
  <c r="I22" i="7"/>
  <c r="L22" i="7"/>
  <c r="K22" i="7"/>
  <c r="F22" i="7"/>
  <c r="M21" i="7"/>
  <c r="I21" i="7"/>
  <c r="L21" i="7"/>
  <c r="K21" i="7"/>
  <c r="F21" i="7"/>
  <c r="M20" i="7"/>
  <c r="I20" i="7"/>
  <c r="L20" i="7"/>
  <c r="K20" i="7"/>
  <c r="F20" i="7"/>
  <c r="M19" i="7"/>
  <c r="I19" i="7"/>
  <c r="L19" i="7"/>
  <c r="K19" i="7"/>
  <c r="F19" i="7"/>
  <c r="M18" i="7"/>
  <c r="I18" i="7"/>
  <c r="L18" i="7"/>
  <c r="K18" i="7"/>
  <c r="F18" i="7"/>
  <c r="M17" i="7"/>
  <c r="I17" i="7"/>
  <c r="L17" i="7"/>
  <c r="K17" i="7"/>
  <c r="F17" i="7"/>
  <c r="M16" i="7"/>
  <c r="I16" i="7"/>
  <c r="L16" i="7"/>
  <c r="K16" i="7"/>
  <c r="F16" i="7"/>
  <c r="M15" i="7"/>
  <c r="I15" i="7"/>
  <c r="L15" i="7"/>
  <c r="K15" i="7"/>
  <c r="F15" i="7"/>
  <c r="M14" i="7"/>
  <c r="I14" i="7"/>
  <c r="L14" i="7"/>
  <c r="K14" i="7"/>
  <c r="F14" i="7"/>
  <c r="M13" i="7"/>
  <c r="I13" i="7"/>
  <c r="L13" i="7"/>
  <c r="K13" i="7"/>
  <c r="F13" i="7"/>
  <c r="M12" i="7"/>
  <c r="I12" i="7"/>
  <c r="L12" i="7"/>
  <c r="K12" i="7"/>
  <c r="F12" i="7"/>
  <c r="M11" i="7"/>
  <c r="I11" i="7"/>
  <c r="L11" i="7"/>
  <c r="K11" i="7"/>
  <c r="F11" i="7"/>
  <c r="M10" i="7"/>
  <c r="I10" i="7"/>
  <c r="L10" i="7"/>
  <c r="K10" i="7"/>
  <c r="F10" i="7"/>
  <c r="M9" i="7"/>
  <c r="I9" i="7"/>
  <c r="L9" i="7"/>
  <c r="K9" i="7"/>
  <c r="F9" i="7"/>
  <c r="M8" i="7"/>
  <c r="I8" i="7"/>
  <c r="L8" i="7"/>
  <c r="K8" i="7"/>
  <c r="F8" i="7"/>
  <c r="M7" i="7"/>
  <c r="I7" i="7"/>
  <c r="L7" i="7"/>
  <c r="K7" i="7"/>
  <c r="F7" i="7"/>
  <c r="M6" i="7"/>
  <c r="I6" i="7"/>
  <c r="L6" i="7"/>
  <c r="K6" i="7"/>
  <c r="F6" i="7"/>
  <c r="M5" i="7"/>
  <c r="I5" i="7"/>
  <c r="L5" i="7"/>
  <c r="K5" i="7"/>
  <c r="F5" i="7"/>
  <c r="M4" i="7"/>
  <c r="I4" i="7"/>
  <c r="L4" i="7"/>
  <c r="K4" i="7"/>
  <c r="F4" i="7"/>
  <c r="M3" i="7"/>
  <c r="I3" i="7"/>
  <c r="L3" i="7"/>
  <c r="K3" i="7"/>
  <c r="F3" i="7"/>
  <c r="M2" i="7"/>
  <c r="I2" i="7"/>
  <c r="L2" i="7"/>
  <c r="K2" i="7"/>
  <c r="F2" i="7"/>
  <c r="U95" i="5"/>
  <c r="U94" i="5"/>
  <c r="I94" i="5"/>
  <c r="U93" i="5"/>
  <c r="I93" i="5"/>
  <c r="U92" i="5"/>
  <c r="I92" i="5"/>
  <c r="U91" i="5"/>
  <c r="I91" i="5"/>
  <c r="U90" i="5"/>
  <c r="I90" i="5"/>
  <c r="U89" i="5"/>
  <c r="I89" i="5"/>
  <c r="U88" i="5"/>
  <c r="I88" i="5"/>
  <c r="U87" i="5"/>
  <c r="I87" i="5"/>
  <c r="U86" i="5"/>
  <c r="I86" i="5"/>
  <c r="U85" i="5"/>
  <c r="I85" i="5"/>
  <c r="U84" i="5"/>
  <c r="I84" i="5"/>
  <c r="U83" i="5"/>
  <c r="I83" i="5"/>
  <c r="U82" i="5"/>
  <c r="I82" i="5"/>
  <c r="U81" i="5"/>
  <c r="I81" i="5"/>
  <c r="U80" i="5"/>
  <c r="I80" i="5"/>
  <c r="U79" i="5"/>
  <c r="U78" i="5"/>
  <c r="U77" i="5"/>
  <c r="I77" i="5"/>
  <c r="U76" i="5"/>
  <c r="I76" i="5"/>
  <c r="U75" i="5"/>
  <c r="I75" i="5"/>
  <c r="U74" i="5"/>
  <c r="I74" i="5"/>
  <c r="U73" i="5"/>
  <c r="I73" i="5"/>
  <c r="U72" i="5"/>
  <c r="I72" i="5"/>
  <c r="U71" i="5"/>
  <c r="I71" i="5"/>
  <c r="U70" i="5"/>
  <c r="I70" i="5"/>
  <c r="U69" i="5"/>
  <c r="I69" i="5"/>
  <c r="U68" i="5"/>
  <c r="I68" i="5"/>
  <c r="U67" i="5"/>
  <c r="I67" i="5"/>
  <c r="U66" i="5"/>
  <c r="I66" i="5"/>
  <c r="U65" i="5"/>
  <c r="I65" i="5"/>
  <c r="U64" i="5"/>
  <c r="I64" i="5"/>
  <c r="U63" i="5"/>
  <c r="I63" i="5"/>
  <c r="U62" i="5"/>
  <c r="I62" i="5"/>
  <c r="U61" i="5"/>
  <c r="I61" i="5"/>
  <c r="U60" i="5"/>
  <c r="I60" i="5"/>
  <c r="U59" i="5"/>
  <c r="I59" i="5"/>
  <c r="U58" i="5"/>
  <c r="U57" i="5"/>
  <c r="I57" i="5"/>
  <c r="U56" i="5"/>
  <c r="I56" i="5"/>
  <c r="U55" i="5"/>
  <c r="U54" i="5"/>
  <c r="U53" i="5"/>
  <c r="U52" i="5"/>
  <c r="I52" i="5"/>
  <c r="U51" i="5"/>
  <c r="I51" i="5"/>
  <c r="U50" i="5"/>
  <c r="I50" i="5"/>
  <c r="U49" i="5"/>
  <c r="I49" i="5"/>
  <c r="U48" i="5"/>
  <c r="I48" i="5"/>
  <c r="U47" i="5"/>
  <c r="I47" i="5"/>
  <c r="U46" i="5"/>
  <c r="I46" i="5"/>
  <c r="U45" i="5"/>
  <c r="I45" i="5"/>
  <c r="U44" i="5"/>
  <c r="U43" i="5"/>
  <c r="U42" i="5"/>
  <c r="I42" i="5"/>
  <c r="U41" i="5"/>
  <c r="I41" i="5"/>
  <c r="U40" i="5"/>
  <c r="I40" i="5"/>
  <c r="U39" i="5"/>
  <c r="I39" i="5"/>
  <c r="U38" i="5"/>
  <c r="I38" i="5"/>
  <c r="U37" i="5"/>
  <c r="I37" i="5"/>
  <c r="U36" i="5"/>
  <c r="I36" i="5"/>
  <c r="U35" i="5"/>
  <c r="I35" i="5"/>
  <c r="U34" i="5"/>
  <c r="I34" i="5"/>
  <c r="U33" i="5"/>
  <c r="I33" i="5"/>
  <c r="U32" i="5"/>
  <c r="I32" i="5"/>
  <c r="U31" i="5"/>
  <c r="I31" i="5"/>
  <c r="U30" i="5"/>
  <c r="I30" i="5"/>
  <c r="U29" i="5"/>
  <c r="I29" i="5"/>
  <c r="U28" i="5"/>
  <c r="I28" i="5"/>
  <c r="U27" i="5"/>
  <c r="I27" i="5"/>
  <c r="U26" i="5"/>
  <c r="I26" i="5"/>
  <c r="U25" i="5"/>
  <c r="I25" i="5"/>
  <c r="U24" i="5"/>
  <c r="I24" i="5"/>
  <c r="U23" i="5"/>
  <c r="I23" i="5"/>
  <c r="U22" i="5"/>
  <c r="I22" i="5"/>
  <c r="U21" i="5"/>
  <c r="U20" i="5"/>
  <c r="I20" i="5"/>
  <c r="U19" i="5"/>
  <c r="I19" i="5"/>
  <c r="U18" i="5"/>
  <c r="I18" i="5"/>
  <c r="U17" i="5"/>
  <c r="U16" i="5"/>
  <c r="U15" i="5"/>
  <c r="I15" i="5"/>
  <c r="U14" i="5"/>
  <c r="U13" i="5"/>
  <c r="I13" i="5"/>
  <c r="U12" i="5"/>
  <c r="I12" i="5"/>
  <c r="U11" i="5"/>
  <c r="I11" i="5"/>
  <c r="U10" i="5"/>
  <c r="I10" i="5"/>
  <c r="U9" i="5"/>
  <c r="I9" i="5"/>
  <c r="U8" i="5"/>
  <c r="I8" i="5"/>
  <c r="U7" i="5"/>
  <c r="I7" i="5"/>
  <c r="U6" i="5"/>
  <c r="I6" i="5"/>
  <c r="U5" i="5"/>
  <c r="I5" i="5"/>
  <c r="U4" i="5"/>
  <c r="I4" i="5"/>
  <c r="O31" i="2"/>
  <c r="J31" i="2"/>
  <c r="O30" i="2"/>
  <c r="J30" i="2"/>
  <c r="O29" i="2"/>
  <c r="J29" i="2"/>
  <c r="O28" i="2"/>
  <c r="J28" i="2"/>
  <c r="O27" i="2"/>
  <c r="J27" i="2"/>
  <c r="O26" i="2"/>
  <c r="J26" i="2"/>
  <c r="O25" i="2"/>
  <c r="J25" i="2"/>
  <c r="O24" i="2"/>
  <c r="J24" i="2"/>
  <c r="O23" i="2"/>
  <c r="J23" i="2"/>
  <c r="O22" i="2"/>
  <c r="J22" i="2"/>
  <c r="O21" i="2"/>
  <c r="J21" i="2"/>
  <c r="O20" i="2"/>
  <c r="J20" i="2"/>
  <c r="O19" i="2"/>
  <c r="J19" i="2"/>
  <c r="O18" i="2"/>
  <c r="J18" i="2"/>
  <c r="O17" i="2"/>
  <c r="J17" i="2"/>
  <c r="O16" i="2"/>
  <c r="J16" i="2"/>
  <c r="O15" i="2"/>
  <c r="J15" i="2"/>
  <c r="O14" i="2"/>
  <c r="J14" i="2"/>
  <c r="O13" i="2"/>
  <c r="J13" i="2"/>
  <c r="O12" i="2"/>
  <c r="J12" i="2"/>
  <c r="O11" i="2"/>
  <c r="J11" i="2"/>
  <c r="O10" i="2"/>
  <c r="J10" i="2"/>
  <c r="O9" i="2"/>
  <c r="J9" i="2"/>
  <c r="O8" i="2"/>
  <c r="J8" i="2"/>
  <c r="O7" i="2"/>
  <c r="J7" i="2"/>
  <c r="O6" i="2"/>
  <c r="J6" i="2"/>
  <c r="O5" i="2"/>
  <c r="J5" i="2"/>
  <c r="O4" i="2"/>
  <c r="J4" i="2"/>
</calcChain>
</file>

<file path=xl/sharedStrings.xml><?xml version="1.0" encoding="utf-8"?>
<sst xmlns="http://schemas.openxmlformats.org/spreadsheetml/2006/main" count="5011" uniqueCount="512">
  <si>
    <t>Allometry data</t>
  </si>
  <si>
    <t xml:space="preserve">ID data </t>
  </si>
  <si>
    <t xml:space="preserve">species = species of plant </t>
  </si>
  <si>
    <r>
      <t xml:space="preserve">amyg = </t>
    </r>
    <r>
      <rPr>
        <i/>
        <sz val="12"/>
        <color theme="1"/>
        <rFont val="Calibri"/>
        <scheme val="minor"/>
      </rPr>
      <t>E. amygdalina</t>
    </r>
  </si>
  <si>
    <r>
      <t xml:space="preserve">vimi = </t>
    </r>
    <r>
      <rPr>
        <i/>
        <sz val="12"/>
        <color theme="1"/>
        <rFont val="Calibri"/>
        <scheme val="minor"/>
      </rPr>
      <t>E. viminalis</t>
    </r>
  </si>
  <si>
    <r>
      <t xml:space="preserve">niti = </t>
    </r>
    <r>
      <rPr>
        <i/>
        <sz val="12"/>
        <color theme="1"/>
        <rFont val="Calibri"/>
        <scheme val="minor"/>
      </rPr>
      <t>E. nitida</t>
    </r>
  </si>
  <si>
    <r>
      <t xml:space="preserve">obli = </t>
    </r>
    <r>
      <rPr>
        <i/>
        <sz val="12"/>
        <color theme="1"/>
        <rFont val="Calibri"/>
        <scheme val="minor"/>
      </rPr>
      <t xml:space="preserve">E. obliqua </t>
    </r>
  </si>
  <si>
    <r>
      <t xml:space="preserve">globy = </t>
    </r>
    <r>
      <rPr>
        <i/>
        <sz val="12"/>
        <color theme="1"/>
        <rFont val="Calibri"/>
        <scheme val="minor"/>
      </rPr>
      <t xml:space="preserve">E. globulus </t>
    </r>
  </si>
  <si>
    <r>
      <t xml:space="preserve">pulch = </t>
    </r>
    <r>
      <rPr>
        <i/>
        <sz val="12"/>
        <color theme="1"/>
        <rFont val="Calibri"/>
        <scheme val="minor"/>
      </rPr>
      <t xml:space="preserve">E. pulchella </t>
    </r>
  </si>
  <si>
    <r>
      <t xml:space="preserve">tenur = </t>
    </r>
    <r>
      <rPr>
        <i/>
        <sz val="12"/>
        <color theme="1"/>
        <rFont val="Calibri"/>
        <scheme val="minor"/>
      </rPr>
      <t xml:space="preserve">E. tenuriamus </t>
    </r>
    <r>
      <rPr>
        <sz val="12"/>
        <color theme="1"/>
        <rFont val="Calibri"/>
        <family val="2"/>
        <scheme val="minor"/>
      </rPr>
      <t>(not included in analysis, due to incorrect species identification)</t>
    </r>
  </si>
  <si>
    <t xml:space="preserve">no. = number of plant within each species </t>
  </si>
  <si>
    <t>ID = based on species (first 2 letters abbreviation, ie. Vimi = vi), number, and 'a' indicates each plants designation as an allometry plant for early harvest</t>
  </si>
  <si>
    <t>growth measurements - 28/6/16</t>
  </si>
  <si>
    <t>height (cm) = measured from base of soil to base of top leaf</t>
  </si>
  <si>
    <t>ba (mm) = measure of basal area just above the soil, avoiding any growths</t>
  </si>
  <si>
    <t>leaf number = number of leaves at time of harvest</t>
  </si>
  <si>
    <t>wet weight measurements taken after 4.5 months of initial growth - 28/6/16</t>
  </si>
  <si>
    <t xml:space="preserve">10 leaf wet weight (g) = wet weight of 10 leaves that were taken for leaf area analysis (although this data was not calculated and used) </t>
  </si>
  <si>
    <t>leaf wet weight (g) = wet weight of all leaves, including the 10 previously measured</t>
  </si>
  <si>
    <t xml:space="preserve">stem wet weight (g) = wet weight of the stem with all leaves removed </t>
  </si>
  <si>
    <t xml:space="preserve">total shoot wet weight (g) = sum of leaf and stem wet weight </t>
  </si>
  <si>
    <t xml:space="preserve">root wet weight (g) = wet weight of roots after being washed and cleaned </t>
  </si>
  <si>
    <t>dry weight measurements after plants were dried for 5 days at 60˚C before weighing - 7/7/16</t>
  </si>
  <si>
    <t xml:space="preserve">10 leaf dry weight (g) = dry weight of 10 leaves that were taken for leaf area analysis (although this data was not calculated and used) </t>
  </si>
  <si>
    <t>leaf dry weight (g) = dry weight of all leaves, including the 10 previously measured</t>
  </si>
  <si>
    <t xml:space="preserve">stem dry weight (g) = dry weight of the stem with all leaves removed </t>
  </si>
  <si>
    <t xml:space="preserve">total shoot dry weight (g) = sum of leaf and stem dry weight </t>
  </si>
  <si>
    <t xml:space="preserve">root dry weight (g) = dry weight of roots after being washed and cleaned </t>
  </si>
  <si>
    <t xml:space="preserve">Date: </t>
  </si>
  <si>
    <t>wet weight (ww) all in grams</t>
  </si>
  <si>
    <t>dry weight (dw) all in grams</t>
  </si>
  <si>
    <t>species</t>
  </si>
  <si>
    <t>no.</t>
  </si>
  <si>
    <t>ID</t>
  </si>
  <si>
    <t>height (cm)</t>
  </si>
  <si>
    <t>ba (mm)</t>
  </si>
  <si>
    <t>leaf number</t>
  </si>
  <si>
    <t>10 leaf ww</t>
  </si>
  <si>
    <t>leaf ww</t>
  </si>
  <si>
    <t>stem ww</t>
  </si>
  <si>
    <t>total shoot ww</t>
  </si>
  <si>
    <t>root ww</t>
  </si>
  <si>
    <t>10 leaf dw</t>
  </si>
  <si>
    <t>leaf dw</t>
  </si>
  <si>
    <t>stem dw</t>
  </si>
  <si>
    <t>total shoot dw</t>
  </si>
  <si>
    <t>root dw</t>
  </si>
  <si>
    <t>vimi</t>
  </si>
  <si>
    <t>vi-a1</t>
  </si>
  <si>
    <t>vi-a2</t>
  </si>
  <si>
    <t>vi-a3</t>
  </si>
  <si>
    <t>vi-a4</t>
  </si>
  <si>
    <t>pulch</t>
  </si>
  <si>
    <t>pu-a1</t>
  </si>
  <si>
    <t>pu-a2</t>
  </si>
  <si>
    <t>pu-a3</t>
  </si>
  <si>
    <t>pu-a4</t>
  </si>
  <si>
    <t>pu-a5</t>
  </si>
  <si>
    <t>amyg</t>
  </si>
  <si>
    <t>am-a2</t>
  </si>
  <si>
    <t>am-a3</t>
  </si>
  <si>
    <t>am-a4</t>
  </si>
  <si>
    <t>am-a5</t>
  </si>
  <si>
    <t>tenur</t>
  </si>
  <si>
    <t>te-a1</t>
  </si>
  <si>
    <t>te-a2</t>
  </si>
  <si>
    <t>obli</t>
  </si>
  <si>
    <t>ob-a1</t>
  </si>
  <si>
    <t>ob-a2</t>
  </si>
  <si>
    <t>ob-a3</t>
  </si>
  <si>
    <t>ob-a4</t>
  </si>
  <si>
    <t>globy</t>
  </si>
  <si>
    <t>gl-a1</t>
  </si>
  <si>
    <t>gl-a2</t>
  </si>
  <si>
    <t>gl-a3</t>
  </si>
  <si>
    <t>gl-a4</t>
  </si>
  <si>
    <t>am-a1</t>
  </si>
  <si>
    <t>niti</t>
  </si>
  <si>
    <t>ni-a1</t>
  </si>
  <si>
    <t>ni-a2</t>
  </si>
  <si>
    <t>ni-a3</t>
  </si>
  <si>
    <t>ni-a4</t>
  </si>
  <si>
    <t xml:space="preserve">ALLOMETRY  </t>
  </si>
  <si>
    <t>~ this data is to be used in conjunction with experiment data to get RGR information</t>
  </si>
  <si>
    <t xml:space="preserve">~ this sheet contains only the initial data set of the plants harvested early (to gain biomass information) </t>
  </si>
  <si>
    <t xml:space="preserve">~ need to add in control data for subsequent weeks (although biomass will only be in the final week) </t>
  </si>
  <si>
    <t xml:space="preserve">Final harvest data, harvested on 15/8/16 </t>
  </si>
  <si>
    <t xml:space="preserve">all dry weights were dried post harvest for 5 days at 60˚C with the exception of wood samples which were dried at 105˚C </t>
  </si>
  <si>
    <t>any missing values means that values were not collected for that measure or individual</t>
  </si>
  <si>
    <t>plants were grown in general potting mix for 4.5 months with saturation watering before treatment began on 23/6/16, and harvested on 15/8/16</t>
  </si>
  <si>
    <t xml:space="preserve">ID data - all pages </t>
  </si>
  <si>
    <t>ID = based on species (first 2 letters abbreviation, ie. Vimi = vi), number, and 'c' or 'd' indicates each plants designation as a control or drought plant respectively</t>
  </si>
  <si>
    <t>treatment = treatment: control or drought (drought plants received 25% of their daily transpiration demand every 4 days) , daily transpiration data can be found in transpiration_data.xlsx workbook</t>
  </si>
  <si>
    <t>full_harvest_data</t>
  </si>
  <si>
    <t xml:space="preserve">growth </t>
  </si>
  <si>
    <t>height (cm) = measured weekly on every plant from the soil surface to the base of the topmost leaf</t>
  </si>
  <si>
    <t xml:space="preserve">basal area (mm) = measure of basal area just above the soil, avoiding any growths, taken weekly </t>
  </si>
  <si>
    <t xml:space="preserve">leaf death (%) = % of leaves dead or missing from a plant, measured each week. </t>
  </si>
  <si>
    <t>LDMC</t>
  </si>
  <si>
    <t>ww = wet weight of leaves removed from plant</t>
  </si>
  <si>
    <t xml:space="preserve">dw = dry weight of leaves removed from plant </t>
  </si>
  <si>
    <t xml:space="preserve">wk_8 = LDMC (g/g) of ww divided by dry weight </t>
  </si>
  <si>
    <t xml:space="preserve">wood density </t>
  </si>
  <si>
    <t>volume (cm^3) = volume of rehydrated wood sample, measured using water displacement method</t>
  </si>
  <si>
    <t>dry weight (g) = dry weight of wood sample after being dried for 5 days at 105˚C</t>
  </si>
  <si>
    <t xml:space="preserve">extra dry weight (g) = this was not used to calculate wood density, however it was used to calculate total shoot dry biomass, and included any bark from the wood sample or excess wood that had to be removed because the sample was too long to fit in the water </t>
  </si>
  <si>
    <t>La:sa</t>
  </si>
  <si>
    <t xml:space="preserve">leaf_ww (g)= wet weight of leaves removed from plants for AL:AS analysis, the wet weight is not needed for AL:AS but rather was used in addition to other leaf samples for LDMC and SLA analysis, and was included in that data set. </t>
  </si>
  <si>
    <t xml:space="preserve">leaf_dw (g) = dry weight of leaves  removed from plants for AL:AS analysis, the dry weight is not needed for AL:AS but rather was used in addition to other leaf samples for LDMC and SLA analysis, and was included in the LDMC dataset. </t>
  </si>
  <si>
    <t>stem_dw (g)= dry weight of stem removed from branch sample, was not needed for AL:AS but was used to calculate total shoot biomass.</t>
  </si>
  <si>
    <t xml:space="preserve">diameter 1 (mm) = diameter at basal end of branch 1 measured with electric callipers  </t>
  </si>
  <si>
    <t xml:space="preserve">length 1 (cm) = length of branch 2 with leaves removed </t>
  </si>
  <si>
    <t xml:space="preserve">diameter 2 (mm) = diameter at basal end of branch 2 measured with electric callipers  </t>
  </si>
  <si>
    <t xml:space="preserve">length 2 (cm) = length of branch 2 with leaves removed </t>
  </si>
  <si>
    <t xml:space="preserve">remainder of shoots </t>
  </si>
  <si>
    <t xml:space="preserve">shoot_dw (g) = measure of all excess aboveground tissue that was not used for any trait analyses </t>
  </si>
  <si>
    <t>total_shoot (g) = sum of all above-ground tissue</t>
  </si>
  <si>
    <t>euc_rgr.csv</t>
  </si>
  <si>
    <t>wk_1_bm = aboveground dry biomass (g) of allometry harvested plants (original data from allometry_data.xlsx workbook)</t>
  </si>
  <si>
    <t xml:space="preserve">wk_1_height = height (g) from soil surface to base of topmost leaf of allometry harvested plants (original data from allometry_data.xlsx workbook) </t>
  </si>
  <si>
    <t>wk_8_bm = aboveground dry biomass (g) of all plants at harvest in wk_8</t>
  </si>
  <si>
    <t>wk_8_height = height (g) from soil surface to base of topmost leaf of all plants at harvest in wk_8</t>
  </si>
  <si>
    <t xml:space="preserve">roots </t>
  </si>
  <si>
    <t>subsample_dw = dry weight (g) of the subsample used for winrhizo analysis, after being dried for 5 days at 60˚C</t>
  </si>
  <si>
    <t>remainder_dw = dry weight (g) of the remainder of each root system (not including the subsample) after being dried for 5 days at 60˚C</t>
  </si>
  <si>
    <t xml:space="preserve">total-root_dw = total dry weight (g) of root system for each plant calculated as the sum of the subsample_dw and remainder_dw </t>
  </si>
  <si>
    <t>tips = the number of tips of the analysed root section using winrhizo</t>
  </si>
  <si>
    <t>length_cm = total length (cm) of root system analysed using winrhizo</t>
  </si>
  <si>
    <t>length_m = total length (m) of root system analysed using winrhizo</t>
  </si>
  <si>
    <t xml:space="preserve">volume = total volume (cm^3) as calculated using winrhizo </t>
  </si>
  <si>
    <t>RBI = root branching intensity, calculated as tips divided by length_cm</t>
  </si>
  <si>
    <t>SRL  = specific root length (cm/g), calculated as root length divided by subsample_dw</t>
  </si>
  <si>
    <t xml:space="preserve">RTD = root tissue density (g/cm^3), claculated as subsample_dw divided by volume </t>
  </si>
  <si>
    <t xml:space="preserve">total_shoot_dw = total aboveground dry weight (g) of plants at harvest </t>
  </si>
  <si>
    <t xml:space="preserve">R:S = root to shoot ratio of dry biomass (g) after roots and shoots were dried at 60˚C for 5 days </t>
  </si>
  <si>
    <t>euc_SLA.csv</t>
  </si>
  <si>
    <t xml:space="preserve">total_dw = total dry weight (g) of leaves removed from plants at harvest after being dried for 5 days at 60˚C </t>
  </si>
  <si>
    <t>total_LA = total leaf area (cm^2) measured using imageJ</t>
  </si>
  <si>
    <t>total_SLA = specific leaf area (cm^2/g) for each plant calculated as total_LA divided by total_dw</t>
  </si>
  <si>
    <t>euc_WD.csv</t>
  </si>
  <si>
    <t xml:space="preserve">WD = wood density (g/cm^3) calculated as dry_weight divided by volume. </t>
  </si>
  <si>
    <t>lasa_full</t>
  </si>
  <si>
    <t xml:space="preserve">sapwood area  = the basal area of the branch sample, calculated from the diameter. </t>
  </si>
  <si>
    <t>label = a or b, denoting which branch the measurements correspond to per plant</t>
  </si>
  <si>
    <t>count = the number of leaves per branch as calculated by imageJ</t>
  </si>
  <si>
    <t>leaf_area = the total leaf area (cm^3) of leaves removed from brancha s calculated by imageJ</t>
  </si>
  <si>
    <t>total_lasa = total leaf area to sapwood area ratio (cm^2/mm^2) measured as the ratio between total leaf and sapwood area</t>
  </si>
  <si>
    <t>growth</t>
  </si>
  <si>
    <t>Wood density</t>
  </si>
  <si>
    <t>La:Sa</t>
  </si>
  <si>
    <t>remainder of plants</t>
  </si>
  <si>
    <t xml:space="preserve">total shoot </t>
  </si>
  <si>
    <t>treatment</t>
  </si>
  <si>
    <t>height</t>
  </si>
  <si>
    <t>basal_area</t>
  </si>
  <si>
    <t>%_leaf_dead</t>
  </si>
  <si>
    <t>ww</t>
  </si>
  <si>
    <t>dw</t>
  </si>
  <si>
    <t>wk_8</t>
  </si>
  <si>
    <t>volume</t>
  </si>
  <si>
    <t>extra_dw</t>
  </si>
  <si>
    <t>leaf_ww</t>
  </si>
  <si>
    <t>leaf_dw</t>
  </si>
  <si>
    <t>stem_dw</t>
  </si>
  <si>
    <t xml:space="preserve">diamer 1 </t>
  </si>
  <si>
    <t>length 1</t>
  </si>
  <si>
    <t>diameter 2</t>
  </si>
  <si>
    <t xml:space="preserve">length 2 </t>
  </si>
  <si>
    <t>shoot_dw</t>
  </si>
  <si>
    <t>am-c1</t>
  </si>
  <si>
    <t>control</t>
  </si>
  <si>
    <t>am-c2</t>
  </si>
  <si>
    <t>am-c3</t>
  </si>
  <si>
    <t>am-c4</t>
  </si>
  <si>
    <t>am-c5</t>
  </si>
  <si>
    <t>am-c6</t>
  </si>
  <si>
    <t>am-c7</t>
  </si>
  <si>
    <t>am-c8</t>
  </si>
  <si>
    <t>am-c9</t>
  </si>
  <si>
    <t>am-d1</t>
  </si>
  <si>
    <t>drought</t>
  </si>
  <si>
    <t>am-d2</t>
  </si>
  <si>
    <t>am-d3</t>
  </si>
  <si>
    <t>am-d4</t>
  </si>
  <si>
    <t>am-d5</t>
  </si>
  <si>
    <t>am-d6</t>
  </si>
  <si>
    <t>am-d7</t>
  </si>
  <si>
    <t>am-d8</t>
  </si>
  <si>
    <t>am-d9</t>
  </si>
  <si>
    <t>gl-c1</t>
  </si>
  <si>
    <t>gl-c2</t>
  </si>
  <si>
    <t>gl-c3</t>
  </si>
  <si>
    <t>gl-c4</t>
  </si>
  <si>
    <t>gl-c5</t>
  </si>
  <si>
    <t>gl-c6</t>
  </si>
  <si>
    <t>gl-c7</t>
  </si>
  <si>
    <t>gl-c8</t>
  </si>
  <si>
    <t>gl-d1</t>
  </si>
  <si>
    <t>gl-d2</t>
  </si>
  <si>
    <t>gl-d3</t>
  </si>
  <si>
    <t>gl-d4</t>
  </si>
  <si>
    <t>gl-d5</t>
  </si>
  <si>
    <t>gl-d6</t>
  </si>
  <si>
    <t>gl-d7</t>
  </si>
  <si>
    <t>gl-d8</t>
  </si>
  <si>
    <t>ni-c1</t>
  </si>
  <si>
    <t>ni-c2</t>
  </si>
  <si>
    <t>ni-c3</t>
  </si>
  <si>
    <t>ni-c4</t>
  </si>
  <si>
    <t>ni-d1</t>
  </si>
  <si>
    <t>ni-d2</t>
  </si>
  <si>
    <t>ni-d3</t>
  </si>
  <si>
    <t>ni-d4</t>
  </si>
  <si>
    <t>ob-c1</t>
  </si>
  <si>
    <t>ob-c2</t>
  </si>
  <si>
    <t>ob-c3</t>
  </si>
  <si>
    <t>ob-c4</t>
  </si>
  <si>
    <t>ob-c5</t>
  </si>
  <si>
    <t>ob-c6</t>
  </si>
  <si>
    <t>ob-c7</t>
  </si>
  <si>
    <t>ob-d1</t>
  </si>
  <si>
    <t>ob-d2</t>
  </si>
  <si>
    <t>ob-d3</t>
  </si>
  <si>
    <t>ob-d4</t>
  </si>
  <si>
    <t>ob-d5</t>
  </si>
  <si>
    <t>ob-d6</t>
  </si>
  <si>
    <t>ob-d7</t>
  </si>
  <si>
    <t>pu-c1</t>
  </si>
  <si>
    <t>pu-c2</t>
  </si>
  <si>
    <t>pu-c3</t>
  </si>
  <si>
    <t>pu-c4</t>
  </si>
  <si>
    <t>pu-c5</t>
  </si>
  <si>
    <t>pu-c6</t>
  </si>
  <si>
    <t>pu-c7</t>
  </si>
  <si>
    <t>pu-c8</t>
  </si>
  <si>
    <t>pu-d1</t>
  </si>
  <si>
    <t>pu-d2</t>
  </si>
  <si>
    <t>pu-d3</t>
  </si>
  <si>
    <t>pu-d4</t>
  </si>
  <si>
    <t>pu-d5</t>
  </si>
  <si>
    <t>pu-d6</t>
  </si>
  <si>
    <t>pu-d7</t>
  </si>
  <si>
    <t>pu-d8</t>
  </si>
  <si>
    <t>te-c1</t>
  </si>
  <si>
    <t>te-c2</t>
  </si>
  <si>
    <t>te-d1</t>
  </si>
  <si>
    <t>te-d2</t>
  </si>
  <si>
    <t>vi-c1</t>
  </si>
  <si>
    <t xml:space="preserve">vimi </t>
  </si>
  <si>
    <t>vi-c2</t>
  </si>
  <si>
    <t>vi-c3</t>
  </si>
  <si>
    <t>vi-c4</t>
  </si>
  <si>
    <t>vi-c5</t>
  </si>
  <si>
    <t>vi-c6</t>
  </si>
  <si>
    <t>vi-c7</t>
  </si>
  <si>
    <t>vi-c8</t>
  </si>
  <si>
    <t>vi-d1</t>
  </si>
  <si>
    <t>vi-d2</t>
  </si>
  <si>
    <t>vi-d3</t>
  </si>
  <si>
    <t>vi-d4</t>
  </si>
  <si>
    <t>vi-d5</t>
  </si>
  <si>
    <t>vi-d6</t>
  </si>
  <si>
    <t>vi-d7</t>
  </si>
  <si>
    <t>vi-d8</t>
  </si>
  <si>
    <t>wk_1_bm</t>
  </si>
  <si>
    <t xml:space="preserve">wk_1_height </t>
  </si>
  <si>
    <t>wk_8_bm</t>
  </si>
  <si>
    <t>wk_8_height</t>
  </si>
  <si>
    <t>sub-sample_dw</t>
  </si>
  <si>
    <t>remainder_dw</t>
  </si>
  <si>
    <t>total_root_dw</t>
  </si>
  <si>
    <t>tips</t>
  </si>
  <si>
    <t>length_cm</t>
  </si>
  <si>
    <t>length_m</t>
  </si>
  <si>
    <t xml:space="preserve">volume </t>
  </si>
  <si>
    <t>RBI</t>
  </si>
  <si>
    <t>SRL</t>
  </si>
  <si>
    <t>RTD</t>
  </si>
  <si>
    <t>total_shoot_dw</t>
  </si>
  <si>
    <t>rs_ratio</t>
  </si>
  <si>
    <t>total_DW</t>
  </si>
  <si>
    <t>total_LA</t>
  </si>
  <si>
    <t>total_SLA</t>
  </si>
  <si>
    <t>WD</t>
  </si>
  <si>
    <t>ID_sa</t>
  </si>
  <si>
    <t>sapwood_area</t>
  </si>
  <si>
    <t>label</t>
  </si>
  <si>
    <t>count</t>
  </si>
  <si>
    <t>leaf_area</t>
  </si>
  <si>
    <t>la_sa</t>
  </si>
  <si>
    <t>b</t>
  </si>
  <si>
    <t>NA</t>
  </si>
  <si>
    <t>a</t>
  </si>
  <si>
    <t>Daily transpiration demand  measured from 13/6/16 to 22/6/16</t>
  </si>
  <si>
    <t xml:space="preserve">dates measured are above columns, care was taken to measured at the same time on consecutive days, so that a true 24 hour difference was between measurements </t>
  </si>
  <si>
    <t>it was cloudy during the second measurement phase, which could have affected transpiration results (why we measured it 6 times)</t>
  </si>
  <si>
    <t>ID data</t>
  </si>
  <si>
    <t>treatment = assignment of plant to either allo (allometry), control or drought</t>
  </si>
  <si>
    <t>no. = number of plant within its species and treatment group</t>
  </si>
  <si>
    <t xml:space="preserve">transpiration measurents 1 - 3 </t>
  </si>
  <si>
    <t xml:space="preserve">initial = initial weight (g) of plant after saturation water and after excess water has drained from pot </t>
  </si>
  <si>
    <t xml:space="preserve">24 hours = weight (g) of pot 24 hours later (no water received) </t>
  </si>
  <si>
    <t xml:space="preserve">48 hours = weight (g) of pot 48 hours later (no water received) </t>
  </si>
  <si>
    <t xml:space="preserve">difference </t>
  </si>
  <si>
    <t xml:space="preserve">24 hours = difference in weight (g) between initial and 24 hour measurements </t>
  </si>
  <si>
    <t xml:space="preserve">48 hours = difference in weight (g) between 24 hour and 48 hour measurements </t>
  </si>
  <si>
    <t xml:space="preserve">mean transpiration rate = mean transpiration rate (or difference between measures) across all measurements </t>
  </si>
  <si>
    <t>25% water = 25% of the calculated mean transpiration rate</t>
  </si>
  <si>
    <t xml:space="preserve">25% water (+ evap) = 25% of the calculated mean transpiration rate PLUS the mean amount of water lost from evaporation pots, either 14g for smaller pots, or 19g for big pots. </t>
  </si>
  <si>
    <t xml:space="preserve">randomisation </t>
  </si>
  <si>
    <t xml:space="preserve">random_number = random number assigned to plant for randomised design of plants </t>
  </si>
  <si>
    <t>position = position of each plant on each bench (starting from front left and working back), based on random numbers</t>
  </si>
  <si>
    <t>bench = which bench the plant is deisgnated to</t>
  </si>
  <si>
    <t xml:space="preserve">water = watering schedule for each plant, either a specific amount for drought plants based on transpiration demand, or saturation for control plants </t>
  </si>
  <si>
    <t>dates measured:</t>
  </si>
  <si>
    <t xml:space="preserve">measurement 1 </t>
  </si>
  <si>
    <t>measurement 2</t>
  </si>
  <si>
    <t>measurement 3</t>
  </si>
  <si>
    <t>mean transpiration rate</t>
  </si>
  <si>
    <t>25% water</t>
  </si>
  <si>
    <t>25% water (+evap)</t>
  </si>
  <si>
    <t xml:space="preserve">treatment </t>
  </si>
  <si>
    <t>Species</t>
  </si>
  <si>
    <t xml:space="preserve">no. </t>
  </si>
  <si>
    <t>initial</t>
  </si>
  <si>
    <t>24 hours</t>
  </si>
  <si>
    <t xml:space="preserve">48 hours </t>
  </si>
  <si>
    <t>allo</t>
  </si>
  <si>
    <t xml:space="preserve"> </t>
  </si>
  <si>
    <t>empty</t>
  </si>
  <si>
    <t>blue</t>
  </si>
  <si>
    <t>b_white</t>
  </si>
  <si>
    <t>s_white</t>
  </si>
  <si>
    <t>average of empty</t>
  </si>
  <si>
    <t>averages</t>
  </si>
  <si>
    <t>evap</t>
  </si>
  <si>
    <t xml:space="preserve">random number </t>
  </si>
  <si>
    <t>position</t>
  </si>
  <si>
    <t>Bench</t>
  </si>
  <si>
    <t>water</t>
  </si>
  <si>
    <t xml:space="preserve">Annotations </t>
  </si>
  <si>
    <t>pud1</t>
  </si>
  <si>
    <t xml:space="preserve">~start from front left, and work backwards along the column, then then to row to the right and back, and so forth along the benches </t>
  </si>
  <si>
    <t>tec1</t>
  </si>
  <si>
    <t>saturate</t>
  </si>
  <si>
    <t>puc2</t>
  </si>
  <si>
    <t>gld3</t>
  </si>
  <si>
    <t>vid2</t>
  </si>
  <si>
    <t>obd1</t>
  </si>
  <si>
    <t>amd4</t>
  </si>
  <si>
    <t>glc1</t>
  </si>
  <si>
    <t>pud3</t>
  </si>
  <si>
    <t>vic3</t>
  </si>
  <si>
    <t>obc1</t>
  </si>
  <si>
    <t>glc3</t>
  </si>
  <si>
    <t>amc2</t>
  </si>
  <si>
    <t>ted1</t>
  </si>
  <si>
    <t>nid3</t>
  </si>
  <si>
    <t>obd2</t>
  </si>
  <si>
    <t>amd3</t>
  </si>
  <si>
    <t>ted2</t>
  </si>
  <si>
    <t>amc3</t>
  </si>
  <si>
    <t>puc3</t>
  </si>
  <si>
    <t>amd2</t>
  </si>
  <si>
    <t>tec2</t>
  </si>
  <si>
    <t>amc4</t>
  </si>
  <si>
    <t>vid3</t>
  </si>
  <si>
    <t>gld1</t>
  </si>
  <si>
    <t>obc2</t>
  </si>
  <si>
    <t>amd1</t>
  </si>
  <si>
    <t>vic2</t>
  </si>
  <si>
    <t>gld2</t>
  </si>
  <si>
    <t>pud2</t>
  </si>
  <si>
    <t>amc1</t>
  </si>
  <si>
    <t>vic1</t>
  </si>
  <si>
    <t>puc1</t>
  </si>
  <si>
    <t>vid1</t>
  </si>
  <si>
    <t>glc2</t>
  </si>
  <si>
    <t>glc4</t>
  </si>
  <si>
    <t>nic3</t>
  </si>
  <si>
    <t>vid4</t>
  </si>
  <si>
    <t>obd4</t>
  </si>
  <si>
    <t>obc3</t>
  </si>
  <si>
    <t>obd3</t>
  </si>
  <si>
    <t>obc4</t>
  </si>
  <si>
    <t>puc4</t>
  </si>
  <si>
    <t>nid1</t>
  </si>
  <si>
    <t>gld4</t>
  </si>
  <si>
    <t>nic1</t>
  </si>
  <si>
    <t>vic4</t>
  </si>
  <si>
    <t>nid2</t>
  </si>
  <si>
    <t>pud4</t>
  </si>
  <si>
    <t>nic2</t>
  </si>
  <si>
    <t>gld8</t>
  </si>
  <si>
    <t>vid7</t>
  </si>
  <si>
    <t>pud5</t>
  </si>
  <si>
    <t>obc6</t>
  </si>
  <si>
    <t>amc8</t>
  </si>
  <si>
    <t>amd6</t>
  </si>
  <si>
    <t>amd9</t>
  </si>
  <si>
    <t>puc5</t>
  </si>
  <si>
    <t>amd7</t>
  </si>
  <si>
    <t>amd5</t>
  </si>
  <si>
    <t>puc8</t>
  </si>
  <si>
    <t>vid6</t>
  </si>
  <si>
    <t>pud8</t>
  </si>
  <si>
    <t>glc7</t>
  </si>
  <si>
    <t>gld7</t>
  </si>
  <si>
    <t>glc5</t>
  </si>
  <si>
    <t>vic7</t>
  </si>
  <si>
    <t>amd8</t>
  </si>
  <si>
    <t>obd7</t>
  </si>
  <si>
    <t>vic5</t>
  </si>
  <si>
    <t>obd6</t>
  </si>
  <si>
    <t>glc6</t>
  </si>
  <si>
    <t>amc5</t>
  </si>
  <si>
    <t>vid8</t>
  </si>
  <si>
    <t>gld6</t>
  </si>
  <si>
    <t>amc6</t>
  </si>
  <si>
    <t>glc8</t>
  </si>
  <si>
    <t>obd5</t>
  </si>
  <si>
    <t>nid4</t>
  </si>
  <si>
    <t>gld5</t>
  </si>
  <si>
    <t>vid5</t>
  </si>
  <si>
    <t>obc5</t>
  </si>
  <si>
    <t>puc6</t>
  </si>
  <si>
    <t>obc7</t>
  </si>
  <si>
    <t>amc7</t>
  </si>
  <si>
    <t>vic6</t>
  </si>
  <si>
    <t>pud7</t>
  </si>
  <si>
    <t>vic8</t>
  </si>
  <si>
    <t>amc9</t>
  </si>
  <si>
    <t>puc7</t>
  </si>
  <si>
    <t>nic4</t>
  </si>
  <si>
    <t>pud6</t>
  </si>
  <si>
    <t>Weekly data measurements were taken from the 23/6/16 (wk_1) to 15/8/16 (wk_8)</t>
  </si>
  <si>
    <t>wk_1</t>
  </si>
  <si>
    <t>23/6/16 - 29/6/16</t>
  </si>
  <si>
    <t>wk_2</t>
  </si>
  <si>
    <t>30/6/16 - 6/7/16</t>
  </si>
  <si>
    <t>wk_3</t>
  </si>
  <si>
    <t>7/716 - 13/7/16</t>
  </si>
  <si>
    <t>wk_4</t>
  </si>
  <si>
    <t>14/7/16 - 20/7/16</t>
  </si>
  <si>
    <t>wk_5</t>
  </si>
  <si>
    <t>21/7/16 - 27/7/16</t>
  </si>
  <si>
    <t>wk_6</t>
  </si>
  <si>
    <t>28/7/16 - 3/8/16</t>
  </si>
  <si>
    <t>wk_7</t>
  </si>
  <si>
    <t>4/8/16 - 10/8/16</t>
  </si>
  <si>
    <t>11/8/16 - 15/8/16</t>
  </si>
  <si>
    <t>ID data: all pages</t>
  </si>
  <si>
    <t>treatment = treatment: control or drought (drought plants received 25% of their daily transpiration demand every 4 days), daily transpiration data can be found in the "transpiration_data.xlsx" workbook</t>
  </si>
  <si>
    <r>
      <t xml:space="preserve">amyg = </t>
    </r>
    <r>
      <rPr>
        <i/>
        <sz val="12"/>
        <color indexed="8"/>
        <rFont val="Calibri"/>
      </rPr>
      <t>E. amygdalina</t>
    </r>
  </si>
  <si>
    <r>
      <t xml:space="preserve">vimi = </t>
    </r>
    <r>
      <rPr>
        <i/>
        <sz val="12"/>
        <color indexed="8"/>
        <rFont val="Calibri"/>
      </rPr>
      <t>E. viminalis</t>
    </r>
  </si>
  <si>
    <r>
      <t xml:space="preserve">niti = </t>
    </r>
    <r>
      <rPr>
        <i/>
        <sz val="12"/>
        <color indexed="8"/>
        <rFont val="Calibri"/>
      </rPr>
      <t>E. nitida</t>
    </r>
  </si>
  <si>
    <r>
      <t xml:space="preserve">obli = </t>
    </r>
    <r>
      <rPr>
        <i/>
        <sz val="12"/>
        <color indexed="8"/>
        <rFont val="Calibri"/>
      </rPr>
      <t xml:space="preserve">E. obliqua </t>
    </r>
  </si>
  <si>
    <r>
      <t xml:space="preserve">globy = </t>
    </r>
    <r>
      <rPr>
        <i/>
        <sz val="12"/>
        <color indexed="8"/>
        <rFont val="Calibri"/>
      </rPr>
      <t xml:space="preserve">E. globulus </t>
    </r>
  </si>
  <si>
    <r>
      <t xml:space="preserve">pulch = </t>
    </r>
    <r>
      <rPr>
        <i/>
        <sz val="12"/>
        <color indexed="8"/>
        <rFont val="Calibri"/>
      </rPr>
      <t xml:space="preserve">E. pulchella </t>
    </r>
  </si>
  <si>
    <r>
      <t xml:space="preserve">tenur = </t>
    </r>
    <r>
      <rPr>
        <i/>
        <sz val="12"/>
        <color indexed="8"/>
        <rFont val="Calibri"/>
      </rPr>
      <t xml:space="preserve">E. tenuriamus </t>
    </r>
    <r>
      <rPr>
        <sz val="12"/>
        <color indexed="8"/>
        <rFont val="Calibri"/>
        <family val="2"/>
      </rPr>
      <t>(not included in analysis, due to incorrect species identification)</t>
    </r>
  </si>
  <si>
    <t xml:space="preserve">measure data : measure column on all pages. </t>
  </si>
  <si>
    <t>measure</t>
  </si>
  <si>
    <t xml:space="preserve">LDMC = taken weekly, LDMC (g/g) for each week (eg. Wk_4) the rehydrated wet weight ( eg. ww4) divided by dry weight (eg. dw4) of leaves removed from plant </t>
  </si>
  <si>
    <t xml:space="preserve">euc_ldmc = summary of just LDMC for each plant for each week (wk_8 ww and dw are in "harvest_data.xlsx" workbook) </t>
  </si>
  <si>
    <t xml:space="preserve">Notes </t>
  </si>
  <si>
    <t xml:space="preserve">observations and notes on how plants were fairing during the experiment </t>
  </si>
  <si>
    <t xml:space="preserve">looked at things like stress symptoms, number of leaves and tips alive, resprouting etc </t>
  </si>
  <si>
    <t>% leaf dead</t>
  </si>
  <si>
    <t>ww1</t>
  </si>
  <si>
    <t>dw1</t>
  </si>
  <si>
    <t>ww2</t>
  </si>
  <si>
    <t>dw2</t>
  </si>
  <si>
    <t>ww3</t>
  </si>
  <si>
    <t>dw3</t>
  </si>
  <si>
    <t>ww4</t>
  </si>
  <si>
    <t>dw4</t>
  </si>
  <si>
    <t>ww7</t>
  </si>
  <si>
    <t>dw7</t>
  </si>
  <si>
    <t xml:space="preserve">species </t>
  </si>
  <si>
    <t xml:space="preserve">ANNOTATIONS </t>
  </si>
  <si>
    <t xml:space="preserve">NB. from week two onwards, only note leaf responses, not whether stressed, all drought plants appear stressed. </t>
  </si>
  <si>
    <t xml:space="preserve">gl-c8 looked consistently strange, might have had a virus </t>
  </si>
  <si>
    <t>look stressed</t>
  </si>
  <si>
    <t>tips all alive</t>
  </si>
  <si>
    <t>resprouting</t>
  </si>
  <si>
    <t>resprout</t>
  </si>
  <si>
    <t>6 tips alive, new buds</t>
  </si>
  <si>
    <t>dead</t>
  </si>
  <si>
    <t>almost dead</t>
  </si>
  <si>
    <t>virus?</t>
  </si>
  <si>
    <t>lower leaves dying</t>
  </si>
  <si>
    <t>smaller plant &amp; leaves</t>
  </si>
  <si>
    <t>adult leaves</t>
  </si>
  <si>
    <t>2 alive leaves</t>
  </si>
  <si>
    <t>lower branches fine, dying at top, new growth</t>
  </si>
  <si>
    <t>4 leaves</t>
  </si>
  <si>
    <t>4 leaves + bud</t>
  </si>
  <si>
    <t>many alive leaves</t>
  </si>
  <si>
    <t>new buds, 3 leaves, 1 alive tip</t>
  </si>
  <si>
    <t>new growth</t>
  </si>
  <si>
    <t>wilting a lot</t>
  </si>
  <si>
    <t>5 tips alive</t>
  </si>
  <si>
    <t>6 tips + buds</t>
  </si>
  <si>
    <t>1 alive leaf</t>
  </si>
  <si>
    <t>Weekly trait data (sheets: euc_height.csv, euc_basal_area.csv, euc_leaf_death.csv, LDMC, euc_ldmc.csv, Notes)</t>
  </si>
  <si>
    <t xml:space="preserve">Sheets: Transpirtation, Randomisation </t>
  </si>
  <si>
    <t>Harvest Data (Sheets: full_harvest_data, euc.rgr.csv, roots, euc_SLA.csv, euc_WD.csv, lasa_full)</t>
  </si>
  <si>
    <t>Sheet: Allometry data</t>
  </si>
  <si>
    <t>- seeds were cold stratified at 3-5˚C for four weeks (6/1/2016- 27/1/2016)</t>
  </si>
  <si>
    <t xml:space="preserve">- plants were sown on 27/1/2016 in regular UQ23 potting mix, A1:B5 began mid March 2016, however germination rates varied greatly with species, some species germinated much later or had low germination rates (E. obliqua and E nitida). E. viminalis, E. pulchella, E. globulus, and E. amygdalina all germinated well. </t>
  </si>
  <si>
    <t xml:space="preserve">all growth traits were measured and live tissue samples taken pre-harvest on the 15/8/16, and live samples analysed within the following 3 days. </t>
  </si>
  <si>
    <t>- NB. week 8 measures were taken pre-harvest on the 15/8/16, and live samples analysed within the following 3 days, some wk_8 data is doubled up in here, but the remainder of the wk_8 data is in harvest_data.xlsx workbook</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</si>
</sst>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2"/>
      <color theme="1"/>
      <name val="Calibri"/>
      <family val="2"/>
      <scheme val="minor"/>
    </font>
    <font>
      <sz val="12"/>
      <color theme="1"/>
      <name val="Calibri"/>
      <family val="2"/>
      <scheme val="minor"/>
    </font>
    <font>
      <b/>
      <sz val="12"/>
      <color rgb="FF3F3F3F"/>
      <name val="Calibri"/>
      <family val="2"/>
      <scheme val="minor"/>
    </font>
    <font>
      <b/>
      <sz val="12"/>
      <color rgb="FFFA7D00"/>
      <name val="Calibri"/>
      <family val="2"/>
      <scheme val="minor"/>
    </font>
    <font>
      <sz val="12"/>
      <color rgb="FFFF0000"/>
      <name val="Calibri"/>
      <family val="2"/>
      <scheme val="minor"/>
    </font>
    <font>
      <b/>
      <sz val="12"/>
      <color theme="1"/>
      <name val="Calibri"/>
      <family val="2"/>
      <scheme val="minor"/>
    </font>
    <font>
      <i/>
      <sz val="12"/>
      <color theme="1"/>
      <name val="Calibri"/>
      <scheme val="minor"/>
    </font>
    <font>
      <b/>
      <sz val="16"/>
      <color theme="1"/>
      <name val="Calibri"/>
      <scheme val="minor"/>
    </font>
    <font>
      <b/>
      <sz val="12"/>
      <color rgb="FFFF0000"/>
      <name val="Calibri"/>
      <family val="2"/>
      <scheme val="minor"/>
    </font>
    <font>
      <sz val="12"/>
      <color rgb="FF3F3F3F"/>
      <name val="Calibri"/>
      <scheme val="minor"/>
    </font>
    <font>
      <i/>
      <sz val="12"/>
      <color indexed="8"/>
      <name val="Calibri"/>
    </font>
    <font>
      <sz val="12"/>
      <color indexed="8"/>
      <name val="Calibri"/>
      <family val="2"/>
    </font>
  </fonts>
  <fills count="5">
    <fill>
      <patternFill patternType="none"/>
    </fill>
    <fill>
      <patternFill patternType="gray125"/>
    </fill>
    <fill>
      <patternFill patternType="solid">
        <fgColor rgb="FFF2F2F2"/>
      </patternFill>
    </fill>
    <fill>
      <patternFill patternType="solid">
        <fgColor theme="0"/>
        <bgColor indexed="64"/>
      </patternFill>
    </fill>
    <fill>
      <patternFill patternType="solid">
        <fgColor theme="0" tint="-0.14999847407452621"/>
        <bgColor indexed="64"/>
      </patternFill>
    </fill>
  </fills>
  <borders count="9">
    <border>
      <left/>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bottom/>
      <diagonal/>
    </border>
    <border>
      <left/>
      <right style="thin">
        <color auto="1"/>
      </right>
      <top/>
      <bottom/>
      <diagonal/>
    </border>
    <border>
      <left style="thin">
        <color auto="1"/>
      </left>
      <right/>
      <top/>
      <bottom/>
      <diagonal/>
    </border>
    <border>
      <left style="thin">
        <color rgb="FF3F3F3F"/>
      </left>
      <right style="thin">
        <color auto="1"/>
      </right>
      <top style="thin">
        <color rgb="FF3F3F3F"/>
      </top>
      <bottom style="thin">
        <color rgb="FF3F3F3F"/>
      </bottom>
      <diagonal/>
    </border>
    <border>
      <left style="thin">
        <color rgb="FF3F3F3F"/>
      </left>
      <right style="thin">
        <color auto="1"/>
      </right>
      <top style="thin">
        <color rgb="FF3F3F3F"/>
      </top>
      <bottom style="medium">
        <color auto="1"/>
      </bottom>
      <diagonal/>
    </border>
    <border>
      <left style="thin">
        <color rgb="FF3F3F3F"/>
      </left>
      <right style="thin">
        <color auto="1"/>
      </right>
      <top style="medium">
        <color auto="1"/>
      </top>
      <bottom style="thin">
        <color rgb="FF3F3F3F"/>
      </bottom>
      <diagonal/>
    </border>
  </borders>
  <cellStyleXfs count="3">
    <xf numFmtId="0" fontId="0" fillId="0" borderId="0"/>
    <xf numFmtId="0" fontId="2" fillId="2" borderId="2" applyNumberFormat="0" applyAlignment="0" applyProtection="0"/>
    <xf numFmtId="0" fontId="3" fillId="2" borderId="1" applyNumberFormat="0" applyAlignment="0" applyProtection="0"/>
  </cellStyleXfs>
  <cellXfs count="44">
    <xf numFmtId="0" fontId="0" fillId="0" borderId="0" xfId="0"/>
    <xf numFmtId="0" fontId="5" fillId="0" borderId="0" xfId="0" applyFont="1"/>
    <xf numFmtId="0" fontId="7" fillId="0" borderId="0" xfId="0" applyFont="1"/>
    <xf numFmtId="14" fontId="0" fillId="0" borderId="0" xfId="0" applyNumberFormat="1"/>
    <xf numFmtId="0" fontId="5" fillId="2" borderId="1" xfId="2" applyFont="1"/>
    <xf numFmtId="0" fontId="1" fillId="2" borderId="1" xfId="2" applyFont="1"/>
    <xf numFmtId="0" fontId="0" fillId="2" borderId="1" xfId="2" applyFont="1"/>
    <xf numFmtId="0" fontId="0" fillId="2" borderId="3" xfId="2" applyFont="1" applyBorder="1"/>
    <xf numFmtId="0" fontId="0" fillId="0" borderId="0" xfId="0" applyFont="1"/>
    <xf numFmtId="0" fontId="0" fillId="3" borderId="4" xfId="0" applyFont="1" applyFill="1" applyBorder="1" applyAlignment="1">
      <alignment horizontal="right"/>
    </xf>
    <xf numFmtId="0" fontId="0" fillId="0" borderId="5" xfId="0" applyBorder="1"/>
    <xf numFmtId="0" fontId="0" fillId="0" borderId="0" xfId="0" applyBorder="1"/>
    <xf numFmtId="0" fontId="5" fillId="3" borderId="6" xfId="1" applyFont="1" applyFill="1" applyBorder="1" applyAlignment="1">
      <alignment horizontal="right"/>
    </xf>
    <xf numFmtId="0" fontId="8" fillId="0" borderId="0" xfId="0" applyFont="1"/>
    <xf numFmtId="0" fontId="8" fillId="0" borderId="5" xfId="0" applyFont="1" applyBorder="1"/>
    <xf numFmtId="0" fontId="8" fillId="0" borderId="0" xfId="0" applyFont="1" applyBorder="1"/>
    <xf numFmtId="0" fontId="5" fillId="0" borderId="5" xfId="0" applyFont="1" applyBorder="1"/>
    <xf numFmtId="0" fontId="0" fillId="3" borderId="6" xfId="1" applyFont="1" applyFill="1" applyBorder="1" applyAlignment="1">
      <alignment horizontal="right"/>
    </xf>
    <xf numFmtId="0" fontId="0" fillId="0" borderId="0" xfId="0" applyFill="1" applyBorder="1"/>
    <xf numFmtId="0" fontId="0" fillId="4" borderId="0" xfId="0" applyFill="1"/>
    <xf numFmtId="0" fontId="0" fillId="4" borderId="6" xfId="1" applyFont="1" applyFill="1" applyBorder="1" applyAlignment="1">
      <alignment horizontal="right"/>
    </xf>
    <xf numFmtId="0" fontId="0" fillId="4" borderId="7" xfId="1" applyFont="1" applyFill="1" applyBorder="1" applyAlignment="1">
      <alignment horizontal="right"/>
    </xf>
    <xf numFmtId="0" fontId="0" fillId="4" borderId="8" xfId="1" applyFont="1" applyFill="1" applyBorder="1" applyAlignment="1">
      <alignment horizontal="right"/>
    </xf>
    <xf numFmtId="0" fontId="0" fillId="3" borderId="7" xfId="1" applyFont="1" applyFill="1" applyBorder="1" applyAlignment="1">
      <alignment horizontal="right"/>
    </xf>
    <xf numFmtId="0" fontId="0" fillId="3" borderId="8" xfId="1" applyFont="1" applyFill="1" applyBorder="1" applyAlignment="1">
      <alignment horizontal="right"/>
    </xf>
    <xf numFmtId="0" fontId="0" fillId="0" borderId="0" xfId="0" applyNumberFormat="1"/>
    <xf numFmtId="0" fontId="0" fillId="0" borderId="6" xfId="1" applyFont="1" applyFill="1" applyBorder="1" applyAlignment="1">
      <alignment horizontal="right"/>
    </xf>
    <xf numFmtId="0" fontId="9" fillId="3" borderId="6" xfId="1" applyFont="1" applyFill="1" applyBorder="1" applyAlignment="1">
      <alignment horizontal="right"/>
    </xf>
    <xf numFmtId="0" fontId="1" fillId="3" borderId="6" xfId="1" applyFont="1" applyFill="1" applyBorder="1" applyAlignment="1">
      <alignment horizontal="right"/>
    </xf>
    <xf numFmtId="0" fontId="1" fillId="4" borderId="6" xfId="1" applyFont="1" applyFill="1" applyBorder="1" applyAlignment="1">
      <alignment horizontal="right"/>
    </xf>
    <xf numFmtId="0" fontId="1" fillId="4" borderId="7" xfId="1" applyFont="1" applyFill="1" applyBorder="1" applyAlignment="1">
      <alignment horizontal="right"/>
    </xf>
    <xf numFmtId="0" fontId="1" fillId="4" borderId="8" xfId="1" applyFont="1" applyFill="1" applyBorder="1" applyAlignment="1">
      <alignment horizontal="right"/>
    </xf>
    <xf numFmtId="0" fontId="1" fillId="3" borderId="7" xfId="1" applyFont="1" applyFill="1" applyBorder="1" applyAlignment="1">
      <alignment horizontal="right"/>
    </xf>
    <xf numFmtId="0" fontId="1" fillId="3" borderId="8" xfId="1" applyFont="1" applyFill="1" applyBorder="1" applyAlignment="1">
      <alignment horizontal="right"/>
    </xf>
    <xf numFmtId="0" fontId="1" fillId="0" borderId="6" xfId="1" applyFont="1" applyFill="1" applyBorder="1" applyAlignment="1">
      <alignment horizontal="right"/>
    </xf>
    <xf numFmtId="9" fontId="0" fillId="0" borderId="0" xfId="0" applyNumberFormat="1" applyFont="1"/>
    <xf numFmtId="0" fontId="5" fillId="0" borderId="0" xfId="0" applyNumberFormat="1" applyFont="1"/>
    <xf numFmtId="1" fontId="0" fillId="0" borderId="0" xfId="0" applyNumberFormat="1"/>
    <xf numFmtId="0" fontId="4" fillId="0" borderId="0" xfId="0" applyFont="1"/>
    <xf numFmtId="0" fontId="0" fillId="0" borderId="0" xfId="0" applyNumberFormat="1" applyFont="1"/>
    <xf numFmtId="0" fontId="5" fillId="4" borderId="0" xfId="0" applyFont="1" applyFill="1"/>
    <xf numFmtId="0" fontId="0" fillId="3" borderId="4" xfId="0" applyFont="1" applyFill="1" applyBorder="1" applyAlignment="1">
      <alignment horizontal="left"/>
    </xf>
    <xf numFmtId="0" fontId="0" fillId="0" borderId="5" xfId="0" applyFont="1" applyBorder="1"/>
    <xf numFmtId="0" fontId="0" fillId="0" borderId="0" xfId="0" applyFont="1" applyBorder="1"/>
  </cellXfs>
  <cellStyles count="3">
    <cellStyle name="Calculation" xfId="2" builtinId="22"/>
    <cellStyle name="Normal" xfId="0" builtinId="0"/>
    <cellStyle name="Output" xfId="1" builtinId="21"/>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20" Type="http://schemas.openxmlformats.org/officeDocument/2006/relationships/calcChain" Target="calcChain.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theme" Target="theme/theme1.xml"/><Relationship Id="rId18" Type="http://schemas.openxmlformats.org/officeDocument/2006/relationships/styles" Target="styles.xml"/><Relationship Id="rId19"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00"/>
  <sheetViews>
    <sheetView tabSelected="1" topLeftCell="A150" workbookViewId="0">
      <selection activeCell="D178" sqref="D178"/>
    </sheetView>
  </sheetViews>
  <sheetFormatPr baseColWidth="10" defaultRowHeight="16" x14ac:dyDescent="0.2"/>
  <sheetData>
    <row r="1" spans="1:2" x14ac:dyDescent="0.2">
      <c r="A1" t="s">
        <v>507</v>
      </c>
    </row>
    <row r="2" spans="1:2" x14ac:dyDescent="0.2">
      <c r="A2" s="1" t="s">
        <v>1</v>
      </c>
    </row>
    <row r="3" spans="1:2" x14ac:dyDescent="0.2">
      <c r="A3" t="s">
        <v>2</v>
      </c>
    </row>
    <row r="4" spans="1:2" x14ac:dyDescent="0.2">
      <c r="B4" t="s">
        <v>3</v>
      </c>
    </row>
    <row r="5" spans="1:2" x14ac:dyDescent="0.2">
      <c r="B5" t="s">
        <v>4</v>
      </c>
    </row>
    <row r="6" spans="1:2" x14ac:dyDescent="0.2">
      <c r="B6" t="s">
        <v>5</v>
      </c>
    </row>
    <row r="7" spans="1:2" x14ac:dyDescent="0.2">
      <c r="B7" t="s">
        <v>6</v>
      </c>
    </row>
    <row r="8" spans="1:2" x14ac:dyDescent="0.2">
      <c r="B8" t="s">
        <v>7</v>
      </c>
    </row>
    <row r="9" spans="1:2" x14ac:dyDescent="0.2">
      <c r="B9" t="s">
        <v>8</v>
      </c>
    </row>
    <row r="10" spans="1:2" x14ac:dyDescent="0.2">
      <c r="B10" t="s">
        <v>9</v>
      </c>
    </row>
    <row r="11" spans="1:2" x14ac:dyDescent="0.2">
      <c r="A11" t="s">
        <v>10</v>
      </c>
    </row>
    <row r="12" spans="1:2" x14ac:dyDescent="0.2">
      <c r="A12" t="s">
        <v>11</v>
      </c>
    </row>
    <row r="14" spans="1:2" x14ac:dyDescent="0.2">
      <c r="A14" s="1" t="s">
        <v>12</v>
      </c>
    </row>
    <row r="15" spans="1:2" x14ac:dyDescent="0.2">
      <c r="A15" t="s">
        <v>13</v>
      </c>
    </row>
    <row r="16" spans="1:2" x14ac:dyDescent="0.2">
      <c r="A16" t="s">
        <v>14</v>
      </c>
    </row>
    <row r="17" spans="1:1" x14ac:dyDescent="0.2">
      <c r="A17" t="s">
        <v>15</v>
      </c>
    </row>
    <row r="19" spans="1:1" x14ac:dyDescent="0.2">
      <c r="A19" s="1" t="s">
        <v>16</v>
      </c>
    </row>
    <row r="20" spans="1:1" x14ac:dyDescent="0.2">
      <c r="A20" t="s">
        <v>17</v>
      </c>
    </row>
    <row r="21" spans="1:1" x14ac:dyDescent="0.2">
      <c r="A21" t="s">
        <v>18</v>
      </c>
    </row>
    <row r="22" spans="1:1" x14ac:dyDescent="0.2">
      <c r="A22" t="s">
        <v>19</v>
      </c>
    </row>
    <row r="23" spans="1:1" x14ac:dyDescent="0.2">
      <c r="A23" t="s">
        <v>20</v>
      </c>
    </row>
    <row r="24" spans="1:1" x14ac:dyDescent="0.2">
      <c r="A24" t="s">
        <v>21</v>
      </c>
    </row>
    <row r="26" spans="1:1" x14ac:dyDescent="0.2">
      <c r="A26" s="1" t="s">
        <v>22</v>
      </c>
    </row>
    <row r="27" spans="1:1" x14ac:dyDescent="0.2">
      <c r="A27" t="s">
        <v>23</v>
      </c>
    </row>
    <row r="28" spans="1:1" x14ac:dyDescent="0.2">
      <c r="A28" t="s">
        <v>24</v>
      </c>
    </row>
    <row r="29" spans="1:1" x14ac:dyDescent="0.2">
      <c r="A29" t="s">
        <v>25</v>
      </c>
    </row>
    <row r="30" spans="1:1" x14ac:dyDescent="0.2">
      <c r="A30" t="s">
        <v>26</v>
      </c>
    </row>
    <row r="31" spans="1:1" x14ac:dyDescent="0.2">
      <c r="A31" t="s">
        <v>27</v>
      </c>
    </row>
    <row r="38" spans="1:2" x14ac:dyDescent="0.2">
      <c r="A38" t="s">
        <v>506</v>
      </c>
    </row>
    <row r="39" spans="1:2" x14ac:dyDescent="0.2">
      <c r="A39" s="1" t="s">
        <v>86</v>
      </c>
    </row>
    <row r="40" spans="1:2" x14ac:dyDescent="0.2">
      <c r="B40" t="s">
        <v>87</v>
      </c>
    </row>
    <row r="41" spans="1:2" x14ac:dyDescent="0.2">
      <c r="B41" t="s">
        <v>88</v>
      </c>
    </row>
    <row r="42" spans="1:2" x14ac:dyDescent="0.2">
      <c r="B42" t="s">
        <v>89</v>
      </c>
    </row>
    <row r="44" spans="1:2" x14ac:dyDescent="0.2">
      <c r="A44" s="1" t="s">
        <v>90</v>
      </c>
    </row>
    <row r="45" spans="1:2" x14ac:dyDescent="0.2">
      <c r="A45" t="s">
        <v>91</v>
      </c>
    </row>
    <row r="46" spans="1:2" x14ac:dyDescent="0.2">
      <c r="A46" t="s">
        <v>92</v>
      </c>
    </row>
    <row r="47" spans="1:2" x14ac:dyDescent="0.2">
      <c r="A47" t="s">
        <v>2</v>
      </c>
    </row>
    <row r="48" spans="1:2" x14ac:dyDescent="0.2">
      <c r="B48" t="s">
        <v>3</v>
      </c>
    </row>
    <row r="49" spans="1:3" x14ac:dyDescent="0.2">
      <c r="B49" t="s">
        <v>4</v>
      </c>
    </row>
    <row r="50" spans="1:3" x14ac:dyDescent="0.2">
      <c r="B50" t="s">
        <v>5</v>
      </c>
    </row>
    <row r="51" spans="1:3" x14ac:dyDescent="0.2">
      <c r="B51" t="s">
        <v>6</v>
      </c>
    </row>
    <row r="52" spans="1:3" x14ac:dyDescent="0.2">
      <c r="B52" t="s">
        <v>7</v>
      </c>
    </row>
    <row r="53" spans="1:3" x14ac:dyDescent="0.2">
      <c r="B53" t="s">
        <v>8</v>
      </c>
    </row>
    <row r="54" spans="1:3" x14ac:dyDescent="0.2">
      <c r="B54" t="s">
        <v>9</v>
      </c>
    </row>
    <row r="56" spans="1:3" x14ac:dyDescent="0.2">
      <c r="A56" s="1" t="s">
        <v>93</v>
      </c>
    </row>
    <row r="57" spans="1:3" x14ac:dyDescent="0.2">
      <c r="B57" t="s">
        <v>94</v>
      </c>
      <c r="C57" s="8"/>
    </row>
    <row r="58" spans="1:3" x14ac:dyDescent="0.2">
      <c r="C58" t="s">
        <v>95</v>
      </c>
    </row>
    <row r="59" spans="1:3" x14ac:dyDescent="0.2">
      <c r="C59" t="s">
        <v>96</v>
      </c>
    </row>
    <row r="60" spans="1:3" x14ac:dyDescent="0.2">
      <c r="C60" t="s">
        <v>97</v>
      </c>
    </row>
    <row r="61" spans="1:3" x14ac:dyDescent="0.2">
      <c r="B61" t="s">
        <v>98</v>
      </c>
    </row>
    <row r="62" spans="1:3" x14ac:dyDescent="0.2">
      <c r="C62" t="s">
        <v>99</v>
      </c>
    </row>
    <row r="63" spans="1:3" x14ac:dyDescent="0.2">
      <c r="C63" t="s">
        <v>100</v>
      </c>
    </row>
    <row r="64" spans="1:3" x14ac:dyDescent="0.2">
      <c r="C64" t="s">
        <v>101</v>
      </c>
    </row>
    <row r="65" spans="2:3" x14ac:dyDescent="0.2">
      <c r="B65" t="s">
        <v>102</v>
      </c>
    </row>
    <row r="66" spans="2:3" x14ac:dyDescent="0.2">
      <c r="C66" t="s">
        <v>103</v>
      </c>
    </row>
    <row r="67" spans="2:3" x14ac:dyDescent="0.2">
      <c r="C67" t="s">
        <v>104</v>
      </c>
    </row>
    <row r="68" spans="2:3" x14ac:dyDescent="0.2">
      <c r="C68" t="s">
        <v>105</v>
      </c>
    </row>
    <row r="70" spans="2:3" x14ac:dyDescent="0.2">
      <c r="B70" t="s">
        <v>106</v>
      </c>
    </row>
    <row r="71" spans="2:3" x14ac:dyDescent="0.2">
      <c r="C71" t="s">
        <v>107</v>
      </c>
    </row>
    <row r="72" spans="2:3" x14ac:dyDescent="0.2">
      <c r="C72" t="s">
        <v>108</v>
      </c>
    </row>
    <row r="73" spans="2:3" x14ac:dyDescent="0.2">
      <c r="C73" t="s">
        <v>109</v>
      </c>
    </row>
    <row r="74" spans="2:3" x14ac:dyDescent="0.2">
      <c r="C74" t="s">
        <v>110</v>
      </c>
    </row>
    <row r="75" spans="2:3" x14ac:dyDescent="0.2">
      <c r="C75" t="s">
        <v>111</v>
      </c>
    </row>
    <row r="76" spans="2:3" x14ac:dyDescent="0.2">
      <c r="C76" t="s">
        <v>112</v>
      </c>
    </row>
    <row r="77" spans="2:3" x14ac:dyDescent="0.2">
      <c r="C77" t="s">
        <v>113</v>
      </c>
    </row>
    <row r="79" spans="2:3" x14ac:dyDescent="0.2">
      <c r="B79" t="s">
        <v>114</v>
      </c>
    </row>
    <row r="80" spans="2:3" x14ac:dyDescent="0.2">
      <c r="C80" t="s">
        <v>115</v>
      </c>
    </row>
    <row r="81" spans="1:3" x14ac:dyDescent="0.2">
      <c r="C81" t="s">
        <v>116</v>
      </c>
    </row>
    <row r="83" spans="1:3" x14ac:dyDescent="0.2">
      <c r="A83" s="1" t="s">
        <v>117</v>
      </c>
    </row>
    <row r="84" spans="1:3" x14ac:dyDescent="0.2">
      <c r="A84" s="1"/>
      <c r="B84" t="s">
        <v>118</v>
      </c>
    </row>
    <row r="85" spans="1:3" x14ac:dyDescent="0.2">
      <c r="B85" t="s">
        <v>119</v>
      </c>
    </row>
    <row r="86" spans="1:3" x14ac:dyDescent="0.2">
      <c r="B86" t="s">
        <v>120</v>
      </c>
    </row>
    <row r="87" spans="1:3" x14ac:dyDescent="0.2">
      <c r="B87" t="s">
        <v>121</v>
      </c>
    </row>
    <row r="89" spans="1:3" x14ac:dyDescent="0.2">
      <c r="A89" s="1" t="s">
        <v>122</v>
      </c>
    </row>
    <row r="90" spans="1:3" x14ac:dyDescent="0.2">
      <c r="A90" s="1"/>
      <c r="B90" t="s">
        <v>123</v>
      </c>
    </row>
    <row r="91" spans="1:3" x14ac:dyDescent="0.2">
      <c r="B91" t="s">
        <v>124</v>
      </c>
    </row>
    <row r="92" spans="1:3" x14ac:dyDescent="0.2">
      <c r="B92" t="s">
        <v>125</v>
      </c>
    </row>
    <row r="93" spans="1:3" x14ac:dyDescent="0.2">
      <c r="B93" t="s">
        <v>126</v>
      </c>
    </row>
    <row r="94" spans="1:3" x14ac:dyDescent="0.2">
      <c r="B94" t="s">
        <v>127</v>
      </c>
    </row>
    <row r="95" spans="1:3" x14ac:dyDescent="0.2">
      <c r="B95" t="s">
        <v>128</v>
      </c>
    </row>
    <row r="96" spans="1:3" x14ac:dyDescent="0.2">
      <c r="B96" t="s">
        <v>129</v>
      </c>
    </row>
    <row r="97" spans="1:2" x14ac:dyDescent="0.2">
      <c r="B97" t="s">
        <v>130</v>
      </c>
    </row>
    <row r="98" spans="1:2" x14ac:dyDescent="0.2">
      <c r="B98" t="s">
        <v>131</v>
      </c>
    </row>
    <row r="99" spans="1:2" x14ac:dyDescent="0.2">
      <c r="B99" t="s">
        <v>132</v>
      </c>
    </row>
    <row r="100" spans="1:2" x14ac:dyDescent="0.2">
      <c r="B100" t="s">
        <v>133</v>
      </c>
    </row>
    <row r="101" spans="1:2" x14ac:dyDescent="0.2">
      <c r="B101" t="s">
        <v>134</v>
      </c>
    </row>
    <row r="103" spans="1:2" x14ac:dyDescent="0.2">
      <c r="A103" s="1" t="s">
        <v>135</v>
      </c>
    </row>
    <row r="104" spans="1:2" x14ac:dyDescent="0.2">
      <c r="B104" s="8" t="s">
        <v>136</v>
      </c>
    </row>
    <row r="105" spans="1:2" x14ac:dyDescent="0.2">
      <c r="B105" s="8" t="s">
        <v>137</v>
      </c>
    </row>
    <row r="106" spans="1:2" x14ac:dyDescent="0.2">
      <c r="B106" s="8" t="s">
        <v>138</v>
      </c>
    </row>
    <row r="108" spans="1:2" x14ac:dyDescent="0.2">
      <c r="A108" s="1" t="s">
        <v>139</v>
      </c>
    </row>
    <row r="109" spans="1:2" x14ac:dyDescent="0.2">
      <c r="B109" t="s">
        <v>103</v>
      </c>
    </row>
    <row r="110" spans="1:2" x14ac:dyDescent="0.2">
      <c r="B110" t="s">
        <v>104</v>
      </c>
    </row>
    <row r="111" spans="1:2" x14ac:dyDescent="0.2">
      <c r="B111" t="s">
        <v>140</v>
      </c>
    </row>
    <row r="113" spans="1:2" x14ac:dyDescent="0.2">
      <c r="A113" s="1" t="s">
        <v>141</v>
      </c>
    </row>
    <row r="114" spans="1:2" x14ac:dyDescent="0.2">
      <c r="B114" t="s">
        <v>142</v>
      </c>
    </row>
    <row r="115" spans="1:2" x14ac:dyDescent="0.2">
      <c r="B115" t="s">
        <v>143</v>
      </c>
    </row>
    <row r="116" spans="1:2" x14ac:dyDescent="0.2">
      <c r="B116" t="s">
        <v>144</v>
      </c>
    </row>
    <row r="117" spans="1:2" x14ac:dyDescent="0.2">
      <c r="B117" t="s">
        <v>145</v>
      </c>
    </row>
    <row r="118" spans="1:2" x14ac:dyDescent="0.2">
      <c r="B118" s="8" t="s">
        <v>146</v>
      </c>
    </row>
    <row r="124" spans="1:2" x14ac:dyDescent="0.2">
      <c r="A124" t="s">
        <v>505</v>
      </c>
    </row>
    <row r="126" spans="1:2" x14ac:dyDescent="0.2">
      <c r="A126" s="1" t="s">
        <v>293</v>
      </c>
    </row>
    <row r="127" spans="1:2" x14ac:dyDescent="0.2">
      <c r="B127" t="s">
        <v>294</v>
      </c>
    </row>
    <row r="128" spans="1:2" x14ac:dyDescent="0.2">
      <c r="B128" t="s">
        <v>295</v>
      </c>
    </row>
    <row r="130" spans="1:2" x14ac:dyDescent="0.2">
      <c r="A130" s="1" t="s">
        <v>296</v>
      </c>
    </row>
    <row r="131" spans="1:2" x14ac:dyDescent="0.2">
      <c r="A131" t="s">
        <v>91</v>
      </c>
    </row>
    <row r="132" spans="1:2" x14ac:dyDescent="0.2">
      <c r="A132" t="s">
        <v>297</v>
      </c>
    </row>
    <row r="133" spans="1:2" x14ac:dyDescent="0.2">
      <c r="A133" t="s">
        <v>298</v>
      </c>
    </row>
    <row r="134" spans="1:2" x14ac:dyDescent="0.2">
      <c r="A134" t="s">
        <v>2</v>
      </c>
    </row>
    <row r="135" spans="1:2" x14ac:dyDescent="0.2">
      <c r="B135" t="s">
        <v>3</v>
      </c>
    </row>
    <row r="136" spans="1:2" x14ac:dyDescent="0.2">
      <c r="B136" t="s">
        <v>4</v>
      </c>
    </row>
    <row r="137" spans="1:2" x14ac:dyDescent="0.2">
      <c r="B137" t="s">
        <v>5</v>
      </c>
    </row>
    <row r="138" spans="1:2" x14ac:dyDescent="0.2">
      <c r="B138" t="s">
        <v>6</v>
      </c>
    </row>
    <row r="139" spans="1:2" x14ac:dyDescent="0.2">
      <c r="B139" t="s">
        <v>7</v>
      </c>
    </row>
    <row r="140" spans="1:2" x14ac:dyDescent="0.2">
      <c r="B140" t="s">
        <v>8</v>
      </c>
    </row>
    <row r="141" spans="1:2" x14ac:dyDescent="0.2">
      <c r="B141" t="s">
        <v>9</v>
      </c>
    </row>
    <row r="143" spans="1:2" x14ac:dyDescent="0.2">
      <c r="A143" s="1" t="s">
        <v>299</v>
      </c>
    </row>
    <row r="144" spans="1:2" x14ac:dyDescent="0.2">
      <c r="A144" s="1"/>
      <c r="B144" t="s">
        <v>300</v>
      </c>
    </row>
    <row r="145" spans="1:2" x14ac:dyDescent="0.2">
      <c r="B145" t="s">
        <v>301</v>
      </c>
    </row>
    <row r="146" spans="1:2" x14ac:dyDescent="0.2">
      <c r="B146" t="s">
        <v>302</v>
      </c>
    </row>
    <row r="147" spans="1:2" x14ac:dyDescent="0.2">
      <c r="A147" t="s">
        <v>303</v>
      </c>
      <c r="B147" t="s">
        <v>304</v>
      </c>
    </row>
    <row r="148" spans="1:2" x14ac:dyDescent="0.2">
      <c r="B148" t="s">
        <v>305</v>
      </c>
    </row>
    <row r="149" spans="1:2" x14ac:dyDescent="0.2">
      <c r="A149" t="s">
        <v>306</v>
      </c>
    </row>
    <row r="150" spans="1:2" x14ac:dyDescent="0.2">
      <c r="A150" s="35" t="s">
        <v>307</v>
      </c>
    </row>
    <row r="151" spans="1:2" x14ac:dyDescent="0.2">
      <c r="A151" t="s">
        <v>308</v>
      </c>
    </row>
    <row r="153" spans="1:2" x14ac:dyDescent="0.2">
      <c r="A153" s="1" t="s">
        <v>309</v>
      </c>
    </row>
    <row r="154" spans="1:2" x14ac:dyDescent="0.2">
      <c r="A154" t="s">
        <v>310</v>
      </c>
    </row>
    <row r="155" spans="1:2" x14ac:dyDescent="0.2">
      <c r="A155" t="s">
        <v>311</v>
      </c>
    </row>
    <row r="156" spans="1:2" x14ac:dyDescent="0.2">
      <c r="A156" t="s">
        <v>312</v>
      </c>
    </row>
    <row r="157" spans="1:2" x14ac:dyDescent="0.2">
      <c r="A157" t="s">
        <v>313</v>
      </c>
    </row>
    <row r="164" spans="1:3" x14ac:dyDescent="0.2">
      <c r="A164" t="s">
        <v>504</v>
      </c>
    </row>
    <row r="165" spans="1:3" x14ac:dyDescent="0.2">
      <c r="A165" s="1" t="s">
        <v>435</v>
      </c>
    </row>
    <row r="166" spans="1:3" x14ac:dyDescent="0.2">
      <c r="B166" t="s">
        <v>436</v>
      </c>
      <c r="C166" t="s">
        <v>437</v>
      </c>
    </row>
    <row r="167" spans="1:3" x14ac:dyDescent="0.2">
      <c r="B167" t="s">
        <v>438</v>
      </c>
      <c r="C167" t="s">
        <v>439</v>
      </c>
    </row>
    <row r="168" spans="1:3" x14ac:dyDescent="0.2">
      <c r="B168" t="s">
        <v>440</v>
      </c>
      <c r="C168" t="s">
        <v>441</v>
      </c>
    </row>
    <row r="169" spans="1:3" x14ac:dyDescent="0.2">
      <c r="B169" t="s">
        <v>442</v>
      </c>
      <c r="C169" t="s">
        <v>443</v>
      </c>
    </row>
    <row r="170" spans="1:3" x14ac:dyDescent="0.2">
      <c r="B170" t="s">
        <v>444</v>
      </c>
      <c r="C170" t="s">
        <v>445</v>
      </c>
    </row>
    <row r="171" spans="1:3" x14ac:dyDescent="0.2">
      <c r="B171" t="s">
        <v>446</v>
      </c>
      <c r="C171" t="s">
        <v>447</v>
      </c>
    </row>
    <row r="172" spans="1:3" x14ac:dyDescent="0.2">
      <c r="B172" t="s">
        <v>448</v>
      </c>
      <c r="C172" t="s">
        <v>449</v>
      </c>
    </row>
    <row r="173" spans="1:3" x14ac:dyDescent="0.2">
      <c r="B173" t="s">
        <v>158</v>
      </c>
      <c r="C173" t="s">
        <v>450</v>
      </c>
    </row>
    <row r="174" spans="1:3" x14ac:dyDescent="0.2">
      <c r="B174" t="s">
        <v>87</v>
      </c>
    </row>
    <row r="175" spans="1:3" x14ac:dyDescent="0.2">
      <c r="B175" t="s">
        <v>88</v>
      </c>
    </row>
    <row r="176" spans="1:3" x14ac:dyDescent="0.2">
      <c r="B176" t="s">
        <v>89</v>
      </c>
    </row>
    <row r="177" spans="1:2" x14ac:dyDescent="0.2">
      <c r="A177" t="s">
        <v>511</v>
      </c>
    </row>
    <row r="179" spans="1:2" x14ac:dyDescent="0.2">
      <c r="A179" s="1" t="s">
        <v>451</v>
      </c>
    </row>
    <row r="180" spans="1:2" x14ac:dyDescent="0.2">
      <c r="A180" t="s">
        <v>91</v>
      </c>
    </row>
    <row r="181" spans="1:2" x14ac:dyDescent="0.2">
      <c r="A181" t="s">
        <v>452</v>
      </c>
    </row>
    <row r="182" spans="1:2" x14ac:dyDescent="0.2">
      <c r="A182" t="s">
        <v>2</v>
      </c>
    </row>
    <row r="183" spans="1:2" x14ac:dyDescent="0.2">
      <c r="B183" t="s">
        <v>453</v>
      </c>
    </row>
    <row r="184" spans="1:2" x14ac:dyDescent="0.2">
      <c r="B184" t="s">
        <v>454</v>
      </c>
    </row>
    <row r="185" spans="1:2" x14ac:dyDescent="0.2">
      <c r="B185" t="s">
        <v>455</v>
      </c>
    </row>
    <row r="186" spans="1:2" x14ac:dyDescent="0.2">
      <c r="B186" t="s">
        <v>456</v>
      </c>
    </row>
    <row r="187" spans="1:2" x14ac:dyDescent="0.2">
      <c r="B187" t="s">
        <v>457</v>
      </c>
    </row>
    <row r="188" spans="1:2" x14ac:dyDescent="0.2">
      <c r="B188" t="s">
        <v>458</v>
      </c>
    </row>
    <row r="189" spans="1:2" x14ac:dyDescent="0.2">
      <c r="B189" t="s">
        <v>459</v>
      </c>
    </row>
    <row r="191" spans="1:2" x14ac:dyDescent="0.2">
      <c r="A191" s="1" t="s">
        <v>460</v>
      </c>
    </row>
    <row r="192" spans="1:2" x14ac:dyDescent="0.2">
      <c r="A192" t="s">
        <v>461</v>
      </c>
      <c r="B192" t="s">
        <v>95</v>
      </c>
    </row>
    <row r="193" spans="1:2" x14ac:dyDescent="0.2">
      <c r="B193" t="s">
        <v>96</v>
      </c>
    </row>
    <row r="194" spans="1:2" x14ac:dyDescent="0.2">
      <c r="B194" t="s">
        <v>97</v>
      </c>
    </row>
    <row r="195" spans="1:2" x14ac:dyDescent="0.2">
      <c r="B195" t="s">
        <v>462</v>
      </c>
    </row>
    <row r="196" spans="1:2" x14ac:dyDescent="0.2">
      <c r="B196" t="s">
        <v>463</v>
      </c>
    </row>
    <row r="198" spans="1:2" x14ac:dyDescent="0.2">
      <c r="A198" s="1" t="s">
        <v>464</v>
      </c>
    </row>
    <row r="199" spans="1:2" x14ac:dyDescent="0.2">
      <c r="A199" s="8" t="s">
        <v>465</v>
      </c>
    </row>
    <row r="200" spans="1:2" x14ac:dyDescent="0.2">
      <c r="B200" t="s">
        <v>466</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3"/>
  <sheetViews>
    <sheetView workbookViewId="0">
      <pane ySplit="1" topLeftCell="A2" activePane="bottomLeft" state="frozen"/>
      <selection activeCell="D76" sqref="D76"/>
      <selection pane="bottomLeft" activeCell="D76" sqref="D76"/>
    </sheetView>
  </sheetViews>
  <sheetFormatPr baseColWidth="10" defaultRowHeight="16" x14ac:dyDescent="0.2"/>
  <cols>
    <col min="2" max="2" width="10" bestFit="1" customWidth="1"/>
    <col min="3" max="3" width="7.6640625" bestFit="1" customWidth="1"/>
    <col min="4" max="4" width="4.1640625" bestFit="1" customWidth="1"/>
    <col min="5" max="5" width="14.83203125" customWidth="1"/>
    <col min="8" max="8" width="17" customWidth="1"/>
  </cols>
  <sheetData>
    <row r="1" spans="1:11" x14ac:dyDescent="0.2">
      <c r="A1" s="1" t="s">
        <v>33</v>
      </c>
      <c r="B1" s="1" t="s">
        <v>321</v>
      </c>
      <c r="C1" s="1" t="s">
        <v>322</v>
      </c>
      <c r="D1" s="1" t="s">
        <v>323</v>
      </c>
      <c r="E1" s="1" t="s">
        <v>336</v>
      </c>
      <c r="F1" s="1" t="s">
        <v>337</v>
      </c>
      <c r="G1" s="1" t="s">
        <v>338</v>
      </c>
      <c r="H1" s="1" t="s">
        <v>339</v>
      </c>
      <c r="K1" s="1" t="s">
        <v>340</v>
      </c>
    </row>
    <row r="2" spans="1:11" x14ac:dyDescent="0.2">
      <c r="A2" t="s">
        <v>341</v>
      </c>
      <c r="B2" t="s">
        <v>180</v>
      </c>
      <c r="C2" t="s">
        <v>52</v>
      </c>
      <c r="D2">
        <v>1</v>
      </c>
      <c r="E2">
        <v>7.89841160169652E-2</v>
      </c>
      <c r="F2">
        <v>1</v>
      </c>
      <c r="G2">
        <v>1</v>
      </c>
      <c r="H2" s="37">
        <v>18.708333333333332</v>
      </c>
      <c r="K2" t="s">
        <v>342</v>
      </c>
    </row>
    <row r="3" spans="1:11" x14ac:dyDescent="0.2">
      <c r="A3" t="s">
        <v>343</v>
      </c>
      <c r="B3" t="s">
        <v>170</v>
      </c>
      <c r="C3" t="s">
        <v>63</v>
      </c>
      <c r="D3">
        <v>1</v>
      </c>
      <c r="E3">
        <v>9.6986290711376988E-2</v>
      </c>
      <c r="F3">
        <v>2</v>
      </c>
      <c r="G3">
        <v>1</v>
      </c>
      <c r="H3" s="37" t="s">
        <v>344</v>
      </c>
    </row>
    <row r="4" spans="1:11" x14ac:dyDescent="0.2">
      <c r="A4" t="s">
        <v>345</v>
      </c>
      <c r="B4" t="s">
        <v>170</v>
      </c>
      <c r="C4" t="s">
        <v>52</v>
      </c>
      <c r="D4">
        <v>2</v>
      </c>
      <c r="E4">
        <v>0.20053343187435191</v>
      </c>
      <c r="F4">
        <v>3</v>
      </c>
      <c r="G4">
        <v>1</v>
      </c>
      <c r="H4" s="37" t="s">
        <v>344</v>
      </c>
    </row>
    <row r="5" spans="1:11" x14ac:dyDescent="0.2">
      <c r="A5" t="s">
        <v>346</v>
      </c>
      <c r="B5" t="s">
        <v>180</v>
      </c>
      <c r="C5" t="s">
        <v>71</v>
      </c>
      <c r="D5">
        <v>3</v>
      </c>
      <c r="E5">
        <v>0.21990013240376904</v>
      </c>
      <c r="F5">
        <v>4</v>
      </c>
      <c r="G5">
        <v>1</v>
      </c>
      <c r="H5" s="37">
        <v>59.708333333333336</v>
      </c>
    </row>
    <row r="6" spans="1:11" x14ac:dyDescent="0.2">
      <c r="A6" t="s">
        <v>347</v>
      </c>
      <c r="B6" t="s">
        <v>180</v>
      </c>
      <c r="C6" t="s">
        <v>248</v>
      </c>
      <c r="D6">
        <v>2</v>
      </c>
      <c r="E6">
        <v>0.22618911764325533</v>
      </c>
      <c r="F6">
        <v>5</v>
      </c>
      <c r="G6">
        <v>1</v>
      </c>
      <c r="H6" s="37">
        <v>46.75</v>
      </c>
    </row>
    <row r="7" spans="1:11" x14ac:dyDescent="0.2">
      <c r="A7" t="s">
        <v>348</v>
      </c>
      <c r="B7" t="s">
        <v>180</v>
      </c>
      <c r="C7" t="s">
        <v>66</v>
      </c>
      <c r="D7">
        <v>1</v>
      </c>
      <c r="E7">
        <v>0.29136886140045337</v>
      </c>
      <c r="F7">
        <v>6</v>
      </c>
      <c r="G7">
        <v>1</v>
      </c>
      <c r="H7" s="37">
        <v>45.875</v>
      </c>
    </row>
    <row r="8" spans="1:11" x14ac:dyDescent="0.2">
      <c r="A8" t="s">
        <v>349</v>
      </c>
      <c r="B8" t="s">
        <v>180</v>
      </c>
      <c r="C8" t="s">
        <v>58</v>
      </c>
      <c r="D8">
        <v>4</v>
      </c>
      <c r="E8">
        <v>0.29702321621711791</v>
      </c>
      <c r="F8">
        <v>7</v>
      </c>
      <c r="G8">
        <v>1</v>
      </c>
      <c r="H8" s="37">
        <v>50.5416666666667</v>
      </c>
    </row>
    <row r="9" spans="1:11" x14ac:dyDescent="0.2">
      <c r="A9" t="s">
        <v>350</v>
      </c>
      <c r="B9" t="s">
        <v>170</v>
      </c>
      <c r="C9" t="s">
        <v>71</v>
      </c>
      <c r="D9">
        <v>1</v>
      </c>
      <c r="E9">
        <v>0.31745318458671679</v>
      </c>
      <c r="F9">
        <v>8</v>
      </c>
      <c r="G9">
        <v>1</v>
      </c>
      <c r="H9" s="37" t="s">
        <v>344</v>
      </c>
    </row>
    <row r="10" spans="1:11" x14ac:dyDescent="0.2">
      <c r="A10" t="s">
        <v>351</v>
      </c>
      <c r="B10" t="s">
        <v>180</v>
      </c>
      <c r="C10" t="s">
        <v>52</v>
      </c>
      <c r="D10">
        <v>3</v>
      </c>
      <c r="E10">
        <v>0.32041149189253593</v>
      </c>
      <c r="F10">
        <v>9</v>
      </c>
      <c r="G10">
        <v>1</v>
      </c>
      <c r="H10" s="37">
        <v>20.3125</v>
      </c>
    </row>
    <row r="11" spans="1:11" x14ac:dyDescent="0.2">
      <c r="A11" t="s">
        <v>352</v>
      </c>
      <c r="B11" t="s">
        <v>170</v>
      </c>
      <c r="C11" t="s">
        <v>248</v>
      </c>
      <c r="D11">
        <v>3</v>
      </c>
      <c r="E11">
        <v>0.34015777073389741</v>
      </c>
      <c r="F11">
        <v>10</v>
      </c>
      <c r="G11">
        <v>1</v>
      </c>
      <c r="H11" s="37" t="s">
        <v>344</v>
      </c>
    </row>
    <row r="12" spans="1:11" x14ac:dyDescent="0.2">
      <c r="A12" t="s">
        <v>353</v>
      </c>
      <c r="B12" t="s">
        <v>170</v>
      </c>
      <c r="C12" t="s">
        <v>66</v>
      </c>
      <c r="D12">
        <v>1</v>
      </c>
      <c r="E12">
        <v>0.35182968116353053</v>
      </c>
      <c r="F12">
        <v>11</v>
      </c>
      <c r="G12">
        <v>1</v>
      </c>
      <c r="H12" s="37" t="s">
        <v>344</v>
      </c>
    </row>
    <row r="13" spans="1:11" x14ac:dyDescent="0.2">
      <c r="A13" t="s">
        <v>354</v>
      </c>
      <c r="B13" t="s">
        <v>170</v>
      </c>
      <c r="C13" t="s">
        <v>71</v>
      </c>
      <c r="D13">
        <v>3</v>
      </c>
      <c r="E13">
        <v>0.38823961044179311</v>
      </c>
      <c r="F13">
        <v>12</v>
      </c>
      <c r="G13">
        <v>1</v>
      </c>
      <c r="H13" s="37" t="s">
        <v>344</v>
      </c>
    </row>
    <row r="14" spans="1:11" x14ac:dyDescent="0.2">
      <c r="A14" t="s">
        <v>355</v>
      </c>
      <c r="B14" t="s">
        <v>170</v>
      </c>
      <c r="C14" t="s">
        <v>58</v>
      </c>
      <c r="D14">
        <v>2</v>
      </c>
      <c r="E14">
        <v>0.40094853728186886</v>
      </c>
      <c r="F14">
        <v>13</v>
      </c>
      <c r="G14">
        <v>1</v>
      </c>
      <c r="H14" s="37" t="s">
        <v>344</v>
      </c>
    </row>
    <row r="15" spans="1:11" x14ac:dyDescent="0.2">
      <c r="A15" t="s">
        <v>356</v>
      </c>
      <c r="B15" t="s">
        <v>180</v>
      </c>
      <c r="C15" t="s">
        <v>63</v>
      </c>
      <c r="D15">
        <v>1</v>
      </c>
      <c r="E15">
        <v>0.40377028230592571</v>
      </c>
      <c r="F15">
        <v>14</v>
      </c>
      <c r="G15">
        <v>1</v>
      </c>
      <c r="H15" s="37">
        <v>24.729166666666664</v>
      </c>
    </row>
    <row r="16" spans="1:11" x14ac:dyDescent="0.2">
      <c r="A16" t="s">
        <v>357</v>
      </c>
      <c r="B16" t="s">
        <v>180</v>
      </c>
      <c r="C16" t="s">
        <v>77</v>
      </c>
      <c r="D16">
        <v>3</v>
      </c>
      <c r="E16">
        <v>0.47546980261834781</v>
      </c>
      <c r="F16">
        <v>15</v>
      </c>
      <c r="G16">
        <v>1</v>
      </c>
      <c r="H16" s="37">
        <v>30</v>
      </c>
    </row>
    <row r="17" spans="1:8" x14ac:dyDescent="0.2">
      <c r="A17" t="s">
        <v>358</v>
      </c>
      <c r="B17" t="s">
        <v>180</v>
      </c>
      <c r="C17" t="s">
        <v>66</v>
      </c>
      <c r="D17">
        <v>2</v>
      </c>
      <c r="E17">
        <v>0.48664909017658609</v>
      </c>
      <c r="F17">
        <v>16</v>
      </c>
      <c r="G17">
        <v>1</v>
      </c>
      <c r="H17" s="37">
        <v>43.666666666666671</v>
      </c>
    </row>
    <row r="18" spans="1:8" x14ac:dyDescent="0.2">
      <c r="A18" t="s">
        <v>359</v>
      </c>
      <c r="B18" t="s">
        <v>180</v>
      </c>
      <c r="C18" t="s">
        <v>58</v>
      </c>
      <c r="D18">
        <v>3</v>
      </c>
      <c r="E18">
        <v>0.49395854839494224</v>
      </c>
      <c r="F18">
        <v>17</v>
      </c>
      <c r="G18">
        <v>1</v>
      </c>
      <c r="H18" s="37">
        <v>42.020833333333329</v>
      </c>
    </row>
    <row r="19" spans="1:8" x14ac:dyDescent="0.2">
      <c r="A19" t="s">
        <v>360</v>
      </c>
      <c r="B19" t="s">
        <v>180</v>
      </c>
      <c r="C19" t="s">
        <v>63</v>
      </c>
      <c r="D19">
        <v>2</v>
      </c>
      <c r="E19">
        <v>0.56159908950219894</v>
      </c>
      <c r="F19">
        <v>18</v>
      </c>
      <c r="G19">
        <v>1</v>
      </c>
      <c r="H19" s="37">
        <v>25.5</v>
      </c>
    </row>
    <row r="20" spans="1:8" x14ac:dyDescent="0.2">
      <c r="A20" t="s">
        <v>361</v>
      </c>
      <c r="B20" t="s">
        <v>170</v>
      </c>
      <c r="C20" t="s">
        <v>58</v>
      </c>
      <c r="D20">
        <v>3</v>
      </c>
      <c r="E20">
        <v>0.5616436329399892</v>
      </c>
      <c r="F20">
        <v>19</v>
      </c>
      <c r="G20">
        <v>1</v>
      </c>
      <c r="H20" s="37" t="s">
        <v>344</v>
      </c>
    </row>
    <row r="21" spans="1:8" x14ac:dyDescent="0.2">
      <c r="A21" t="s">
        <v>362</v>
      </c>
      <c r="B21" t="s">
        <v>170</v>
      </c>
      <c r="C21" t="s">
        <v>52</v>
      </c>
      <c r="D21">
        <v>3</v>
      </c>
      <c r="E21">
        <v>0.60345199486856216</v>
      </c>
      <c r="F21">
        <v>20</v>
      </c>
      <c r="G21">
        <v>1</v>
      </c>
      <c r="H21" s="37" t="s">
        <v>344</v>
      </c>
    </row>
    <row r="22" spans="1:8" x14ac:dyDescent="0.2">
      <c r="A22" t="s">
        <v>363</v>
      </c>
      <c r="B22" t="s">
        <v>180</v>
      </c>
      <c r="C22" t="s">
        <v>58</v>
      </c>
      <c r="D22">
        <v>2</v>
      </c>
      <c r="E22">
        <v>0.61994968095759395</v>
      </c>
      <c r="F22">
        <v>21</v>
      </c>
      <c r="G22">
        <v>1</v>
      </c>
      <c r="H22" s="37">
        <v>19.770833333333332</v>
      </c>
    </row>
    <row r="23" spans="1:8" x14ac:dyDescent="0.2">
      <c r="A23" t="s">
        <v>364</v>
      </c>
      <c r="B23" t="s">
        <v>170</v>
      </c>
      <c r="C23" t="s">
        <v>63</v>
      </c>
      <c r="D23">
        <v>2</v>
      </c>
      <c r="E23">
        <v>0.63355795296546946</v>
      </c>
      <c r="F23">
        <v>22</v>
      </c>
      <c r="G23">
        <v>1</v>
      </c>
      <c r="H23" s="37" t="s">
        <v>344</v>
      </c>
    </row>
    <row r="24" spans="1:8" x14ac:dyDescent="0.2">
      <c r="A24" t="s">
        <v>365</v>
      </c>
      <c r="B24" t="s">
        <v>170</v>
      </c>
      <c r="C24" t="s">
        <v>58</v>
      </c>
      <c r="D24">
        <v>4</v>
      </c>
      <c r="E24">
        <v>0.6409987957238017</v>
      </c>
      <c r="F24">
        <v>23</v>
      </c>
      <c r="G24">
        <v>1</v>
      </c>
      <c r="H24" s="37" t="s">
        <v>344</v>
      </c>
    </row>
    <row r="25" spans="1:8" x14ac:dyDescent="0.2">
      <c r="A25" t="s">
        <v>366</v>
      </c>
      <c r="B25" t="s">
        <v>180</v>
      </c>
      <c r="C25" t="s">
        <v>248</v>
      </c>
      <c r="D25">
        <v>3</v>
      </c>
      <c r="E25">
        <v>0.64102473957076023</v>
      </c>
      <c r="F25">
        <v>24</v>
      </c>
      <c r="G25">
        <v>1</v>
      </c>
      <c r="H25" s="37">
        <v>43.270833333333329</v>
      </c>
    </row>
    <row r="26" spans="1:8" x14ac:dyDescent="0.2">
      <c r="A26" t="s">
        <v>367</v>
      </c>
      <c r="B26" t="s">
        <v>180</v>
      </c>
      <c r="C26" t="s">
        <v>71</v>
      </c>
      <c r="D26">
        <v>1</v>
      </c>
      <c r="E26">
        <v>0.67133847300392036</v>
      </c>
      <c r="F26">
        <v>25</v>
      </c>
      <c r="G26">
        <v>1</v>
      </c>
      <c r="H26" s="37">
        <v>56.708333333333336</v>
      </c>
    </row>
    <row r="27" spans="1:8" x14ac:dyDescent="0.2">
      <c r="A27" t="s">
        <v>368</v>
      </c>
      <c r="B27" t="s">
        <v>170</v>
      </c>
      <c r="C27" t="s">
        <v>66</v>
      </c>
      <c r="D27">
        <v>2</v>
      </c>
      <c r="E27">
        <v>0.68598857580307726</v>
      </c>
      <c r="F27">
        <v>26</v>
      </c>
      <c r="G27">
        <v>1</v>
      </c>
      <c r="H27" s="37" t="s">
        <v>344</v>
      </c>
    </row>
    <row r="28" spans="1:8" x14ac:dyDescent="0.2">
      <c r="A28" t="s">
        <v>369</v>
      </c>
      <c r="B28" t="s">
        <v>180</v>
      </c>
      <c r="C28" t="s">
        <v>58</v>
      </c>
      <c r="D28">
        <v>1</v>
      </c>
      <c r="E28">
        <v>0.69709237498034382</v>
      </c>
      <c r="F28">
        <v>27</v>
      </c>
      <c r="G28">
        <v>1</v>
      </c>
      <c r="H28" s="37">
        <v>18.9375</v>
      </c>
    </row>
    <row r="29" spans="1:8" x14ac:dyDescent="0.2">
      <c r="A29" t="s">
        <v>370</v>
      </c>
      <c r="B29" t="s">
        <v>170</v>
      </c>
      <c r="C29" t="s">
        <v>248</v>
      </c>
      <c r="D29">
        <v>2</v>
      </c>
      <c r="E29">
        <v>0.69852300870985939</v>
      </c>
      <c r="F29">
        <v>28</v>
      </c>
      <c r="G29">
        <v>1</v>
      </c>
      <c r="H29" s="37" t="s">
        <v>344</v>
      </c>
    </row>
    <row r="30" spans="1:8" x14ac:dyDescent="0.2">
      <c r="A30" t="s">
        <v>371</v>
      </c>
      <c r="B30" t="s">
        <v>180</v>
      </c>
      <c r="C30" t="s">
        <v>71</v>
      </c>
      <c r="D30">
        <v>2</v>
      </c>
      <c r="E30">
        <v>0.73925778314651391</v>
      </c>
      <c r="F30">
        <v>29</v>
      </c>
      <c r="G30">
        <v>1</v>
      </c>
      <c r="H30" s="37">
        <v>56.75</v>
      </c>
    </row>
    <row r="31" spans="1:8" x14ac:dyDescent="0.2">
      <c r="A31" t="s">
        <v>372</v>
      </c>
      <c r="B31" t="s">
        <v>180</v>
      </c>
      <c r="C31" t="s">
        <v>52</v>
      </c>
      <c r="D31">
        <v>2</v>
      </c>
      <c r="E31">
        <v>0.75490615809653883</v>
      </c>
      <c r="F31">
        <v>30</v>
      </c>
      <c r="G31">
        <v>1</v>
      </c>
      <c r="H31" s="37">
        <v>31.708333333333332</v>
      </c>
    </row>
    <row r="32" spans="1:8" x14ac:dyDescent="0.2">
      <c r="A32" t="s">
        <v>373</v>
      </c>
      <c r="B32" t="s">
        <v>170</v>
      </c>
      <c r="C32" t="s">
        <v>58</v>
      </c>
      <c r="D32">
        <v>1</v>
      </c>
      <c r="E32">
        <v>0.75631717918699737</v>
      </c>
      <c r="F32">
        <v>31</v>
      </c>
      <c r="G32">
        <v>1</v>
      </c>
      <c r="H32" s="37" t="s">
        <v>344</v>
      </c>
    </row>
    <row r="33" spans="1:8" x14ac:dyDescent="0.2">
      <c r="A33" t="s">
        <v>374</v>
      </c>
      <c r="B33" t="s">
        <v>170</v>
      </c>
      <c r="C33" t="s">
        <v>248</v>
      </c>
      <c r="D33">
        <v>1</v>
      </c>
      <c r="E33">
        <v>0.79239374746362756</v>
      </c>
      <c r="F33">
        <v>1</v>
      </c>
      <c r="G33">
        <v>2</v>
      </c>
      <c r="H33" s="37" t="s">
        <v>344</v>
      </c>
    </row>
    <row r="34" spans="1:8" x14ac:dyDescent="0.2">
      <c r="A34" t="s">
        <v>375</v>
      </c>
      <c r="B34" t="s">
        <v>170</v>
      </c>
      <c r="C34" t="s">
        <v>52</v>
      </c>
      <c r="D34">
        <v>1</v>
      </c>
      <c r="E34">
        <v>0.83778371780816019</v>
      </c>
      <c r="F34">
        <v>2</v>
      </c>
      <c r="G34">
        <v>2</v>
      </c>
      <c r="H34" s="37" t="s">
        <v>344</v>
      </c>
    </row>
    <row r="35" spans="1:8" x14ac:dyDescent="0.2">
      <c r="A35" t="s">
        <v>376</v>
      </c>
      <c r="B35" t="s">
        <v>180</v>
      </c>
      <c r="C35" t="s">
        <v>248</v>
      </c>
      <c r="D35">
        <v>1</v>
      </c>
      <c r="E35">
        <v>0.86244895600482052</v>
      </c>
      <c r="F35">
        <v>3</v>
      </c>
      <c r="G35">
        <v>2</v>
      </c>
      <c r="H35" s="37">
        <v>41.333333333333329</v>
      </c>
    </row>
    <row r="36" spans="1:8" x14ac:dyDescent="0.2">
      <c r="A36" t="s">
        <v>377</v>
      </c>
      <c r="B36" t="s">
        <v>170</v>
      </c>
      <c r="C36" t="s">
        <v>71</v>
      </c>
      <c r="D36">
        <v>2</v>
      </c>
      <c r="E36">
        <v>0.96890400349150174</v>
      </c>
      <c r="F36">
        <v>4</v>
      </c>
      <c r="G36">
        <v>2</v>
      </c>
      <c r="H36" s="37" t="s">
        <v>344</v>
      </c>
    </row>
    <row r="37" spans="1:8" x14ac:dyDescent="0.2">
      <c r="A37" t="s">
        <v>378</v>
      </c>
      <c r="B37" t="s">
        <v>170</v>
      </c>
      <c r="C37" t="s">
        <v>71</v>
      </c>
      <c r="D37">
        <v>4</v>
      </c>
      <c r="E37">
        <v>0.16764260339214121</v>
      </c>
      <c r="F37">
        <v>5</v>
      </c>
      <c r="G37">
        <v>2</v>
      </c>
      <c r="H37" s="37" t="s">
        <v>344</v>
      </c>
    </row>
    <row r="38" spans="1:8" x14ac:dyDescent="0.2">
      <c r="A38" t="s">
        <v>379</v>
      </c>
      <c r="B38" t="s">
        <v>170</v>
      </c>
      <c r="C38" t="s">
        <v>77</v>
      </c>
      <c r="D38">
        <v>3</v>
      </c>
      <c r="E38">
        <v>0.22667194839458427</v>
      </c>
      <c r="F38">
        <v>6</v>
      </c>
      <c r="G38">
        <v>2</v>
      </c>
      <c r="H38" s="37" t="s">
        <v>344</v>
      </c>
    </row>
    <row r="39" spans="1:8" x14ac:dyDescent="0.2">
      <c r="A39" t="s">
        <v>380</v>
      </c>
      <c r="B39" t="s">
        <v>180</v>
      </c>
      <c r="C39" t="s">
        <v>248</v>
      </c>
      <c r="D39">
        <v>4</v>
      </c>
      <c r="E39">
        <v>0.24973471174329731</v>
      </c>
      <c r="F39">
        <v>7</v>
      </c>
      <c r="G39">
        <v>2</v>
      </c>
      <c r="H39" s="37">
        <v>33.916666666666671</v>
      </c>
    </row>
    <row r="40" spans="1:8" x14ac:dyDescent="0.2">
      <c r="A40" t="s">
        <v>381</v>
      </c>
      <c r="B40" t="s">
        <v>180</v>
      </c>
      <c r="C40" t="s">
        <v>66</v>
      </c>
      <c r="D40">
        <v>4</v>
      </c>
      <c r="E40">
        <v>0.26960337517507138</v>
      </c>
      <c r="F40">
        <v>8</v>
      </c>
      <c r="G40">
        <v>2</v>
      </c>
      <c r="H40" s="37">
        <v>29.125</v>
      </c>
    </row>
    <row r="41" spans="1:8" x14ac:dyDescent="0.2">
      <c r="A41" t="s">
        <v>382</v>
      </c>
      <c r="B41" t="s">
        <v>170</v>
      </c>
      <c r="C41" t="s">
        <v>66</v>
      </c>
      <c r="D41">
        <v>3</v>
      </c>
      <c r="E41">
        <v>0.34697507449203024</v>
      </c>
      <c r="F41">
        <v>9</v>
      </c>
      <c r="G41">
        <v>2</v>
      </c>
      <c r="H41" s="37" t="s">
        <v>344</v>
      </c>
    </row>
    <row r="42" spans="1:8" x14ac:dyDescent="0.2">
      <c r="A42" t="s">
        <v>383</v>
      </c>
      <c r="B42" t="s">
        <v>180</v>
      </c>
      <c r="C42" t="s">
        <v>66</v>
      </c>
      <c r="D42">
        <v>3</v>
      </c>
      <c r="E42">
        <v>0.41518947965658948</v>
      </c>
      <c r="F42">
        <v>10</v>
      </c>
      <c r="G42">
        <v>2</v>
      </c>
      <c r="H42" s="37">
        <v>39.125</v>
      </c>
    </row>
    <row r="43" spans="1:8" x14ac:dyDescent="0.2">
      <c r="A43" t="s">
        <v>384</v>
      </c>
      <c r="B43" t="s">
        <v>170</v>
      </c>
      <c r="C43" t="s">
        <v>66</v>
      </c>
      <c r="D43">
        <v>4</v>
      </c>
      <c r="E43">
        <v>0.4156329221102214</v>
      </c>
      <c r="F43">
        <v>11</v>
      </c>
      <c r="G43">
        <v>2</v>
      </c>
      <c r="H43" s="37" t="s">
        <v>344</v>
      </c>
    </row>
    <row r="44" spans="1:8" x14ac:dyDescent="0.2">
      <c r="A44" t="s">
        <v>385</v>
      </c>
      <c r="B44" t="s">
        <v>170</v>
      </c>
      <c r="C44" t="s">
        <v>52</v>
      </c>
      <c r="D44">
        <v>4</v>
      </c>
      <c r="E44">
        <v>0.47096982602792636</v>
      </c>
      <c r="F44">
        <v>12</v>
      </c>
      <c r="G44">
        <v>2</v>
      </c>
      <c r="H44" s="37" t="s">
        <v>344</v>
      </c>
    </row>
    <row r="45" spans="1:8" x14ac:dyDescent="0.2">
      <c r="A45" t="s">
        <v>386</v>
      </c>
      <c r="B45" t="s">
        <v>180</v>
      </c>
      <c r="C45" t="s">
        <v>77</v>
      </c>
      <c r="D45">
        <v>1</v>
      </c>
      <c r="E45">
        <v>0.49571059641252702</v>
      </c>
      <c r="F45">
        <v>13</v>
      </c>
      <c r="G45">
        <v>2</v>
      </c>
      <c r="H45" s="37">
        <v>23.808333333333337</v>
      </c>
    </row>
    <row r="46" spans="1:8" x14ac:dyDescent="0.2">
      <c r="A46" t="s">
        <v>387</v>
      </c>
      <c r="B46" t="s">
        <v>180</v>
      </c>
      <c r="C46" t="s">
        <v>71</v>
      </c>
      <c r="D46">
        <v>4</v>
      </c>
      <c r="E46">
        <v>0.50837067257242241</v>
      </c>
      <c r="F46">
        <v>14</v>
      </c>
      <c r="G46">
        <v>2</v>
      </c>
      <c r="H46" s="37">
        <v>54</v>
      </c>
    </row>
    <row r="47" spans="1:8" x14ac:dyDescent="0.2">
      <c r="A47" t="s">
        <v>388</v>
      </c>
      <c r="B47" t="s">
        <v>170</v>
      </c>
      <c r="C47" t="s">
        <v>77</v>
      </c>
      <c r="D47">
        <v>1</v>
      </c>
      <c r="E47">
        <v>0.52632978214104864</v>
      </c>
      <c r="F47">
        <v>15</v>
      </c>
      <c r="G47">
        <v>2</v>
      </c>
      <c r="H47" s="37" t="s">
        <v>344</v>
      </c>
    </row>
    <row r="48" spans="1:8" x14ac:dyDescent="0.2">
      <c r="A48" t="s">
        <v>389</v>
      </c>
      <c r="B48" t="s">
        <v>170</v>
      </c>
      <c r="C48" t="s">
        <v>248</v>
      </c>
      <c r="D48">
        <v>4</v>
      </c>
      <c r="E48">
        <v>0.58426673611799596</v>
      </c>
      <c r="F48">
        <v>16</v>
      </c>
      <c r="G48">
        <v>2</v>
      </c>
      <c r="H48" s="37" t="s">
        <v>344</v>
      </c>
    </row>
    <row r="49" spans="1:8" x14ac:dyDescent="0.2">
      <c r="A49" t="s">
        <v>390</v>
      </c>
      <c r="B49" t="s">
        <v>180</v>
      </c>
      <c r="C49" t="s">
        <v>77</v>
      </c>
      <c r="D49">
        <v>2</v>
      </c>
      <c r="E49">
        <v>0.63040840415080968</v>
      </c>
      <c r="F49">
        <v>17</v>
      </c>
      <c r="G49">
        <v>2</v>
      </c>
      <c r="H49" s="37">
        <v>28.541666666666664</v>
      </c>
    </row>
    <row r="50" spans="1:8" x14ac:dyDescent="0.2">
      <c r="A50" t="s">
        <v>391</v>
      </c>
      <c r="B50" t="s">
        <v>180</v>
      </c>
      <c r="C50" t="s">
        <v>52</v>
      </c>
      <c r="D50">
        <v>4</v>
      </c>
      <c r="E50">
        <v>0.65599862116471352</v>
      </c>
      <c r="F50">
        <v>18</v>
      </c>
      <c r="G50">
        <v>2</v>
      </c>
      <c r="H50" s="37">
        <v>51.270833333333336</v>
      </c>
    </row>
    <row r="51" spans="1:8" x14ac:dyDescent="0.2">
      <c r="A51" t="s">
        <v>392</v>
      </c>
      <c r="B51" t="s">
        <v>170</v>
      </c>
      <c r="C51" t="s">
        <v>77</v>
      </c>
      <c r="D51">
        <v>2</v>
      </c>
      <c r="E51">
        <v>0.67419362068617739</v>
      </c>
      <c r="F51">
        <v>19</v>
      </c>
      <c r="G51">
        <v>2</v>
      </c>
      <c r="H51" s="37" t="s">
        <v>344</v>
      </c>
    </row>
    <row r="52" spans="1:8" x14ac:dyDescent="0.2">
      <c r="A52" t="s">
        <v>393</v>
      </c>
      <c r="B52" t="s">
        <v>180</v>
      </c>
      <c r="C52" t="s">
        <v>71</v>
      </c>
      <c r="D52">
        <v>8</v>
      </c>
      <c r="E52">
        <v>2.6017474439712585E-2</v>
      </c>
      <c r="F52">
        <v>20</v>
      </c>
      <c r="G52">
        <v>2</v>
      </c>
      <c r="H52" s="37">
        <v>90.8541666666667</v>
      </c>
    </row>
    <row r="53" spans="1:8" x14ac:dyDescent="0.2">
      <c r="A53" t="s">
        <v>394</v>
      </c>
      <c r="B53" t="s">
        <v>180</v>
      </c>
      <c r="C53" t="s">
        <v>248</v>
      </c>
      <c r="D53">
        <v>7</v>
      </c>
      <c r="E53">
        <v>4.0700185650031528E-2</v>
      </c>
      <c r="F53">
        <v>21</v>
      </c>
      <c r="G53">
        <v>2</v>
      </c>
      <c r="H53" s="37">
        <v>43.375</v>
      </c>
    </row>
    <row r="54" spans="1:8" x14ac:dyDescent="0.2">
      <c r="A54" t="s">
        <v>395</v>
      </c>
      <c r="B54" t="s">
        <v>180</v>
      </c>
      <c r="C54" t="s">
        <v>52</v>
      </c>
      <c r="D54">
        <v>5</v>
      </c>
      <c r="E54">
        <v>7.9499842655964881E-2</v>
      </c>
      <c r="F54">
        <v>22</v>
      </c>
      <c r="G54">
        <v>2</v>
      </c>
      <c r="H54" s="37">
        <v>40.854166666666671</v>
      </c>
    </row>
    <row r="55" spans="1:8" x14ac:dyDescent="0.2">
      <c r="A55" t="s">
        <v>396</v>
      </c>
      <c r="B55" t="s">
        <v>170</v>
      </c>
      <c r="C55" t="s">
        <v>66</v>
      </c>
      <c r="D55">
        <v>6</v>
      </c>
      <c r="E55">
        <v>0.10138303599036336</v>
      </c>
      <c r="F55">
        <v>23</v>
      </c>
      <c r="G55">
        <v>2</v>
      </c>
      <c r="H55" s="37" t="s">
        <v>344</v>
      </c>
    </row>
    <row r="56" spans="1:8" x14ac:dyDescent="0.2">
      <c r="A56" t="s">
        <v>397</v>
      </c>
      <c r="B56" t="s">
        <v>170</v>
      </c>
      <c r="C56" t="s">
        <v>58</v>
      </c>
      <c r="D56">
        <v>8</v>
      </c>
      <c r="E56">
        <v>0.11020184050112058</v>
      </c>
      <c r="F56">
        <v>24</v>
      </c>
      <c r="G56">
        <v>2</v>
      </c>
      <c r="H56" s="37" t="s">
        <v>344</v>
      </c>
    </row>
    <row r="57" spans="1:8" x14ac:dyDescent="0.2">
      <c r="A57" t="s">
        <v>398</v>
      </c>
      <c r="B57" t="s">
        <v>180</v>
      </c>
      <c r="C57" t="s">
        <v>58</v>
      </c>
      <c r="D57">
        <v>6</v>
      </c>
      <c r="E57">
        <v>0.15497812608137129</v>
      </c>
      <c r="F57">
        <v>25</v>
      </c>
      <c r="G57">
        <v>2</v>
      </c>
      <c r="H57" s="37">
        <v>43.416666666666671</v>
      </c>
    </row>
    <row r="58" spans="1:8" x14ac:dyDescent="0.2">
      <c r="A58" t="s">
        <v>399</v>
      </c>
      <c r="B58" t="s">
        <v>180</v>
      </c>
      <c r="C58" t="s">
        <v>58</v>
      </c>
      <c r="D58">
        <v>9</v>
      </c>
      <c r="E58">
        <v>0.17132060846212338</v>
      </c>
      <c r="F58">
        <v>26</v>
      </c>
      <c r="G58">
        <v>2</v>
      </c>
      <c r="H58" s="37">
        <v>48.333333333333336</v>
      </c>
    </row>
    <row r="59" spans="1:8" x14ac:dyDescent="0.2">
      <c r="A59" t="s">
        <v>400</v>
      </c>
      <c r="B59" t="s">
        <v>170</v>
      </c>
      <c r="C59" t="s">
        <v>52</v>
      </c>
      <c r="D59">
        <v>5</v>
      </c>
      <c r="E59">
        <v>0.17330895199086982</v>
      </c>
      <c r="F59">
        <v>27</v>
      </c>
      <c r="G59">
        <v>2</v>
      </c>
      <c r="H59" s="37" t="s">
        <v>344</v>
      </c>
    </row>
    <row r="60" spans="1:8" x14ac:dyDescent="0.2">
      <c r="A60" t="s">
        <v>401</v>
      </c>
      <c r="B60" t="s">
        <v>180</v>
      </c>
      <c r="C60" t="s">
        <v>58</v>
      </c>
      <c r="D60">
        <v>7</v>
      </c>
      <c r="E60">
        <v>0.18852413549112101</v>
      </c>
      <c r="F60">
        <v>28</v>
      </c>
      <c r="G60">
        <v>2</v>
      </c>
      <c r="H60" s="37">
        <v>36.770833333333329</v>
      </c>
    </row>
    <row r="61" spans="1:8" x14ac:dyDescent="0.2">
      <c r="A61" t="s">
        <v>402</v>
      </c>
      <c r="B61" t="s">
        <v>180</v>
      </c>
      <c r="C61" t="s">
        <v>58</v>
      </c>
      <c r="D61">
        <v>5</v>
      </c>
      <c r="E61">
        <v>0.19294455295454416</v>
      </c>
      <c r="F61">
        <v>29</v>
      </c>
      <c r="G61">
        <v>2</v>
      </c>
      <c r="H61" s="37">
        <v>51.75</v>
      </c>
    </row>
    <row r="62" spans="1:8" x14ac:dyDescent="0.2">
      <c r="A62" t="s">
        <v>403</v>
      </c>
      <c r="B62" t="s">
        <v>170</v>
      </c>
      <c r="C62" t="s">
        <v>52</v>
      </c>
      <c r="D62">
        <v>8</v>
      </c>
      <c r="E62">
        <v>0.20583540369249798</v>
      </c>
      <c r="F62">
        <v>30</v>
      </c>
      <c r="G62">
        <v>2</v>
      </c>
      <c r="H62" s="37" t="s">
        <v>344</v>
      </c>
    </row>
    <row r="63" spans="1:8" x14ac:dyDescent="0.2">
      <c r="A63" t="s">
        <v>404</v>
      </c>
      <c r="B63" t="s">
        <v>180</v>
      </c>
      <c r="C63" t="s">
        <v>248</v>
      </c>
      <c r="D63">
        <v>6</v>
      </c>
      <c r="E63">
        <v>0.21316893601537523</v>
      </c>
      <c r="F63">
        <v>31</v>
      </c>
      <c r="G63">
        <v>2</v>
      </c>
      <c r="H63" s="37">
        <v>44.1875</v>
      </c>
    </row>
    <row r="64" spans="1:8" x14ac:dyDescent="0.2">
      <c r="A64" t="s">
        <v>405</v>
      </c>
      <c r="B64" t="s">
        <v>180</v>
      </c>
      <c r="C64" t="s">
        <v>52</v>
      </c>
      <c r="D64">
        <v>8</v>
      </c>
      <c r="E64">
        <v>0.29008419785498274</v>
      </c>
      <c r="F64">
        <v>1</v>
      </c>
      <c r="G64">
        <v>3</v>
      </c>
      <c r="H64" s="37">
        <v>21.104166666666668</v>
      </c>
    </row>
    <row r="65" spans="1:8" x14ac:dyDescent="0.2">
      <c r="A65" t="s">
        <v>406</v>
      </c>
      <c r="B65" t="s">
        <v>170</v>
      </c>
      <c r="C65" t="s">
        <v>71</v>
      </c>
      <c r="D65">
        <v>7</v>
      </c>
      <c r="E65">
        <v>0.29084068033866428</v>
      </c>
      <c r="F65">
        <v>2</v>
      </c>
      <c r="G65">
        <v>3</v>
      </c>
      <c r="H65" s="37" t="s">
        <v>344</v>
      </c>
    </row>
    <row r="66" spans="1:8" x14ac:dyDescent="0.2">
      <c r="A66" t="s">
        <v>407</v>
      </c>
      <c r="B66" t="s">
        <v>180</v>
      </c>
      <c r="C66" t="s">
        <v>71</v>
      </c>
      <c r="D66">
        <v>7</v>
      </c>
      <c r="E66">
        <v>0.36787032860722946</v>
      </c>
      <c r="F66">
        <v>3</v>
      </c>
      <c r="G66">
        <v>3</v>
      </c>
      <c r="H66" s="37">
        <v>106.9375</v>
      </c>
    </row>
    <row r="67" spans="1:8" x14ac:dyDescent="0.2">
      <c r="A67" t="s">
        <v>408</v>
      </c>
      <c r="B67" t="s">
        <v>170</v>
      </c>
      <c r="C67" t="s">
        <v>71</v>
      </c>
      <c r="D67">
        <v>5</v>
      </c>
      <c r="E67">
        <v>0.40567094803156534</v>
      </c>
      <c r="F67">
        <v>4</v>
      </c>
      <c r="G67">
        <v>3</v>
      </c>
      <c r="H67" s="37" t="s">
        <v>344</v>
      </c>
    </row>
    <row r="68" spans="1:8" x14ac:dyDescent="0.2">
      <c r="A68" t="s">
        <v>409</v>
      </c>
      <c r="B68" t="s">
        <v>170</v>
      </c>
      <c r="C68" t="s">
        <v>248</v>
      </c>
      <c r="D68">
        <v>7</v>
      </c>
      <c r="E68">
        <v>0.43665348129045578</v>
      </c>
      <c r="F68">
        <v>5</v>
      </c>
      <c r="G68">
        <v>3</v>
      </c>
      <c r="H68" s="37" t="s">
        <v>344</v>
      </c>
    </row>
    <row r="69" spans="1:8" x14ac:dyDescent="0.2">
      <c r="A69" t="s">
        <v>410</v>
      </c>
      <c r="B69" t="s">
        <v>180</v>
      </c>
      <c r="C69" t="s">
        <v>58</v>
      </c>
      <c r="D69">
        <v>8</v>
      </c>
      <c r="E69">
        <v>0.4448146281063452</v>
      </c>
      <c r="F69">
        <v>6</v>
      </c>
      <c r="G69">
        <v>3</v>
      </c>
      <c r="H69" s="37">
        <v>46.9375</v>
      </c>
    </row>
    <row r="70" spans="1:8" x14ac:dyDescent="0.2">
      <c r="A70" t="s">
        <v>411</v>
      </c>
      <c r="B70" t="s">
        <v>180</v>
      </c>
      <c r="C70" t="s">
        <v>66</v>
      </c>
      <c r="D70">
        <v>7</v>
      </c>
      <c r="E70">
        <v>0.44907715536850312</v>
      </c>
      <c r="F70">
        <v>7</v>
      </c>
      <c r="G70">
        <v>3</v>
      </c>
      <c r="H70" s="37">
        <v>49.25</v>
      </c>
    </row>
    <row r="71" spans="1:8" x14ac:dyDescent="0.2">
      <c r="A71" t="s">
        <v>412</v>
      </c>
      <c r="B71" t="s">
        <v>170</v>
      </c>
      <c r="C71" t="s">
        <v>248</v>
      </c>
      <c r="D71">
        <v>5</v>
      </c>
      <c r="E71">
        <v>0.47254876120456091</v>
      </c>
      <c r="F71">
        <v>8</v>
      </c>
      <c r="G71">
        <v>3</v>
      </c>
      <c r="H71" s="37" t="s">
        <v>344</v>
      </c>
    </row>
    <row r="72" spans="1:8" x14ac:dyDescent="0.2">
      <c r="A72" t="s">
        <v>413</v>
      </c>
      <c r="B72" t="s">
        <v>180</v>
      </c>
      <c r="C72" t="s">
        <v>66</v>
      </c>
      <c r="D72">
        <v>6</v>
      </c>
      <c r="E72">
        <v>0.47820217940782217</v>
      </c>
      <c r="F72">
        <v>9</v>
      </c>
      <c r="G72">
        <v>3</v>
      </c>
      <c r="H72" s="37">
        <v>44.041666666666671</v>
      </c>
    </row>
    <row r="73" spans="1:8" x14ac:dyDescent="0.2">
      <c r="A73" t="s">
        <v>414</v>
      </c>
      <c r="B73" t="s">
        <v>170</v>
      </c>
      <c r="C73" t="s">
        <v>71</v>
      </c>
      <c r="D73">
        <v>6</v>
      </c>
      <c r="E73">
        <v>0.49583365244127331</v>
      </c>
      <c r="F73">
        <v>10</v>
      </c>
      <c r="G73">
        <v>3</v>
      </c>
      <c r="H73" s="37" t="s">
        <v>344</v>
      </c>
    </row>
    <row r="74" spans="1:8" x14ac:dyDescent="0.2">
      <c r="A74" t="s">
        <v>415</v>
      </c>
      <c r="B74" t="s">
        <v>170</v>
      </c>
      <c r="C74" t="s">
        <v>58</v>
      </c>
      <c r="D74">
        <v>5</v>
      </c>
      <c r="E74">
        <v>0.55445682794694251</v>
      </c>
      <c r="F74">
        <v>11</v>
      </c>
      <c r="G74">
        <v>3</v>
      </c>
      <c r="H74" s="37" t="s">
        <v>344</v>
      </c>
    </row>
    <row r="75" spans="1:8" x14ac:dyDescent="0.2">
      <c r="A75" t="s">
        <v>416</v>
      </c>
      <c r="B75" t="s">
        <v>180</v>
      </c>
      <c r="C75" t="s">
        <v>248</v>
      </c>
      <c r="D75">
        <v>8</v>
      </c>
      <c r="E75">
        <v>0.55574620212488879</v>
      </c>
      <c r="F75">
        <v>12</v>
      </c>
      <c r="G75">
        <v>3</v>
      </c>
      <c r="H75" s="37">
        <v>48.645833333333336</v>
      </c>
    </row>
    <row r="76" spans="1:8" x14ac:dyDescent="0.2">
      <c r="A76" t="s">
        <v>417</v>
      </c>
      <c r="B76" t="s">
        <v>180</v>
      </c>
      <c r="C76" t="s">
        <v>71</v>
      </c>
      <c r="D76">
        <v>6</v>
      </c>
      <c r="E76">
        <v>0.57556874444578121</v>
      </c>
      <c r="F76">
        <v>13</v>
      </c>
      <c r="G76">
        <v>3</v>
      </c>
      <c r="H76" s="37">
        <v>107.54166666666667</v>
      </c>
    </row>
    <row r="77" spans="1:8" x14ac:dyDescent="0.2">
      <c r="A77" t="s">
        <v>418</v>
      </c>
      <c r="B77" t="s">
        <v>170</v>
      </c>
      <c r="C77" t="s">
        <v>58</v>
      </c>
      <c r="D77">
        <v>6</v>
      </c>
      <c r="E77">
        <v>0.62547777903892054</v>
      </c>
      <c r="F77">
        <v>14</v>
      </c>
      <c r="G77">
        <v>3</v>
      </c>
      <c r="H77" s="37" t="s">
        <v>344</v>
      </c>
    </row>
    <row r="78" spans="1:8" x14ac:dyDescent="0.2">
      <c r="A78" t="s">
        <v>419</v>
      </c>
      <c r="B78" t="s">
        <v>170</v>
      </c>
      <c r="C78" t="s">
        <v>71</v>
      </c>
      <c r="D78">
        <v>8</v>
      </c>
      <c r="E78">
        <v>0.63320665661559938</v>
      </c>
      <c r="F78">
        <v>15</v>
      </c>
      <c r="G78">
        <v>3</v>
      </c>
      <c r="H78" s="37" t="s">
        <v>344</v>
      </c>
    </row>
    <row r="79" spans="1:8" x14ac:dyDescent="0.2">
      <c r="A79" t="s">
        <v>420</v>
      </c>
      <c r="B79" t="s">
        <v>180</v>
      </c>
      <c r="C79" t="s">
        <v>66</v>
      </c>
      <c r="D79">
        <v>5</v>
      </c>
      <c r="E79">
        <v>0.69752020022429995</v>
      </c>
      <c r="F79">
        <v>16</v>
      </c>
      <c r="G79">
        <v>3</v>
      </c>
      <c r="H79" s="37">
        <v>30.083333333333336</v>
      </c>
    </row>
    <row r="80" spans="1:8" x14ac:dyDescent="0.2">
      <c r="A80" t="s">
        <v>421</v>
      </c>
      <c r="B80" t="s">
        <v>180</v>
      </c>
      <c r="C80" t="s">
        <v>77</v>
      </c>
      <c r="D80">
        <v>4</v>
      </c>
      <c r="E80">
        <v>0.7552041303142023</v>
      </c>
      <c r="F80">
        <v>17</v>
      </c>
      <c r="G80">
        <v>3</v>
      </c>
      <c r="H80" s="37">
        <v>23.416666666666664</v>
      </c>
    </row>
    <row r="81" spans="1:8" x14ac:dyDescent="0.2">
      <c r="A81" t="s">
        <v>422</v>
      </c>
      <c r="B81" t="s">
        <v>180</v>
      </c>
      <c r="C81" t="s">
        <v>71</v>
      </c>
      <c r="D81">
        <v>5</v>
      </c>
      <c r="E81">
        <v>0.75768617235453284</v>
      </c>
      <c r="F81">
        <v>18</v>
      </c>
      <c r="G81">
        <v>3</v>
      </c>
      <c r="H81" s="37">
        <v>109.10416666666667</v>
      </c>
    </row>
    <row r="82" spans="1:8" x14ac:dyDescent="0.2">
      <c r="A82" t="s">
        <v>423</v>
      </c>
      <c r="B82" t="s">
        <v>180</v>
      </c>
      <c r="C82" t="s">
        <v>248</v>
      </c>
      <c r="D82">
        <v>5</v>
      </c>
      <c r="E82">
        <v>0.79646912776675494</v>
      </c>
      <c r="F82">
        <v>19</v>
      </c>
      <c r="G82">
        <v>3</v>
      </c>
      <c r="H82" s="37">
        <v>47.854166666666664</v>
      </c>
    </row>
    <row r="83" spans="1:8" x14ac:dyDescent="0.2">
      <c r="A83" t="s">
        <v>424</v>
      </c>
      <c r="B83" t="s">
        <v>170</v>
      </c>
      <c r="C83" t="s">
        <v>66</v>
      </c>
      <c r="D83">
        <v>5</v>
      </c>
      <c r="E83">
        <v>0.80671031161764817</v>
      </c>
      <c r="F83">
        <v>20</v>
      </c>
      <c r="G83">
        <v>3</v>
      </c>
      <c r="H83" s="37" t="s">
        <v>344</v>
      </c>
    </row>
    <row r="84" spans="1:8" x14ac:dyDescent="0.2">
      <c r="A84" t="s">
        <v>425</v>
      </c>
      <c r="B84" t="s">
        <v>170</v>
      </c>
      <c r="C84" t="s">
        <v>52</v>
      </c>
      <c r="D84">
        <v>6</v>
      </c>
      <c r="E84">
        <v>0.81540552508089148</v>
      </c>
      <c r="F84">
        <v>21</v>
      </c>
      <c r="G84">
        <v>3</v>
      </c>
      <c r="H84" s="37" t="s">
        <v>344</v>
      </c>
    </row>
    <row r="85" spans="1:8" x14ac:dyDescent="0.2">
      <c r="A85" t="s">
        <v>426</v>
      </c>
      <c r="B85" t="s">
        <v>170</v>
      </c>
      <c r="C85" t="s">
        <v>66</v>
      </c>
      <c r="D85">
        <v>7</v>
      </c>
      <c r="E85">
        <v>0.81586530980002225</v>
      </c>
      <c r="F85">
        <v>22</v>
      </c>
      <c r="G85">
        <v>3</v>
      </c>
      <c r="H85" s="37" t="s">
        <v>344</v>
      </c>
    </row>
    <row r="86" spans="1:8" x14ac:dyDescent="0.2">
      <c r="A86" t="s">
        <v>427</v>
      </c>
      <c r="B86" t="s">
        <v>170</v>
      </c>
      <c r="C86" t="s">
        <v>58</v>
      </c>
      <c r="D86">
        <v>7</v>
      </c>
      <c r="E86">
        <v>0.83358353398745211</v>
      </c>
      <c r="F86">
        <v>23</v>
      </c>
      <c r="G86">
        <v>3</v>
      </c>
      <c r="H86" s="37" t="s">
        <v>344</v>
      </c>
    </row>
    <row r="87" spans="1:8" x14ac:dyDescent="0.2">
      <c r="A87" t="s">
        <v>428</v>
      </c>
      <c r="B87" t="s">
        <v>170</v>
      </c>
      <c r="C87" t="s">
        <v>248</v>
      </c>
      <c r="D87">
        <v>6</v>
      </c>
      <c r="E87">
        <v>0.84220422408039541</v>
      </c>
      <c r="F87">
        <v>24</v>
      </c>
      <c r="G87">
        <v>3</v>
      </c>
      <c r="H87" s="37" t="s">
        <v>344</v>
      </c>
    </row>
    <row r="88" spans="1:8" x14ac:dyDescent="0.2">
      <c r="A88" t="s">
        <v>429</v>
      </c>
      <c r="B88" t="s">
        <v>180</v>
      </c>
      <c r="C88" t="s">
        <v>52</v>
      </c>
      <c r="D88">
        <v>7</v>
      </c>
      <c r="E88">
        <v>0.84525865075623474</v>
      </c>
      <c r="F88">
        <v>25</v>
      </c>
      <c r="G88">
        <v>3</v>
      </c>
      <c r="H88" s="37">
        <v>34.916666666666671</v>
      </c>
    </row>
    <row r="89" spans="1:8" x14ac:dyDescent="0.2">
      <c r="A89" t="s">
        <v>430</v>
      </c>
      <c r="B89" t="s">
        <v>170</v>
      </c>
      <c r="C89" t="s">
        <v>248</v>
      </c>
      <c r="D89">
        <v>8</v>
      </c>
      <c r="E89">
        <v>0.89102684514429142</v>
      </c>
      <c r="F89">
        <v>26</v>
      </c>
      <c r="G89">
        <v>3</v>
      </c>
      <c r="H89" s="37" t="s">
        <v>344</v>
      </c>
    </row>
    <row r="90" spans="1:8" x14ac:dyDescent="0.2">
      <c r="A90" t="s">
        <v>431</v>
      </c>
      <c r="B90" t="s">
        <v>170</v>
      </c>
      <c r="C90" t="s">
        <v>58</v>
      </c>
      <c r="D90">
        <v>9</v>
      </c>
      <c r="E90">
        <v>0.91563514757987696</v>
      </c>
      <c r="F90">
        <v>27</v>
      </c>
      <c r="G90">
        <v>3</v>
      </c>
      <c r="H90" s="37" t="s">
        <v>344</v>
      </c>
    </row>
    <row r="91" spans="1:8" x14ac:dyDescent="0.2">
      <c r="A91" t="s">
        <v>432</v>
      </c>
      <c r="B91" t="s">
        <v>170</v>
      </c>
      <c r="C91" t="s">
        <v>52</v>
      </c>
      <c r="D91">
        <v>7</v>
      </c>
      <c r="E91">
        <v>0.91823581408072841</v>
      </c>
      <c r="F91">
        <v>28</v>
      </c>
      <c r="G91">
        <v>3</v>
      </c>
      <c r="H91" s="37" t="s">
        <v>344</v>
      </c>
    </row>
    <row r="92" spans="1:8" x14ac:dyDescent="0.2">
      <c r="A92" t="s">
        <v>433</v>
      </c>
      <c r="B92" t="s">
        <v>170</v>
      </c>
      <c r="C92" t="s">
        <v>77</v>
      </c>
      <c r="D92">
        <v>4</v>
      </c>
      <c r="E92">
        <v>0.95849897132266249</v>
      </c>
      <c r="F92">
        <v>29</v>
      </c>
      <c r="G92">
        <v>3</v>
      </c>
      <c r="H92" s="37" t="s">
        <v>344</v>
      </c>
    </row>
    <row r="93" spans="1:8" x14ac:dyDescent="0.2">
      <c r="A93" t="s">
        <v>434</v>
      </c>
      <c r="B93" t="s">
        <v>180</v>
      </c>
      <c r="C93" t="s">
        <v>52</v>
      </c>
      <c r="D93">
        <v>6</v>
      </c>
      <c r="E93">
        <v>0.98128531898269655</v>
      </c>
      <c r="F93">
        <v>30</v>
      </c>
      <c r="G93">
        <v>3</v>
      </c>
      <c r="H93" s="37">
        <v>45.520833333333329</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7"/>
  <sheetViews>
    <sheetView zoomScale="89" workbookViewId="0">
      <selection activeCell="L94" sqref="L94"/>
    </sheetView>
  </sheetViews>
  <sheetFormatPr baseColWidth="10" defaultRowHeight="16" x14ac:dyDescent="0.2"/>
  <cols>
    <col min="1" max="1" width="7" style="9" customWidth="1"/>
    <col min="2" max="2" width="9.5" bestFit="1" customWidth="1"/>
    <col min="3" max="3" width="7" customWidth="1"/>
  </cols>
  <sheetData>
    <row r="1" spans="1:12" s="1" customFormat="1" x14ac:dyDescent="0.2">
      <c r="A1" s="12" t="s">
        <v>33</v>
      </c>
      <c r="B1" s="1" t="s">
        <v>152</v>
      </c>
      <c r="C1" s="1" t="s">
        <v>31</v>
      </c>
      <c r="D1" s="1" t="s">
        <v>461</v>
      </c>
      <c r="E1" s="1" t="s">
        <v>436</v>
      </c>
      <c r="F1" s="1" t="s">
        <v>438</v>
      </c>
      <c r="G1" s="1" t="s">
        <v>440</v>
      </c>
      <c r="H1" s="1" t="s">
        <v>442</v>
      </c>
      <c r="I1" s="1" t="s">
        <v>444</v>
      </c>
      <c r="J1" s="1" t="s">
        <v>446</v>
      </c>
      <c r="K1" s="1" t="s">
        <v>448</v>
      </c>
      <c r="L1" s="1" t="s">
        <v>158</v>
      </c>
    </row>
    <row r="2" spans="1:12" x14ac:dyDescent="0.2">
      <c r="A2" s="28" t="s">
        <v>169</v>
      </c>
      <c r="B2" t="s">
        <v>170</v>
      </c>
      <c r="C2" t="s">
        <v>58</v>
      </c>
      <c r="D2" t="s">
        <v>153</v>
      </c>
      <c r="E2">
        <v>33.5</v>
      </c>
      <c r="F2">
        <v>43.5</v>
      </c>
      <c r="G2">
        <v>48</v>
      </c>
      <c r="H2">
        <v>49.5</v>
      </c>
      <c r="I2">
        <v>52</v>
      </c>
      <c r="J2">
        <v>53</v>
      </c>
      <c r="K2">
        <v>54.5</v>
      </c>
      <c r="L2">
        <v>54.5</v>
      </c>
    </row>
    <row r="3" spans="1:12" x14ac:dyDescent="0.2">
      <c r="A3" s="28" t="s">
        <v>171</v>
      </c>
      <c r="B3" t="s">
        <v>170</v>
      </c>
      <c r="C3" t="s">
        <v>58</v>
      </c>
      <c r="D3" t="s">
        <v>153</v>
      </c>
      <c r="E3">
        <v>61</v>
      </c>
      <c r="F3">
        <v>65.5</v>
      </c>
      <c r="G3">
        <v>67</v>
      </c>
      <c r="H3">
        <v>70</v>
      </c>
      <c r="I3">
        <v>70.5</v>
      </c>
      <c r="J3">
        <v>72.5</v>
      </c>
      <c r="K3">
        <v>72.5</v>
      </c>
      <c r="L3">
        <v>73.5</v>
      </c>
    </row>
    <row r="4" spans="1:12" x14ac:dyDescent="0.2">
      <c r="A4" s="28" t="s">
        <v>172</v>
      </c>
      <c r="B4" t="s">
        <v>170</v>
      </c>
      <c r="C4" t="s">
        <v>58</v>
      </c>
      <c r="D4" t="s">
        <v>153</v>
      </c>
      <c r="E4">
        <v>12</v>
      </c>
      <c r="F4">
        <v>13.5</v>
      </c>
      <c r="G4">
        <v>13.5</v>
      </c>
      <c r="H4">
        <v>14</v>
      </c>
      <c r="I4">
        <v>14</v>
      </c>
      <c r="J4">
        <v>14</v>
      </c>
      <c r="K4">
        <v>15</v>
      </c>
      <c r="L4">
        <v>15</v>
      </c>
    </row>
    <row r="5" spans="1:12" x14ac:dyDescent="0.2">
      <c r="A5" s="28" t="s">
        <v>173</v>
      </c>
      <c r="B5" t="s">
        <v>170</v>
      </c>
      <c r="C5" t="s">
        <v>58</v>
      </c>
      <c r="D5" t="s">
        <v>153</v>
      </c>
      <c r="E5">
        <v>21</v>
      </c>
      <c r="F5">
        <v>23.5</v>
      </c>
      <c r="G5">
        <v>24</v>
      </c>
      <c r="H5">
        <v>24</v>
      </c>
      <c r="I5">
        <v>24</v>
      </c>
      <c r="J5">
        <v>24</v>
      </c>
      <c r="K5">
        <v>24</v>
      </c>
      <c r="L5">
        <v>26</v>
      </c>
    </row>
    <row r="6" spans="1:12" x14ac:dyDescent="0.2">
      <c r="A6" s="28" t="s">
        <v>174</v>
      </c>
      <c r="B6" t="s">
        <v>170</v>
      </c>
      <c r="C6" t="s">
        <v>58</v>
      </c>
      <c r="D6" t="s">
        <v>153</v>
      </c>
      <c r="E6">
        <v>68.5</v>
      </c>
      <c r="F6">
        <v>77.5</v>
      </c>
      <c r="G6">
        <v>81</v>
      </c>
      <c r="H6">
        <v>87.5</v>
      </c>
      <c r="I6">
        <v>90</v>
      </c>
      <c r="J6">
        <v>91</v>
      </c>
      <c r="K6">
        <v>91.5</v>
      </c>
      <c r="L6">
        <v>91.5</v>
      </c>
    </row>
    <row r="7" spans="1:12" x14ac:dyDescent="0.2">
      <c r="A7" s="28" t="s">
        <v>175</v>
      </c>
      <c r="B7" t="s">
        <v>170</v>
      </c>
      <c r="C7" t="s">
        <v>58</v>
      </c>
      <c r="D7" t="s">
        <v>153</v>
      </c>
      <c r="E7">
        <v>56.5</v>
      </c>
      <c r="F7">
        <v>59.5</v>
      </c>
      <c r="G7">
        <v>61</v>
      </c>
      <c r="H7">
        <v>62.5</v>
      </c>
      <c r="I7">
        <v>64</v>
      </c>
      <c r="J7">
        <v>65.5</v>
      </c>
      <c r="K7">
        <v>66.5</v>
      </c>
      <c r="L7">
        <v>67.5</v>
      </c>
    </row>
    <row r="8" spans="1:12" x14ac:dyDescent="0.2">
      <c r="A8" s="28" t="s">
        <v>176</v>
      </c>
      <c r="B8" t="s">
        <v>170</v>
      </c>
      <c r="C8" t="s">
        <v>58</v>
      </c>
      <c r="D8" t="s">
        <v>153</v>
      </c>
      <c r="E8">
        <v>51</v>
      </c>
      <c r="F8">
        <v>54.5</v>
      </c>
      <c r="G8">
        <v>56</v>
      </c>
      <c r="H8">
        <v>57</v>
      </c>
      <c r="I8">
        <v>58.5</v>
      </c>
      <c r="J8">
        <v>59.5</v>
      </c>
      <c r="K8">
        <v>60.5</v>
      </c>
      <c r="L8">
        <v>61</v>
      </c>
    </row>
    <row r="9" spans="1:12" x14ac:dyDescent="0.2">
      <c r="A9" s="28" t="s">
        <v>177</v>
      </c>
      <c r="B9" t="s">
        <v>170</v>
      </c>
      <c r="C9" t="s">
        <v>58</v>
      </c>
      <c r="D9" t="s">
        <v>153</v>
      </c>
      <c r="E9">
        <v>50.5</v>
      </c>
      <c r="F9">
        <v>55</v>
      </c>
      <c r="G9">
        <v>58</v>
      </c>
      <c r="H9">
        <v>59.5</v>
      </c>
      <c r="I9">
        <v>62</v>
      </c>
      <c r="J9">
        <v>62</v>
      </c>
      <c r="K9">
        <v>62.5</v>
      </c>
      <c r="L9">
        <v>62.5</v>
      </c>
    </row>
    <row r="10" spans="1:12" x14ac:dyDescent="0.2">
      <c r="A10" s="28" t="s">
        <v>178</v>
      </c>
      <c r="B10" t="s">
        <v>170</v>
      </c>
      <c r="C10" t="s">
        <v>58</v>
      </c>
      <c r="D10" t="s">
        <v>153</v>
      </c>
      <c r="E10">
        <v>57</v>
      </c>
      <c r="F10">
        <v>65</v>
      </c>
      <c r="G10">
        <v>67.5</v>
      </c>
      <c r="H10">
        <v>69</v>
      </c>
      <c r="I10">
        <v>70.5</v>
      </c>
      <c r="J10">
        <v>72</v>
      </c>
      <c r="K10">
        <v>75</v>
      </c>
      <c r="L10">
        <v>76.5</v>
      </c>
    </row>
    <row r="11" spans="1:12" x14ac:dyDescent="0.2">
      <c r="A11" s="29" t="s">
        <v>179</v>
      </c>
      <c r="B11" t="s">
        <v>180</v>
      </c>
      <c r="C11" t="s">
        <v>58</v>
      </c>
      <c r="D11" t="s">
        <v>153</v>
      </c>
      <c r="E11">
        <v>13</v>
      </c>
      <c r="F11">
        <v>13.5</v>
      </c>
      <c r="G11">
        <v>14</v>
      </c>
      <c r="H11">
        <v>14</v>
      </c>
      <c r="I11">
        <v>14</v>
      </c>
      <c r="J11">
        <v>14</v>
      </c>
      <c r="K11">
        <v>14</v>
      </c>
      <c r="L11">
        <v>14.5</v>
      </c>
    </row>
    <row r="12" spans="1:12" x14ac:dyDescent="0.2">
      <c r="A12" s="29" t="s">
        <v>181</v>
      </c>
      <c r="B12" t="s">
        <v>180</v>
      </c>
      <c r="C12" t="s">
        <v>58</v>
      </c>
      <c r="D12" t="s">
        <v>153</v>
      </c>
      <c r="E12">
        <v>15.5</v>
      </c>
      <c r="F12">
        <v>19.5</v>
      </c>
      <c r="G12">
        <v>19</v>
      </c>
      <c r="H12">
        <v>19.5</v>
      </c>
      <c r="I12">
        <v>19.5</v>
      </c>
      <c r="J12">
        <v>19.5</v>
      </c>
      <c r="K12">
        <v>19</v>
      </c>
      <c r="L12">
        <v>19</v>
      </c>
    </row>
    <row r="13" spans="1:12" x14ac:dyDescent="0.2">
      <c r="A13" s="29" t="s">
        <v>182</v>
      </c>
      <c r="B13" t="s">
        <v>180</v>
      </c>
      <c r="C13" t="s">
        <v>58</v>
      </c>
      <c r="D13" t="s">
        <v>153</v>
      </c>
      <c r="E13">
        <v>47.5</v>
      </c>
      <c r="F13">
        <v>47.5</v>
      </c>
      <c r="G13">
        <v>47.5</v>
      </c>
      <c r="H13">
        <v>48</v>
      </c>
      <c r="I13">
        <v>48</v>
      </c>
      <c r="J13">
        <v>48</v>
      </c>
      <c r="K13">
        <v>48</v>
      </c>
      <c r="L13">
        <v>48</v>
      </c>
    </row>
    <row r="14" spans="1:12" x14ac:dyDescent="0.2">
      <c r="A14" s="29" t="s">
        <v>183</v>
      </c>
      <c r="B14" t="s">
        <v>180</v>
      </c>
      <c r="C14" t="s">
        <v>58</v>
      </c>
      <c r="D14" t="s">
        <v>153</v>
      </c>
      <c r="E14">
        <v>73.5</v>
      </c>
      <c r="F14">
        <v>73.5</v>
      </c>
      <c r="G14">
        <v>73.5</v>
      </c>
      <c r="H14">
        <v>73.5</v>
      </c>
      <c r="I14">
        <v>73.5</v>
      </c>
      <c r="J14">
        <v>73.5</v>
      </c>
      <c r="K14">
        <v>73.5</v>
      </c>
      <c r="L14">
        <v>73.5</v>
      </c>
    </row>
    <row r="15" spans="1:12" x14ac:dyDescent="0.2">
      <c r="A15" s="29" t="s">
        <v>184</v>
      </c>
      <c r="B15" t="s">
        <v>180</v>
      </c>
      <c r="C15" t="s">
        <v>58</v>
      </c>
      <c r="D15" t="s">
        <v>153</v>
      </c>
      <c r="E15">
        <v>42</v>
      </c>
      <c r="F15">
        <v>42</v>
      </c>
      <c r="G15">
        <v>42</v>
      </c>
      <c r="H15">
        <v>42</v>
      </c>
      <c r="I15">
        <v>42</v>
      </c>
      <c r="J15">
        <v>42</v>
      </c>
      <c r="K15">
        <v>42</v>
      </c>
      <c r="L15">
        <v>42</v>
      </c>
    </row>
    <row r="16" spans="1:12" x14ac:dyDescent="0.2">
      <c r="A16" s="29" t="s">
        <v>185</v>
      </c>
      <c r="B16" t="s">
        <v>180</v>
      </c>
      <c r="C16" t="s">
        <v>58</v>
      </c>
      <c r="D16" t="s">
        <v>153</v>
      </c>
      <c r="E16">
        <v>51.5</v>
      </c>
      <c r="F16">
        <v>53</v>
      </c>
      <c r="G16">
        <v>54</v>
      </c>
      <c r="H16">
        <v>54</v>
      </c>
      <c r="I16">
        <v>53</v>
      </c>
      <c r="J16">
        <v>53</v>
      </c>
      <c r="K16">
        <v>53</v>
      </c>
      <c r="L16">
        <v>51.5</v>
      </c>
    </row>
    <row r="17" spans="1:12" x14ac:dyDescent="0.2">
      <c r="A17" s="29" t="s">
        <v>186</v>
      </c>
      <c r="B17" t="s">
        <v>180</v>
      </c>
      <c r="C17" t="s">
        <v>58</v>
      </c>
      <c r="D17" t="s">
        <v>153</v>
      </c>
      <c r="E17">
        <v>46.5</v>
      </c>
      <c r="F17">
        <v>47.5</v>
      </c>
      <c r="G17">
        <v>47.5</v>
      </c>
      <c r="H17">
        <v>48.5</v>
      </c>
      <c r="I17">
        <v>48.5</v>
      </c>
      <c r="J17">
        <v>48.5</v>
      </c>
      <c r="K17">
        <v>49</v>
      </c>
      <c r="L17">
        <v>49</v>
      </c>
    </row>
    <row r="18" spans="1:12" x14ac:dyDescent="0.2">
      <c r="A18" s="29" t="s">
        <v>187</v>
      </c>
      <c r="B18" t="s">
        <v>180</v>
      </c>
      <c r="C18" t="s">
        <v>58</v>
      </c>
      <c r="D18" t="s">
        <v>153</v>
      </c>
      <c r="E18">
        <v>62.5</v>
      </c>
      <c r="F18">
        <v>64.5</v>
      </c>
      <c r="G18">
        <v>66</v>
      </c>
      <c r="H18">
        <v>65</v>
      </c>
      <c r="I18">
        <v>65</v>
      </c>
      <c r="J18">
        <v>65.5</v>
      </c>
      <c r="K18">
        <v>66</v>
      </c>
      <c r="L18">
        <v>64.5</v>
      </c>
    </row>
    <row r="19" spans="1:12" x14ac:dyDescent="0.2">
      <c r="A19" s="29" t="s">
        <v>188</v>
      </c>
      <c r="B19" t="s">
        <v>180</v>
      </c>
      <c r="C19" t="s">
        <v>58</v>
      </c>
      <c r="D19" t="s">
        <v>153</v>
      </c>
      <c r="E19">
        <v>48</v>
      </c>
      <c r="F19">
        <v>48.5</v>
      </c>
      <c r="G19">
        <v>48</v>
      </c>
      <c r="H19">
        <v>48</v>
      </c>
      <c r="I19">
        <v>48</v>
      </c>
      <c r="J19">
        <v>48</v>
      </c>
      <c r="K19">
        <v>48</v>
      </c>
      <c r="L19">
        <v>48</v>
      </c>
    </row>
    <row r="20" spans="1:12" x14ac:dyDescent="0.2">
      <c r="A20" s="28" t="s">
        <v>189</v>
      </c>
      <c r="B20" t="s">
        <v>170</v>
      </c>
      <c r="C20" t="s">
        <v>71</v>
      </c>
      <c r="D20" t="s">
        <v>153</v>
      </c>
      <c r="E20">
        <v>58.5</v>
      </c>
      <c r="F20">
        <v>69.5</v>
      </c>
      <c r="G20">
        <v>72.5</v>
      </c>
      <c r="H20">
        <v>75</v>
      </c>
      <c r="I20">
        <v>76</v>
      </c>
      <c r="J20">
        <v>79</v>
      </c>
      <c r="K20">
        <v>80</v>
      </c>
      <c r="L20">
        <v>82</v>
      </c>
    </row>
    <row r="21" spans="1:12" x14ac:dyDescent="0.2">
      <c r="A21" s="28" t="s">
        <v>190</v>
      </c>
      <c r="B21" t="s">
        <v>170</v>
      </c>
      <c r="C21" t="s">
        <v>71</v>
      </c>
      <c r="D21" t="s">
        <v>153</v>
      </c>
      <c r="E21">
        <v>70.5</v>
      </c>
      <c r="F21">
        <v>74.5</v>
      </c>
      <c r="G21">
        <v>78.5</v>
      </c>
      <c r="H21">
        <v>81</v>
      </c>
      <c r="I21">
        <v>83</v>
      </c>
      <c r="J21">
        <v>86</v>
      </c>
      <c r="K21">
        <v>89</v>
      </c>
      <c r="L21">
        <v>89.5</v>
      </c>
    </row>
    <row r="22" spans="1:12" x14ac:dyDescent="0.2">
      <c r="A22" s="28" t="s">
        <v>191</v>
      </c>
      <c r="B22" t="s">
        <v>170</v>
      </c>
      <c r="C22" t="s">
        <v>71</v>
      </c>
      <c r="D22" t="s">
        <v>153</v>
      </c>
      <c r="E22">
        <v>70</v>
      </c>
      <c r="F22">
        <v>77</v>
      </c>
      <c r="G22">
        <v>79.5</v>
      </c>
      <c r="H22">
        <v>82</v>
      </c>
      <c r="I22">
        <v>84</v>
      </c>
      <c r="J22">
        <v>86</v>
      </c>
      <c r="K22">
        <v>87.5</v>
      </c>
      <c r="L22">
        <v>88</v>
      </c>
    </row>
    <row r="23" spans="1:12" x14ac:dyDescent="0.2">
      <c r="A23" s="28" t="s">
        <v>192</v>
      </c>
      <c r="B23" t="s">
        <v>170</v>
      </c>
      <c r="C23" t="s">
        <v>71</v>
      </c>
      <c r="D23" t="s">
        <v>153</v>
      </c>
      <c r="E23">
        <v>67</v>
      </c>
      <c r="F23">
        <v>75.5</v>
      </c>
      <c r="G23">
        <v>79</v>
      </c>
      <c r="H23">
        <v>80</v>
      </c>
      <c r="I23">
        <v>83.5</v>
      </c>
      <c r="J23">
        <v>85</v>
      </c>
      <c r="K23">
        <v>86</v>
      </c>
      <c r="L23">
        <v>87</v>
      </c>
    </row>
    <row r="24" spans="1:12" x14ac:dyDescent="0.2">
      <c r="A24" s="28" t="s">
        <v>193</v>
      </c>
      <c r="B24" t="s">
        <v>170</v>
      </c>
      <c r="C24" t="s">
        <v>71</v>
      </c>
      <c r="D24" t="s">
        <v>153</v>
      </c>
      <c r="E24">
        <v>60</v>
      </c>
      <c r="F24">
        <v>70</v>
      </c>
      <c r="G24">
        <v>73</v>
      </c>
      <c r="H24">
        <v>76</v>
      </c>
      <c r="I24">
        <v>77.5</v>
      </c>
      <c r="J24">
        <v>80</v>
      </c>
      <c r="K24">
        <v>82</v>
      </c>
      <c r="L24">
        <v>81.5</v>
      </c>
    </row>
    <row r="25" spans="1:12" x14ac:dyDescent="0.2">
      <c r="A25" s="28" t="s">
        <v>194</v>
      </c>
      <c r="B25" t="s">
        <v>170</v>
      </c>
      <c r="C25" t="s">
        <v>71</v>
      </c>
      <c r="D25" t="s">
        <v>153</v>
      </c>
      <c r="E25">
        <v>56</v>
      </c>
      <c r="F25">
        <v>67.5</v>
      </c>
      <c r="G25">
        <v>69.5</v>
      </c>
      <c r="H25">
        <v>71</v>
      </c>
      <c r="I25">
        <v>74.5</v>
      </c>
      <c r="J25">
        <v>77</v>
      </c>
      <c r="K25">
        <v>78</v>
      </c>
      <c r="L25">
        <v>79.5</v>
      </c>
    </row>
    <row r="26" spans="1:12" x14ac:dyDescent="0.2">
      <c r="A26" s="28" t="s">
        <v>195</v>
      </c>
      <c r="B26" t="s">
        <v>170</v>
      </c>
      <c r="C26" t="s">
        <v>71</v>
      </c>
      <c r="D26" t="s">
        <v>153</v>
      </c>
      <c r="E26">
        <v>28</v>
      </c>
      <c r="F26">
        <v>32.5</v>
      </c>
      <c r="G26">
        <v>34</v>
      </c>
      <c r="H26">
        <v>35</v>
      </c>
      <c r="I26">
        <v>36</v>
      </c>
      <c r="J26">
        <v>37</v>
      </c>
      <c r="K26">
        <v>39.5</v>
      </c>
      <c r="L26">
        <v>39.5</v>
      </c>
    </row>
    <row r="27" spans="1:12" x14ac:dyDescent="0.2">
      <c r="A27" s="28" t="s">
        <v>196</v>
      </c>
      <c r="B27" t="s">
        <v>170</v>
      </c>
      <c r="C27" t="s">
        <v>71</v>
      </c>
      <c r="D27" t="s">
        <v>153</v>
      </c>
      <c r="E27">
        <v>44</v>
      </c>
      <c r="F27">
        <v>44.5</v>
      </c>
      <c r="G27">
        <v>46.5</v>
      </c>
      <c r="H27">
        <v>47.5</v>
      </c>
      <c r="I27">
        <v>48</v>
      </c>
      <c r="J27">
        <v>49</v>
      </c>
      <c r="K27">
        <v>51</v>
      </c>
      <c r="L27">
        <v>50</v>
      </c>
    </row>
    <row r="28" spans="1:12" x14ac:dyDescent="0.2">
      <c r="A28" s="29" t="s">
        <v>197</v>
      </c>
      <c r="B28" t="s">
        <v>180</v>
      </c>
      <c r="C28" t="s">
        <v>71</v>
      </c>
      <c r="D28" t="s">
        <v>153</v>
      </c>
      <c r="E28">
        <v>74</v>
      </c>
      <c r="F28">
        <v>78.5</v>
      </c>
      <c r="G28">
        <v>78</v>
      </c>
      <c r="H28">
        <v>78</v>
      </c>
      <c r="I28">
        <v>78</v>
      </c>
      <c r="J28">
        <v>79.5</v>
      </c>
      <c r="K28">
        <v>79.5</v>
      </c>
      <c r="L28">
        <v>78.5</v>
      </c>
    </row>
    <row r="29" spans="1:12" x14ac:dyDescent="0.2">
      <c r="A29" s="29" t="s">
        <v>198</v>
      </c>
      <c r="B29" t="s">
        <v>180</v>
      </c>
      <c r="C29" t="s">
        <v>71</v>
      </c>
      <c r="D29" t="s">
        <v>153</v>
      </c>
      <c r="E29">
        <v>63.5</v>
      </c>
      <c r="F29">
        <v>69.5</v>
      </c>
      <c r="G29">
        <v>69.5</v>
      </c>
      <c r="H29">
        <v>70</v>
      </c>
      <c r="I29">
        <v>70.5</v>
      </c>
      <c r="J29">
        <v>70.5</v>
      </c>
      <c r="K29">
        <v>69</v>
      </c>
      <c r="L29">
        <v>69</v>
      </c>
    </row>
    <row r="30" spans="1:12" x14ac:dyDescent="0.2">
      <c r="A30" s="29" t="s">
        <v>199</v>
      </c>
      <c r="B30" t="s">
        <v>180</v>
      </c>
      <c r="C30" t="s">
        <v>71</v>
      </c>
      <c r="D30" t="s">
        <v>153</v>
      </c>
      <c r="E30">
        <v>65.5</v>
      </c>
      <c r="F30">
        <v>70</v>
      </c>
      <c r="G30">
        <v>70.5</v>
      </c>
      <c r="H30">
        <v>71</v>
      </c>
      <c r="I30">
        <v>71</v>
      </c>
      <c r="J30">
        <v>71</v>
      </c>
      <c r="K30">
        <v>71.5</v>
      </c>
      <c r="L30">
        <v>70.5</v>
      </c>
    </row>
    <row r="31" spans="1:12" x14ac:dyDescent="0.2">
      <c r="A31" s="29" t="s">
        <v>200</v>
      </c>
      <c r="B31" t="s">
        <v>180</v>
      </c>
      <c r="C31" t="s">
        <v>71</v>
      </c>
      <c r="D31" t="s">
        <v>153</v>
      </c>
      <c r="E31">
        <v>64</v>
      </c>
      <c r="F31">
        <v>67.5</v>
      </c>
      <c r="G31">
        <v>68</v>
      </c>
      <c r="H31">
        <v>69</v>
      </c>
      <c r="I31">
        <v>69</v>
      </c>
      <c r="J31">
        <v>69.5</v>
      </c>
      <c r="K31">
        <v>70</v>
      </c>
      <c r="L31">
        <v>69.5</v>
      </c>
    </row>
    <row r="32" spans="1:12" ht="17" thickBot="1" x14ac:dyDescent="0.25">
      <c r="A32" s="30" t="s">
        <v>201</v>
      </c>
      <c r="B32" t="s">
        <v>180</v>
      </c>
      <c r="C32" t="s">
        <v>71</v>
      </c>
      <c r="D32" t="s">
        <v>153</v>
      </c>
      <c r="E32">
        <v>69.5</v>
      </c>
      <c r="F32">
        <v>73.5</v>
      </c>
      <c r="G32">
        <v>73.5</v>
      </c>
      <c r="H32">
        <v>74</v>
      </c>
      <c r="I32">
        <v>74</v>
      </c>
      <c r="J32">
        <v>74</v>
      </c>
      <c r="K32">
        <v>74.5</v>
      </c>
      <c r="L32">
        <v>74.5</v>
      </c>
    </row>
    <row r="33" spans="1:12" x14ac:dyDescent="0.2">
      <c r="A33" s="31" t="s">
        <v>202</v>
      </c>
      <c r="B33" t="s">
        <v>180</v>
      </c>
      <c r="C33" t="s">
        <v>71</v>
      </c>
      <c r="D33" t="s">
        <v>153</v>
      </c>
      <c r="E33">
        <v>74</v>
      </c>
      <c r="F33">
        <v>77.5</v>
      </c>
      <c r="G33">
        <v>77.5</v>
      </c>
      <c r="H33">
        <v>77.5</v>
      </c>
      <c r="I33">
        <v>77.5</v>
      </c>
      <c r="J33">
        <v>77.5</v>
      </c>
      <c r="K33">
        <v>77.5</v>
      </c>
      <c r="L33">
        <v>78</v>
      </c>
    </row>
    <row r="34" spans="1:12" x14ac:dyDescent="0.2">
      <c r="A34" s="29" t="s">
        <v>203</v>
      </c>
      <c r="B34" t="s">
        <v>180</v>
      </c>
      <c r="C34" t="s">
        <v>71</v>
      </c>
      <c r="D34" t="s">
        <v>153</v>
      </c>
      <c r="E34">
        <v>82.5</v>
      </c>
      <c r="F34">
        <v>86.5</v>
      </c>
      <c r="G34">
        <v>86.5</v>
      </c>
      <c r="H34">
        <v>86</v>
      </c>
      <c r="I34">
        <v>86</v>
      </c>
      <c r="J34">
        <v>86</v>
      </c>
      <c r="K34">
        <v>86</v>
      </c>
      <c r="L34">
        <v>86</v>
      </c>
    </row>
    <row r="35" spans="1:12" x14ac:dyDescent="0.2">
      <c r="A35" s="29" t="s">
        <v>204</v>
      </c>
      <c r="B35" t="s">
        <v>180</v>
      </c>
      <c r="C35" t="s">
        <v>71</v>
      </c>
      <c r="D35" t="s">
        <v>153</v>
      </c>
      <c r="E35">
        <v>49</v>
      </c>
      <c r="F35">
        <v>54.5</v>
      </c>
      <c r="G35">
        <v>55</v>
      </c>
      <c r="H35">
        <v>54.5</v>
      </c>
      <c r="I35">
        <v>55</v>
      </c>
      <c r="J35">
        <v>55</v>
      </c>
      <c r="K35">
        <v>55.5</v>
      </c>
      <c r="L35">
        <v>55.5</v>
      </c>
    </row>
    <row r="36" spans="1:12" x14ac:dyDescent="0.2">
      <c r="A36" s="28" t="s">
        <v>205</v>
      </c>
      <c r="B36" t="s">
        <v>170</v>
      </c>
      <c r="C36" t="s">
        <v>77</v>
      </c>
      <c r="D36" t="s">
        <v>153</v>
      </c>
      <c r="E36">
        <v>8</v>
      </c>
      <c r="F36">
        <v>15.5</v>
      </c>
      <c r="G36">
        <v>17.5</v>
      </c>
      <c r="H36">
        <v>18.5</v>
      </c>
      <c r="I36">
        <v>20</v>
      </c>
      <c r="J36">
        <v>21</v>
      </c>
      <c r="K36">
        <v>20.5</v>
      </c>
      <c r="L36">
        <v>20.5</v>
      </c>
    </row>
    <row r="37" spans="1:12" x14ac:dyDescent="0.2">
      <c r="A37" s="28" t="s">
        <v>206</v>
      </c>
      <c r="B37" t="s">
        <v>170</v>
      </c>
      <c r="C37" t="s">
        <v>77</v>
      </c>
      <c r="D37" t="s">
        <v>153</v>
      </c>
      <c r="E37">
        <v>38</v>
      </c>
      <c r="F37">
        <v>50</v>
      </c>
      <c r="G37">
        <v>54.5</v>
      </c>
      <c r="H37">
        <v>56</v>
      </c>
      <c r="I37">
        <v>59.5</v>
      </c>
      <c r="J37">
        <v>63</v>
      </c>
      <c r="K37">
        <v>68.5</v>
      </c>
      <c r="L37">
        <v>69</v>
      </c>
    </row>
    <row r="38" spans="1:12" x14ac:dyDescent="0.2">
      <c r="A38" s="28" t="s">
        <v>207</v>
      </c>
      <c r="B38" t="s">
        <v>170</v>
      </c>
      <c r="C38" t="s">
        <v>77</v>
      </c>
      <c r="D38" t="s">
        <v>153</v>
      </c>
      <c r="E38">
        <v>31.5</v>
      </c>
      <c r="F38">
        <v>40.5</v>
      </c>
      <c r="G38">
        <v>45.5</v>
      </c>
      <c r="H38">
        <v>48.5</v>
      </c>
      <c r="I38">
        <v>53</v>
      </c>
      <c r="J38">
        <v>55.5</v>
      </c>
      <c r="K38">
        <v>58.5</v>
      </c>
      <c r="L38">
        <v>60</v>
      </c>
    </row>
    <row r="39" spans="1:12" x14ac:dyDescent="0.2">
      <c r="A39" s="28" t="s">
        <v>208</v>
      </c>
      <c r="B39" t="s">
        <v>170</v>
      </c>
      <c r="C39" t="s">
        <v>77</v>
      </c>
      <c r="D39" t="s">
        <v>153</v>
      </c>
      <c r="E39">
        <v>36.5</v>
      </c>
      <c r="F39">
        <v>47</v>
      </c>
      <c r="G39">
        <v>52.5</v>
      </c>
      <c r="H39">
        <v>54.5</v>
      </c>
      <c r="I39">
        <v>57</v>
      </c>
      <c r="J39">
        <v>58.5</v>
      </c>
      <c r="K39">
        <v>60</v>
      </c>
      <c r="L39">
        <v>59.5</v>
      </c>
    </row>
    <row r="40" spans="1:12" x14ac:dyDescent="0.2">
      <c r="A40" s="29" t="s">
        <v>209</v>
      </c>
      <c r="B40" t="s">
        <v>180</v>
      </c>
      <c r="C40" t="s">
        <v>77</v>
      </c>
      <c r="D40" t="s">
        <v>153</v>
      </c>
      <c r="E40">
        <v>23</v>
      </c>
      <c r="F40">
        <v>32</v>
      </c>
      <c r="G40">
        <v>32.5</v>
      </c>
      <c r="H40">
        <v>32.5</v>
      </c>
      <c r="I40">
        <v>32.5</v>
      </c>
      <c r="J40">
        <v>33</v>
      </c>
      <c r="K40">
        <v>33</v>
      </c>
      <c r="L40">
        <v>32.5</v>
      </c>
    </row>
    <row r="41" spans="1:12" x14ac:dyDescent="0.2">
      <c r="A41" s="29" t="s">
        <v>210</v>
      </c>
      <c r="B41" t="s">
        <v>180</v>
      </c>
      <c r="C41" t="s">
        <v>77</v>
      </c>
      <c r="D41" t="s">
        <v>153</v>
      </c>
      <c r="E41">
        <v>33</v>
      </c>
      <c r="F41">
        <v>36.5</v>
      </c>
      <c r="G41">
        <v>40</v>
      </c>
      <c r="H41">
        <v>40</v>
      </c>
      <c r="I41">
        <v>40</v>
      </c>
      <c r="J41">
        <v>40</v>
      </c>
      <c r="K41">
        <v>40</v>
      </c>
      <c r="L41">
        <v>40</v>
      </c>
    </row>
    <row r="42" spans="1:12" x14ac:dyDescent="0.2">
      <c r="A42" s="29" t="s">
        <v>211</v>
      </c>
      <c r="B42" t="s">
        <v>180</v>
      </c>
      <c r="C42" t="s">
        <v>77</v>
      </c>
      <c r="D42" t="s">
        <v>153</v>
      </c>
      <c r="E42">
        <v>30</v>
      </c>
      <c r="F42">
        <v>36</v>
      </c>
      <c r="G42">
        <v>37</v>
      </c>
      <c r="H42">
        <v>36.5</v>
      </c>
      <c r="I42">
        <v>36.5</v>
      </c>
      <c r="J42">
        <v>36.5</v>
      </c>
      <c r="K42">
        <v>36.5</v>
      </c>
      <c r="L42">
        <v>36.5</v>
      </c>
    </row>
    <row r="43" spans="1:12" x14ac:dyDescent="0.2">
      <c r="A43" s="29" t="s">
        <v>212</v>
      </c>
      <c r="B43" t="s">
        <v>180</v>
      </c>
      <c r="C43" t="s">
        <v>77</v>
      </c>
      <c r="D43" t="s">
        <v>153</v>
      </c>
      <c r="E43">
        <v>20.5</v>
      </c>
      <c r="F43">
        <v>33.5</v>
      </c>
      <c r="G43">
        <v>35</v>
      </c>
      <c r="H43">
        <v>35</v>
      </c>
      <c r="I43">
        <v>35.5</v>
      </c>
      <c r="J43">
        <v>36</v>
      </c>
      <c r="K43">
        <v>36</v>
      </c>
      <c r="L43">
        <v>35.5</v>
      </c>
    </row>
    <row r="44" spans="1:12" x14ac:dyDescent="0.2">
      <c r="A44" s="28" t="s">
        <v>213</v>
      </c>
      <c r="B44" t="s">
        <v>170</v>
      </c>
      <c r="C44" t="s">
        <v>66</v>
      </c>
      <c r="D44" t="s">
        <v>153</v>
      </c>
      <c r="E44">
        <v>24</v>
      </c>
      <c r="F44">
        <v>29</v>
      </c>
      <c r="G44">
        <v>32</v>
      </c>
      <c r="H44">
        <v>36</v>
      </c>
      <c r="I44">
        <v>38</v>
      </c>
      <c r="J44">
        <v>41</v>
      </c>
      <c r="K44">
        <v>47.5</v>
      </c>
      <c r="L44">
        <v>47.5</v>
      </c>
    </row>
    <row r="45" spans="1:12" x14ac:dyDescent="0.2">
      <c r="A45" s="28" t="s">
        <v>214</v>
      </c>
      <c r="B45" t="s">
        <v>170</v>
      </c>
      <c r="C45" t="s">
        <v>66</v>
      </c>
      <c r="D45" t="s">
        <v>153</v>
      </c>
      <c r="E45">
        <v>68</v>
      </c>
      <c r="F45">
        <v>73</v>
      </c>
      <c r="G45">
        <v>77.5</v>
      </c>
      <c r="H45">
        <v>78</v>
      </c>
      <c r="I45">
        <v>79.5</v>
      </c>
      <c r="J45">
        <v>83</v>
      </c>
      <c r="K45">
        <v>86.5</v>
      </c>
      <c r="L45">
        <v>88</v>
      </c>
    </row>
    <row r="46" spans="1:12" x14ac:dyDescent="0.2">
      <c r="A46" s="28" t="s">
        <v>215</v>
      </c>
      <c r="B46" t="s">
        <v>170</v>
      </c>
      <c r="C46" t="s">
        <v>66</v>
      </c>
      <c r="D46" t="s">
        <v>153</v>
      </c>
      <c r="E46">
        <v>76.5</v>
      </c>
      <c r="F46">
        <v>86.5</v>
      </c>
      <c r="G46">
        <v>90</v>
      </c>
      <c r="H46">
        <v>93</v>
      </c>
      <c r="I46">
        <v>94.5</v>
      </c>
      <c r="J46">
        <v>99</v>
      </c>
      <c r="K46">
        <v>101</v>
      </c>
      <c r="L46">
        <v>100.5</v>
      </c>
    </row>
    <row r="47" spans="1:12" x14ac:dyDescent="0.2">
      <c r="A47" s="28" t="s">
        <v>216</v>
      </c>
      <c r="B47" t="s">
        <v>170</v>
      </c>
      <c r="C47" t="s">
        <v>66</v>
      </c>
      <c r="D47" t="s">
        <v>153</v>
      </c>
      <c r="E47">
        <v>14.4</v>
      </c>
      <c r="F47">
        <v>19</v>
      </c>
      <c r="G47">
        <v>20.5</v>
      </c>
      <c r="H47">
        <v>21</v>
      </c>
      <c r="I47">
        <v>22.5</v>
      </c>
      <c r="J47">
        <v>23</v>
      </c>
      <c r="K47">
        <v>25.5</v>
      </c>
      <c r="L47">
        <v>25</v>
      </c>
    </row>
    <row r="48" spans="1:12" x14ac:dyDescent="0.2">
      <c r="A48" s="28" t="s">
        <v>217</v>
      </c>
      <c r="B48" t="s">
        <v>170</v>
      </c>
      <c r="C48" t="s">
        <v>66</v>
      </c>
      <c r="D48" t="s">
        <v>153</v>
      </c>
      <c r="E48">
        <v>10</v>
      </c>
      <c r="F48">
        <v>16.5</v>
      </c>
      <c r="G48">
        <v>18</v>
      </c>
      <c r="H48">
        <v>19</v>
      </c>
      <c r="I48">
        <v>20.5</v>
      </c>
      <c r="J48">
        <v>21.5</v>
      </c>
      <c r="K48">
        <v>22</v>
      </c>
      <c r="L48">
        <v>23.5</v>
      </c>
    </row>
    <row r="49" spans="1:12" x14ac:dyDescent="0.2">
      <c r="A49" s="28" t="s">
        <v>218</v>
      </c>
      <c r="B49" t="s">
        <v>170</v>
      </c>
      <c r="C49" t="s">
        <v>66</v>
      </c>
      <c r="D49" t="s">
        <v>153</v>
      </c>
      <c r="E49">
        <v>63</v>
      </c>
      <c r="F49">
        <v>76.5</v>
      </c>
      <c r="G49">
        <v>82</v>
      </c>
      <c r="H49">
        <v>85.5</v>
      </c>
      <c r="I49">
        <v>88.5</v>
      </c>
      <c r="J49">
        <v>91</v>
      </c>
      <c r="K49">
        <v>92</v>
      </c>
      <c r="L49">
        <v>92</v>
      </c>
    </row>
    <row r="50" spans="1:12" x14ac:dyDescent="0.2">
      <c r="A50" s="28" t="s">
        <v>219</v>
      </c>
      <c r="B50" t="s">
        <v>170</v>
      </c>
      <c r="C50" t="s">
        <v>66</v>
      </c>
      <c r="D50" t="s">
        <v>153</v>
      </c>
      <c r="E50">
        <v>40</v>
      </c>
      <c r="F50">
        <v>44.5</v>
      </c>
      <c r="G50">
        <v>48</v>
      </c>
      <c r="H50">
        <v>49.5</v>
      </c>
      <c r="I50">
        <v>51</v>
      </c>
      <c r="J50">
        <v>53.5</v>
      </c>
      <c r="K50">
        <v>54.5</v>
      </c>
      <c r="L50">
        <v>54.5</v>
      </c>
    </row>
    <row r="51" spans="1:12" x14ac:dyDescent="0.2">
      <c r="A51" s="29" t="s">
        <v>220</v>
      </c>
      <c r="B51" t="s">
        <v>180</v>
      </c>
      <c r="C51" t="s">
        <v>66</v>
      </c>
      <c r="D51" t="s">
        <v>153</v>
      </c>
      <c r="E51">
        <v>58</v>
      </c>
      <c r="F51">
        <v>60</v>
      </c>
      <c r="G51">
        <v>60.5</v>
      </c>
      <c r="H51">
        <v>60.5</v>
      </c>
      <c r="I51">
        <v>61</v>
      </c>
      <c r="J51">
        <v>61</v>
      </c>
      <c r="K51">
        <v>61</v>
      </c>
      <c r="L51">
        <v>61</v>
      </c>
    </row>
    <row r="52" spans="1:12" x14ac:dyDescent="0.2">
      <c r="A52" s="29" t="s">
        <v>221</v>
      </c>
      <c r="B52" t="s">
        <v>180</v>
      </c>
      <c r="C52" t="s">
        <v>66</v>
      </c>
      <c r="D52" t="s">
        <v>153</v>
      </c>
      <c r="E52">
        <v>55</v>
      </c>
      <c r="F52">
        <v>59</v>
      </c>
      <c r="G52">
        <v>60.5</v>
      </c>
      <c r="H52">
        <v>60.5</v>
      </c>
      <c r="I52">
        <v>61.5</v>
      </c>
      <c r="J52">
        <v>61.5</v>
      </c>
      <c r="K52">
        <v>61.5</v>
      </c>
      <c r="L52">
        <v>61.5</v>
      </c>
    </row>
    <row r="53" spans="1:12" x14ac:dyDescent="0.2">
      <c r="A53" s="29" t="s">
        <v>222</v>
      </c>
      <c r="B53" t="s">
        <v>180</v>
      </c>
      <c r="C53" t="s">
        <v>66</v>
      </c>
      <c r="D53" t="s">
        <v>153</v>
      </c>
      <c r="E53">
        <v>36</v>
      </c>
      <c r="F53">
        <v>41</v>
      </c>
      <c r="G53">
        <v>41</v>
      </c>
      <c r="H53">
        <v>41</v>
      </c>
      <c r="I53">
        <v>41.5</v>
      </c>
      <c r="J53">
        <v>42</v>
      </c>
      <c r="K53">
        <v>42</v>
      </c>
      <c r="L53">
        <v>42</v>
      </c>
    </row>
    <row r="54" spans="1:12" x14ac:dyDescent="0.2">
      <c r="A54" s="29" t="s">
        <v>223</v>
      </c>
      <c r="B54" t="s">
        <v>180</v>
      </c>
      <c r="C54" t="s">
        <v>66</v>
      </c>
      <c r="D54" t="s">
        <v>153</v>
      </c>
      <c r="E54">
        <v>14.5</v>
      </c>
      <c r="F54">
        <v>19</v>
      </c>
      <c r="G54">
        <v>20.5</v>
      </c>
      <c r="H54">
        <v>22.5</v>
      </c>
      <c r="I54">
        <v>25.5</v>
      </c>
      <c r="J54">
        <v>28.5</v>
      </c>
      <c r="K54">
        <v>30.5</v>
      </c>
      <c r="L54">
        <v>30.5</v>
      </c>
    </row>
    <row r="55" spans="1:12" x14ac:dyDescent="0.2">
      <c r="A55" s="29" t="s">
        <v>224</v>
      </c>
      <c r="B55" t="s">
        <v>180</v>
      </c>
      <c r="C55" t="s">
        <v>66</v>
      </c>
      <c r="D55" t="s">
        <v>153</v>
      </c>
      <c r="E55">
        <v>24.5</v>
      </c>
      <c r="F55">
        <v>28.5</v>
      </c>
      <c r="G55">
        <v>31.5</v>
      </c>
      <c r="H55">
        <v>35</v>
      </c>
      <c r="I55">
        <v>38.5</v>
      </c>
      <c r="J55">
        <v>39</v>
      </c>
      <c r="K55">
        <v>40</v>
      </c>
      <c r="L55">
        <v>40</v>
      </c>
    </row>
    <row r="56" spans="1:12" x14ac:dyDescent="0.2">
      <c r="A56" s="29" t="s">
        <v>225</v>
      </c>
      <c r="B56" t="s">
        <v>180</v>
      </c>
      <c r="C56" t="s">
        <v>66</v>
      </c>
      <c r="D56" t="s">
        <v>153</v>
      </c>
      <c r="E56">
        <v>43</v>
      </c>
      <c r="F56">
        <v>44.5</v>
      </c>
      <c r="G56">
        <v>46.5</v>
      </c>
      <c r="H56">
        <v>47</v>
      </c>
      <c r="I56">
        <v>46.5</v>
      </c>
      <c r="J56">
        <v>47</v>
      </c>
      <c r="K56">
        <v>47</v>
      </c>
      <c r="L56">
        <v>47</v>
      </c>
    </row>
    <row r="57" spans="1:12" x14ac:dyDescent="0.2">
      <c r="A57" s="29" t="s">
        <v>226</v>
      </c>
      <c r="B57" t="s">
        <v>180</v>
      </c>
      <c r="C57" t="s">
        <v>66</v>
      </c>
      <c r="D57" t="s">
        <v>153</v>
      </c>
      <c r="E57">
        <v>65.5</v>
      </c>
      <c r="F57">
        <v>69</v>
      </c>
      <c r="G57">
        <v>70</v>
      </c>
      <c r="H57">
        <v>70</v>
      </c>
      <c r="I57">
        <v>70</v>
      </c>
      <c r="J57">
        <v>71</v>
      </c>
      <c r="K57">
        <v>71.5</v>
      </c>
      <c r="L57">
        <v>72</v>
      </c>
    </row>
    <row r="58" spans="1:12" x14ac:dyDescent="0.2">
      <c r="A58" s="28" t="s">
        <v>227</v>
      </c>
      <c r="B58" t="s">
        <v>170</v>
      </c>
      <c r="C58" t="s">
        <v>52</v>
      </c>
      <c r="D58" t="s">
        <v>153</v>
      </c>
      <c r="E58">
        <v>44.5</v>
      </c>
      <c r="F58">
        <v>45.5</v>
      </c>
      <c r="G58">
        <v>46</v>
      </c>
      <c r="H58">
        <v>47</v>
      </c>
      <c r="I58">
        <v>47.5</v>
      </c>
      <c r="J58">
        <v>48.5</v>
      </c>
      <c r="K58">
        <v>50</v>
      </c>
      <c r="L58">
        <v>50</v>
      </c>
    </row>
    <row r="59" spans="1:12" x14ac:dyDescent="0.2">
      <c r="A59" s="28" t="s">
        <v>228</v>
      </c>
      <c r="B59" t="s">
        <v>170</v>
      </c>
      <c r="C59" t="s">
        <v>52</v>
      </c>
      <c r="D59" t="s">
        <v>153</v>
      </c>
      <c r="E59">
        <v>9</v>
      </c>
      <c r="F59">
        <v>10</v>
      </c>
      <c r="G59">
        <v>11</v>
      </c>
      <c r="H59">
        <v>11</v>
      </c>
      <c r="I59">
        <v>11.5</v>
      </c>
      <c r="J59">
        <v>12</v>
      </c>
      <c r="K59">
        <v>12.5</v>
      </c>
      <c r="L59">
        <v>13</v>
      </c>
    </row>
    <row r="60" spans="1:12" x14ac:dyDescent="0.2">
      <c r="A60" s="28" t="s">
        <v>229</v>
      </c>
      <c r="B60" t="s">
        <v>170</v>
      </c>
      <c r="C60" t="s">
        <v>52</v>
      </c>
      <c r="D60" t="s">
        <v>153</v>
      </c>
      <c r="E60">
        <v>43.5</v>
      </c>
      <c r="F60">
        <v>45.5</v>
      </c>
      <c r="G60">
        <v>46.5</v>
      </c>
      <c r="H60">
        <v>47.5</v>
      </c>
      <c r="I60">
        <v>50.5</v>
      </c>
      <c r="J60">
        <v>52.5</v>
      </c>
      <c r="K60">
        <v>53</v>
      </c>
      <c r="L60">
        <v>53.5</v>
      </c>
    </row>
    <row r="61" spans="1:12" x14ac:dyDescent="0.2">
      <c r="A61" s="28" t="s">
        <v>230</v>
      </c>
      <c r="B61" t="s">
        <v>170</v>
      </c>
      <c r="C61" t="s">
        <v>52</v>
      </c>
      <c r="D61" t="s">
        <v>153</v>
      </c>
      <c r="E61">
        <v>10.5</v>
      </c>
      <c r="F61">
        <v>12.5</v>
      </c>
      <c r="G61">
        <v>15</v>
      </c>
      <c r="H61">
        <v>16</v>
      </c>
      <c r="I61">
        <v>17.5</v>
      </c>
      <c r="J61">
        <v>21</v>
      </c>
      <c r="K61">
        <v>21.5</v>
      </c>
      <c r="L61">
        <v>24</v>
      </c>
    </row>
    <row r="62" spans="1:12" x14ac:dyDescent="0.2">
      <c r="A62" s="28" t="s">
        <v>231</v>
      </c>
      <c r="B62" t="s">
        <v>170</v>
      </c>
      <c r="C62" t="s">
        <v>52</v>
      </c>
      <c r="D62" t="s">
        <v>153</v>
      </c>
      <c r="E62">
        <v>31</v>
      </c>
      <c r="F62" s="38">
        <v>25</v>
      </c>
      <c r="G62">
        <v>31.5</v>
      </c>
      <c r="H62">
        <v>28</v>
      </c>
      <c r="I62">
        <v>28</v>
      </c>
      <c r="J62">
        <v>29.5</v>
      </c>
      <c r="K62">
        <v>30</v>
      </c>
      <c r="L62">
        <v>30</v>
      </c>
    </row>
    <row r="63" spans="1:12" ht="17" thickBot="1" x14ac:dyDescent="0.25">
      <c r="A63" s="32" t="s">
        <v>232</v>
      </c>
      <c r="B63" t="s">
        <v>170</v>
      </c>
      <c r="C63" t="s">
        <v>52</v>
      </c>
      <c r="D63" t="s">
        <v>153</v>
      </c>
      <c r="E63">
        <v>40</v>
      </c>
      <c r="F63">
        <v>41</v>
      </c>
      <c r="G63">
        <v>42.5</v>
      </c>
      <c r="H63">
        <v>42.5</v>
      </c>
      <c r="I63">
        <v>42</v>
      </c>
      <c r="J63">
        <v>43.5</v>
      </c>
      <c r="K63">
        <v>47.5</v>
      </c>
      <c r="L63">
        <v>49</v>
      </c>
    </row>
    <row r="64" spans="1:12" x14ac:dyDescent="0.2">
      <c r="A64" s="33" t="s">
        <v>233</v>
      </c>
      <c r="B64" t="s">
        <v>170</v>
      </c>
      <c r="C64" t="s">
        <v>52</v>
      </c>
      <c r="D64" t="s">
        <v>153</v>
      </c>
      <c r="E64">
        <v>43</v>
      </c>
      <c r="F64">
        <v>45.5</v>
      </c>
      <c r="G64">
        <v>48</v>
      </c>
      <c r="H64">
        <v>49.5</v>
      </c>
      <c r="I64">
        <v>50.5</v>
      </c>
      <c r="J64">
        <v>52</v>
      </c>
      <c r="K64">
        <v>53</v>
      </c>
      <c r="L64">
        <v>53</v>
      </c>
    </row>
    <row r="65" spans="1:12" x14ac:dyDescent="0.2">
      <c r="A65" s="28" t="s">
        <v>234</v>
      </c>
      <c r="B65" t="s">
        <v>170</v>
      </c>
      <c r="C65" t="s">
        <v>52</v>
      </c>
      <c r="D65" t="s">
        <v>153</v>
      </c>
      <c r="E65">
        <v>40.5</v>
      </c>
      <c r="F65">
        <v>40.5</v>
      </c>
      <c r="G65">
        <v>40.5</v>
      </c>
      <c r="H65">
        <v>40.5</v>
      </c>
      <c r="I65">
        <v>41</v>
      </c>
      <c r="J65">
        <v>41.5</v>
      </c>
      <c r="K65">
        <v>42.5</v>
      </c>
      <c r="L65">
        <v>43.5</v>
      </c>
    </row>
    <row r="66" spans="1:12" x14ac:dyDescent="0.2">
      <c r="A66" s="29" t="s">
        <v>235</v>
      </c>
      <c r="B66" t="s">
        <v>180</v>
      </c>
      <c r="C66" t="s">
        <v>52</v>
      </c>
      <c r="D66" t="s">
        <v>153</v>
      </c>
      <c r="E66">
        <v>11.5</v>
      </c>
      <c r="F66">
        <v>14</v>
      </c>
      <c r="G66">
        <v>14.5</v>
      </c>
      <c r="H66">
        <v>15.5</v>
      </c>
      <c r="I66">
        <v>16.5</v>
      </c>
      <c r="J66">
        <v>16.5</v>
      </c>
      <c r="K66">
        <v>17</v>
      </c>
      <c r="L66">
        <v>16.5</v>
      </c>
    </row>
    <row r="67" spans="1:12" x14ac:dyDescent="0.2">
      <c r="A67" s="29" t="s">
        <v>236</v>
      </c>
      <c r="B67" t="s">
        <v>180</v>
      </c>
      <c r="C67" t="s">
        <v>52</v>
      </c>
      <c r="D67" t="s">
        <v>153</v>
      </c>
      <c r="E67">
        <v>33</v>
      </c>
      <c r="F67">
        <v>33.5</v>
      </c>
      <c r="G67">
        <v>34</v>
      </c>
      <c r="H67">
        <v>34</v>
      </c>
      <c r="I67">
        <v>34</v>
      </c>
      <c r="J67">
        <v>34</v>
      </c>
      <c r="K67">
        <v>34.5</v>
      </c>
      <c r="L67">
        <v>33.5</v>
      </c>
    </row>
    <row r="68" spans="1:12" x14ac:dyDescent="0.2">
      <c r="A68" s="29" t="s">
        <v>237</v>
      </c>
      <c r="B68" t="s">
        <v>180</v>
      </c>
      <c r="C68" t="s">
        <v>52</v>
      </c>
      <c r="D68" t="s">
        <v>153</v>
      </c>
      <c r="E68">
        <v>19.5</v>
      </c>
      <c r="F68">
        <v>23</v>
      </c>
      <c r="G68">
        <v>24</v>
      </c>
      <c r="H68">
        <v>24</v>
      </c>
      <c r="I68">
        <v>24</v>
      </c>
      <c r="J68">
        <v>24</v>
      </c>
      <c r="K68">
        <v>24.5</v>
      </c>
      <c r="L68">
        <v>24</v>
      </c>
    </row>
    <row r="69" spans="1:12" x14ac:dyDescent="0.2">
      <c r="A69" s="29" t="s">
        <v>238</v>
      </c>
      <c r="B69" t="s">
        <v>180</v>
      </c>
      <c r="C69" t="s">
        <v>52</v>
      </c>
      <c r="D69" t="s">
        <v>153</v>
      </c>
      <c r="E69">
        <v>64</v>
      </c>
      <c r="F69">
        <v>64.5</v>
      </c>
      <c r="G69">
        <v>65</v>
      </c>
      <c r="H69">
        <v>65</v>
      </c>
      <c r="I69">
        <v>65</v>
      </c>
      <c r="J69">
        <v>65</v>
      </c>
      <c r="K69">
        <v>65</v>
      </c>
      <c r="L69">
        <v>65</v>
      </c>
    </row>
    <row r="70" spans="1:12" x14ac:dyDescent="0.2">
      <c r="A70" s="29" t="s">
        <v>239</v>
      </c>
      <c r="B70" t="s">
        <v>180</v>
      </c>
      <c r="C70" t="s">
        <v>52</v>
      </c>
      <c r="D70" t="s">
        <v>153</v>
      </c>
      <c r="E70">
        <v>40</v>
      </c>
      <c r="F70">
        <v>42.5</v>
      </c>
      <c r="G70">
        <v>42.5</v>
      </c>
      <c r="H70">
        <v>42.5</v>
      </c>
      <c r="I70">
        <v>43</v>
      </c>
      <c r="J70">
        <v>43</v>
      </c>
      <c r="K70">
        <v>43.5</v>
      </c>
      <c r="L70">
        <v>42.5</v>
      </c>
    </row>
    <row r="71" spans="1:12" x14ac:dyDescent="0.2">
      <c r="A71" s="29" t="s">
        <v>240</v>
      </c>
      <c r="B71" t="s">
        <v>180</v>
      </c>
      <c r="C71" t="s">
        <v>52</v>
      </c>
      <c r="D71" t="s">
        <v>153</v>
      </c>
      <c r="E71">
        <v>54.5</v>
      </c>
      <c r="F71">
        <v>56.5</v>
      </c>
      <c r="G71">
        <v>57.5</v>
      </c>
      <c r="H71">
        <v>57.5</v>
      </c>
      <c r="I71">
        <v>57.5</v>
      </c>
      <c r="J71">
        <v>58</v>
      </c>
      <c r="K71">
        <v>57.5</v>
      </c>
      <c r="L71">
        <v>57</v>
      </c>
    </row>
    <row r="72" spans="1:12" x14ac:dyDescent="0.2">
      <c r="A72" s="29" t="s">
        <v>241</v>
      </c>
      <c r="B72" t="s">
        <v>180</v>
      </c>
      <c r="C72" t="s">
        <v>52</v>
      </c>
      <c r="D72" t="s">
        <v>153</v>
      </c>
      <c r="E72">
        <v>42</v>
      </c>
      <c r="F72">
        <v>42.5</v>
      </c>
      <c r="G72">
        <v>43.5</v>
      </c>
      <c r="H72">
        <v>44</v>
      </c>
      <c r="I72">
        <v>44</v>
      </c>
      <c r="J72">
        <v>44</v>
      </c>
      <c r="K72">
        <v>44.5</v>
      </c>
      <c r="L72">
        <v>43</v>
      </c>
    </row>
    <row r="73" spans="1:12" x14ac:dyDescent="0.2">
      <c r="A73" s="29" t="s">
        <v>242</v>
      </c>
      <c r="B73" t="s">
        <v>180</v>
      </c>
      <c r="C73" t="s">
        <v>52</v>
      </c>
      <c r="D73" t="s">
        <v>153</v>
      </c>
      <c r="E73">
        <v>13.5</v>
      </c>
      <c r="F73">
        <v>15</v>
      </c>
      <c r="G73">
        <v>15</v>
      </c>
      <c r="H73">
        <v>16</v>
      </c>
      <c r="I73">
        <v>15.5</v>
      </c>
      <c r="J73">
        <v>15.5</v>
      </c>
      <c r="K73">
        <v>16</v>
      </c>
      <c r="L73">
        <v>15</v>
      </c>
    </row>
    <row r="74" spans="1:12" x14ac:dyDescent="0.2">
      <c r="A74" s="28" t="s">
        <v>243</v>
      </c>
      <c r="B74" t="s">
        <v>170</v>
      </c>
      <c r="C74" t="s">
        <v>63</v>
      </c>
      <c r="D74" t="s">
        <v>153</v>
      </c>
      <c r="E74">
        <v>30</v>
      </c>
      <c r="F74">
        <v>40.5</v>
      </c>
      <c r="G74">
        <v>45</v>
      </c>
      <c r="H74">
        <v>47.5</v>
      </c>
      <c r="I74">
        <v>50</v>
      </c>
      <c r="J74">
        <v>52.5</v>
      </c>
      <c r="K74">
        <v>53.5</v>
      </c>
      <c r="L74">
        <v>53</v>
      </c>
    </row>
    <row r="75" spans="1:12" x14ac:dyDescent="0.2">
      <c r="A75" s="28" t="s">
        <v>244</v>
      </c>
      <c r="B75" t="s">
        <v>170</v>
      </c>
      <c r="C75" t="s">
        <v>63</v>
      </c>
      <c r="D75" t="s">
        <v>153</v>
      </c>
      <c r="E75">
        <v>17</v>
      </c>
      <c r="F75">
        <v>28.5</v>
      </c>
      <c r="G75">
        <v>31</v>
      </c>
      <c r="H75">
        <v>33.5</v>
      </c>
      <c r="I75">
        <v>36.5</v>
      </c>
      <c r="J75">
        <v>40.5</v>
      </c>
      <c r="K75">
        <v>43</v>
      </c>
      <c r="L75">
        <v>42.5</v>
      </c>
    </row>
    <row r="76" spans="1:12" x14ac:dyDescent="0.2">
      <c r="A76" s="29" t="s">
        <v>245</v>
      </c>
      <c r="B76" t="s">
        <v>180</v>
      </c>
      <c r="C76" t="s">
        <v>63</v>
      </c>
      <c r="D76" t="s">
        <v>153</v>
      </c>
      <c r="E76">
        <v>28</v>
      </c>
      <c r="F76">
        <v>36</v>
      </c>
      <c r="G76">
        <v>37.5</v>
      </c>
      <c r="H76">
        <v>37.5</v>
      </c>
      <c r="I76">
        <v>37.5</v>
      </c>
      <c r="J76">
        <v>37.5</v>
      </c>
      <c r="K76">
        <v>37.5</v>
      </c>
      <c r="L76">
        <v>37.5</v>
      </c>
    </row>
    <row r="77" spans="1:12" x14ac:dyDescent="0.2">
      <c r="A77" s="29" t="s">
        <v>246</v>
      </c>
      <c r="B77" t="s">
        <v>180</v>
      </c>
      <c r="C77" t="s">
        <v>63</v>
      </c>
      <c r="D77" t="s">
        <v>153</v>
      </c>
      <c r="E77">
        <v>19</v>
      </c>
      <c r="F77">
        <v>26</v>
      </c>
      <c r="G77">
        <v>26</v>
      </c>
      <c r="H77">
        <v>26.5</v>
      </c>
      <c r="I77">
        <v>26.5</v>
      </c>
      <c r="J77">
        <v>26.5</v>
      </c>
      <c r="K77">
        <v>26.5</v>
      </c>
      <c r="L77">
        <v>26.5</v>
      </c>
    </row>
    <row r="78" spans="1:12" x14ac:dyDescent="0.2">
      <c r="A78" s="28" t="s">
        <v>247</v>
      </c>
      <c r="B78" t="s">
        <v>170</v>
      </c>
      <c r="C78" t="s">
        <v>248</v>
      </c>
      <c r="D78" t="s">
        <v>153</v>
      </c>
      <c r="E78">
        <v>47.5</v>
      </c>
      <c r="F78">
        <v>49.5</v>
      </c>
      <c r="G78">
        <v>51</v>
      </c>
      <c r="H78">
        <v>52.4</v>
      </c>
      <c r="I78">
        <v>52.5</v>
      </c>
      <c r="J78">
        <v>54</v>
      </c>
      <c r="K78">
        <v>54.5</v>
      </c>
      <c r="L78">
        <v>56</v>
      </c>
    </row>
    <row r="79" spans="1:12" x14ac:dyDescent="0.2">
      <c r="A79" s="28" t="s">
        <v>249</v>
      </c>
      <c r="B79" t="s">
        <v>170</v>
      </c>
      <c r="C79" t="s">
        <v>248</v>
      </c>
      <c r="D79" t="s">
        <v>153</v>
      </c>
      <c r="E79">
        <v>47.5</v>
      </c>
      <c r="F79">
        <v>49.5</v>
      </c>
      <c r="G79">
        <v>50.5</v>
      </c>
      <c r="H79">
        <v>51</v>
      </c>
      <c r="I79">
        <v>51.5</v>
      </c>
      <c r="J79">
        <v>52.5</v>
      </c>
      <c r="K79">
        <v>52.5</v>
      </c>
      <c r="L79">
        <v>53</v>
      </c>
    </row>
    <row r="80" spans="1:12" x14ac:dyDescent="0.2">
      <c r="A80" s="28" t="s">
        <v>250</v>
      </c>
      <c r="B80" t="s">
        <v>170</v>
      </c>
      <c r="C80" t="s">
        <v>248</v>
      </c>
      <c r="D80" t="s">
        <v>153</v>
      </c>
      <c r="E80">
        <v>56.5</v>
      </c>
      <c r="F80">
        <v>61</v>
      </c>
      <c r="G80">
        <v>63</v>
      </c>
      <c r="H80">
        <v>64.5</v>
      </c>
      <c r="I80">
        <v>65.5</v>
      </c>
      <c r="J80">
        <v>67.5</v>
      </c>
      <c r="K80">
        <v>68.5</v>
      </c>
      <c r="L80">
        <v>69</v>
      </c>
    </row>
    <row r="81" spans="1:12" x14ac:dyDescent="0.2">
      <c r="A81" s="28" t="s">
        <v>251</v>
      </c>
      <c r="B81" t="s">
        <v>170</v>
      </c>
      <c r="C81" t="s">
        <v>248</v>
      </c>
      <c r="D81" t="s">
        <v>153</v>
      </c>
      <c r="E81">
        <v>59</v>
      </c>
      <c r="F81">
        <v>65.5</v>
      </c>
      <c r="G81">
        <v>67</v>
      </c>
      <c r="H81">
        <v>69</v>
      </c>
      <c r="I81">
        <v>70.5</v>
      </c>
      <c r="J81">
        <v>71.5</v>
      </c>
      <c r="K81">
        <v>72</v>
      </c>
      <c r="L81">
        <v>73.5</v>
      </c>
    </row>
    <row r="82" spans="1:12" x14ac:dyDescent="0.2">
      <c r="A82" s="34" t="s">
        <v>252</v>
      </c>
      <c r="B82" t="s">
        <v>170</v>
      </c>
      <c r="C82" t="s">
        <v>248</v>
      </c>
      <c r="D82" t="s">
        <v>153</v>
      </c>
      <c r="E82">
        <v>44</v>
      </c>
      <c r="F82">
        <v>45.5</v>
      </c>
      <c r="G82">
        <v>47.5</v>
      </c>
      <c r="H82">
        <v>48</v>
      </c>
      <c r="I82">
        <v>48.5</v>
      </c>
      <c r="J82">
        <v>49</v>
      </c>
      <c r="K82">
        <v>50</v>
      </c>
      <c r="L82">
        <v>49.5</v>
      </c>
    </row>
    <row r="83" spans="1:12" x14ac:dyDescent="0.2">
      <c r="A83" s="28" t="s">
        <v>253</v>
      </c>
      <c r="B83" t="s">
        <v>170</v>
      </c>
      <c r="C83" t="s">
        <v>248</v>
      </c>
      <c r="D83" t="s">
        <v>153</v>
      </c>
      <c r="E83">
        <v>56</v>
      </c>
      <c r="F83">
        <v>61.5</v>
      </c>
      <c r="G83">
        <v>64</v>
      </c>
      <c r="H83">
        <v>65.5</v>
      </c>
      <c r="I83">
        <v>67.5</v>
      </c>
      <c r="J83">
        <v>68.5</v>
      </c>
      <c r="K83">
        <v>68.5</v>
      </c>
      <c r="L83">
        <v>68.5</v>
      </c>
    </row>
    <row r="84" spans="1:12" x14ac:dyDescent="0.2">
      <c r="A84" s="28" t="s">
        <v>254</v>
      </c>
      <c r="B84" t="s">
        <v>170</v>
      </c>
      <c r="C84" t="s">
        <v>248</v>
      </c>
      <c r="D84" t="s">
        <v>153</v>
      </c>
      <c r="E84">
        <v>40</v>
      </c>
      <c r="F84">
        <v>41.5</v>
      </c>
      <c r="G84">
        <v>43</v>
      </c>
      <c r="H84">
        <v>43</v>
      </c>
      <c r="I84">
        <v>43</v>
      </c>
      <c r="J84">
        <v>43.5</v>
      </c>
      <c r="K84">
        <v>43.5</v>
      </c>
      <c r="L84">
        <v>52</v>
      </c>
    </row>
    <row r="85" spans="1:12" x14ac:dyDescent="0.2">
      <c r="A85" s="28" t="s">
        <v>255</v>
      </c>
      <c r="B85" t="s">
        <v>170</v>
      </c>
      <c r="C85" t="s">
        <v>248</v>
      </c>
      <c r="D85" t="s">
        <v>153</v>
      </c>
      <c r="E85">
        <v>56</v>
      </c>
      <c r="F85">
        <v>61.5</v>
      </c>
      <c r="G85">
        <v>64</v>
      </c>
      <c r="H85">
        <v>65.5</v>
      </c>
      <c r="I85">
        <v>69</v>
      </c>
      <c r="J85">
        <v>72</v>
      </c>
      <c r="K85">
        <v>73.5</v>
      </c>
      <c r="L85">
        <v>71.5</v>
      </c>
    </row>
    <row r="86" spans="1:12" x14ac:dyDescent="0.2">
      <c r="A86" s="29" t="s">
        <v>256</v>
      </c>
      <c r="B86" t="s">
        <v>180</v>
      </c>
      <c r="C86" t="s">
        <v>248</v>
      </c>
      <c r="D86" t="s">
        <v>153</v>
      </c>
      <c r="E86">
        <v>42.5</v>
      </c>
      <c r="F86">
        <v>43.5</v>
      </c>
      <c r="G86">
        <v>43.5</v>
      </c>
      <c r="H86">
        <v>44.5</v>
      </c>
      <c r="I86">
        <v>44.5</v>
      </c>
      <c r="J86">
        <v>44.5</v>
      </c>
      <c r="K86">
        <v>44.5</v>
      </c>
      <c r="L86">
        <v>43.5</v>
      </c>
    </row>
    <row r="87" spans="1:12" x14ac:dyDescent="0.2">
      <c r="A87" s="29" t="s">
        <v>257</v>
      </c>
      <c r="B87" t="s">
        <v>180</v>
      </c>
      <c r="C87" t="s">
        <v>248</v>
      </c>
      <c r="D87" t="s">
        <v>153</v>
      </c>
      <c r="E87">
        <v>54.5</v>
      </c>
      <c r="F87">
        <v>56</v>
      </c>
      <c r="G87">
        <v>56.5</v>
      </c>
      <c r="H87">
        <v>57</v>
      </c>
      <c r="I87">
        <v>57</v>
      </c>
      <c r="J87">
        <v>57.5</v>
      </c>
      <c r="K87">
        <v>57.5</v>
      </c>
      <c r="L87">
        <v>57.5</v>
      </c>
    </row>
    <row r="88" spans="1:12" x14ac:dyDescent="0.2">
      <c r="A88" s="29" t="s">
        <v>258</v>
      </c>
      <c r="B88" t="s">
        <v>180</v>
      </c>
      <c r="C88" t="s">
        <v>248</v>
      </c>
      <c r="D88" t="s">
        <v>153</v>
      </c>
      <c r="E88">
        <v>52</v>
      </c>
      <c r="F88">
        <v>53.5</v>
      </c>
      <c r="G88">
        <v>54</v>
      </c>
      <c r="H88">
        <v>54.5</v>
      </c>
      <c r="I88">
        <v>54.5</v>
      </c>
      <c r="J88">
        <v>55</v>
      </c>
      <c r="K88">
        <v>54.5</v>
      </c>
      <c r="L88">
        <v>54.5</v>
      </c>
    </row>
    <row r="89" spans="1:12" x14ac:dyDescent="0.2">
      <c r="A89" s="29" t="s">
        <v>259</v>
      </c>
      <c r="B89" t="s">
        <v>180</v>
      </c>
      <c r="C89" t="s">
        <v>248</v>
      </c>
      <c r="D89" t="s">
        <v>153</v>
      </c>
      <c r="E89">
        <v>40</v>
      </c>
      <c r="F89">
        <v>42.5</v>
      </c>
      <c r="G89">
        <v>43</v>
      </c>
      <c r="H89">
        <v>43</v>
      </c>
      <c r="I89">
        <v>43</v>
      </c>
      <c r="J89">
        <v>43</v>
      </c>
      <c r="K89">
        <v>43.5</v>
      </c>
      <c r="L89">
        <v>42.5</v>
      </c>
    </row>
    <row r="90" spans="1:12" x14ac:dyDescent="0.2">
      <c r="A90" s="29" t="s">
        <v>260</v>
      </c>
      <c r="B90" t="s">
        <v>180</v>
      </c>
      <c r="C90" t="s">
        <v>248</v>
      </c>
      <c r="D90" t="s">
        <v>153</v>
      </c>
      <c r="E90">
        <v>51</v>
      </c>
      <c r="F90">
        <v>52</v>
      </c>
      <c r="G90">
        <v>52.5</v>
      </c>
      <c r="H90">
        <v>52.5</v>
      </c>
      <c r="I90">
        <v>53</v>
      </c>
      <c r="J90">
        <v>53</v>
      </c>
      <c r="K90">
        <v>54</v>
      </c>
      <c r="L90">
        <v>53</v>
      </c>
    </row>
    <row r="91" spans="1:12" x14ac:dyDescent="0.2">
      <c r="A91" s="29" t="s">
        <v>261</v>
      </c>
      <c r="B91" t="s">
        <v>180</v>
      </c>
      <c r="C91" t="s">
        <v>248</v>
      </c>
      <c r="D91" t="s">
        <v>153</v>
      </c>
      <c r="E91">
        <v>47.5</v>
      </c>
      <c r="F91">
        <v>49.5</v>
      </c>
      <c r="G91">
        <v>50.5</v>
      </c>
      <c r="H91">
        <v>50.5</v>
      </c>
      <c r="I91">
        <v>50.5</v>
      </c>
      <c r="J91">
        <v>50.5</v>
      </c>
      <c r="K91">
        <v>51</v>
      </c>
      <c r="L91">
        <v>51</v>
      </c>
    </row>
    <row r="92" spans="1:12" x14ac:dyDescent="0.2">
      <c r="A92" s="29" t="s">
        <v>262</v>
      </c>
      <c r="B92" t="s">
        <v>180</v>
      </c>
      <c r="C92" t="s">
        <v>248</v>
      </c>
      <c r="D92" t="s">
        <v>153</v>
      </c>
      <c r="E92">
        <v>37</v>
      </c>
      <c r="F92">
        <v>38.5</v>
      </c>
      <c r="G92">
        <v>38.5</v>
      </c>
      <c r="H92">
        <v>39</v>
      </c>
      <c r="I92">
        <v>39</v>
      </c>
      <c r="J92">
        <v>39</v>
      </c>
      <c r="K92">
        <v>39.5</v>
      </c>
      <c r="L92">
        <v>38.5</v>
      </c>
    </row>
    <row r="93" spans="1:12" ht="17" thickBot="1" x14ac:dyDescent="0.25">
      <c r="A93" s="30" t="s">
        <v>263</v>
      </c>
      <c r="B93" t="s">
        <v>180</v>
      </c>
      <c r="C93" t="s">
        <v>248</v>
      </c>
      <c r="D93" t="s">
        <v>153</v>
      </c>
      <c r="E93">
        <v>57</v>
      </c>
      <c r="F93">
        <v>57.5</v>
      </c>
      <c r="G93">
        <v>58</v>
      </c>
      <c r="H93">
        <v>58</v>
      </c>
      <c r="I93">
        <v>58</v>
      </c>
      <c r="J93">
        <v>58</v>
      </c>
      <c r="K93">
        <v>58</v>
      </c>
      <c r="L93">
        <v>58</v>
      </c>
    </row>
    <row r="96" spans="1:12" x14ac:dyDescent="0.2">
      <c r="A96" s="27"/>
    </row>
    <row r="97" spans="1:1" x14ac:dyDescent="0.2">
      <c r="A97" s="27"/>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7"/>
  <sheetViews>
    <sheetView zoomScale="89" workbookViewId="0">
      <selection activeCell="L94" sqref="L94"/>
    </sheetView>
  </sheetViews>
  <sheetFormatPr baseColWidth="10" defaultRowHeight="16" x14ac:dyDescent="0.2"/>
  <cols>
    <col min="1" max="1" width="7" style="9" customWidth="1"/>
    <col min="2" max="2" width="9.5" bestFit="1" customWidth="1"/>
    <col min="3" max="3" width="5.5" bestFit="1" customWidth="1"/>
  </cols>
  <sheetData>
    <row r="1" spans="1:12" s="1" customFormat="1" x14ac:dyDescent="0.2">
      <c r="A1" s="12" t="s">
        <v>33</v>
      </c>
      <c r="B1" s="1" t="s">
        <v>152</v>
      </c>
      <c r="C1" s="1" t="s">
        <v>31</v>
      </c>
      <c r="D1" s="1" t="s">
        <v>461</v>
      </c>
      <c r="E1" s="1" t="s">
        <v>436</v>
      </c>
      <c r="F1" s="1" t="s">
        <v>438</v>
      </c>
      <c r="G1" s="1" t="s">
        <v>440</v>
      </c>
      <c r="H1" s="1" t="s">
        <v>442</v>
      </c>
      <c r="I1" s="1" t="s">
        <v>444</v>
      </c>
      <c r="J1" s="1" t="s">
        <v>446</v>
      </c>
      <c r="K1" s="1" t="s">
        <v>448</v>
      </c>
      <c r="L1" s="1" t="s">
        <v>158</v>
      </c>
    </row>
    <row r="2" spans="1:12" x14ac:dyDescent="0.2">
      <c r="A2" s="28" t="s">
        <v>169</v>
      </c>
      <c r="B2" s="8" t="s">
        <v>170</v>
      </c>
      <c r="C2" s="8" t="s">
        <v>58</v>
      </c>
      <c r="D2" s="8" t="s">
        <v>154</v>
      </c>
      <c r="E2" s="8">
        <v>3.74</v>
      </c>
      <c r="F2" s="8">
        <v>4.78</v>
      </c>
      <c r="G2" s="8">
        <v>5.29</v>
      </c>
      <c r="H2" s="8">
        <v>6.33</v>
      </c>
      <c r="I2" s="8">
        <v>6.67</v>
      </c>
      <c r="J2" s="8">
        <v>6.53</v>
      </c>
      <c r="K2" s="8">
        <v>6.98</v>
      </c>
      <c r="L2" s="8">
        <v>7.77</v>
      </c>
    </row>
    <row r="3" spans="1:12" x14ac:dyDescent="0.2">
      <c r="A3" s="28" t="s">
        <v>171</v>
      </c>
      <c r="B3" s="8" t="s">
        <v>170</v>
      </c>
      <c r="C3" s="8" t="s">
        <v>58</v>
      </c>
      <c r="D3" s="8" t="s">
        <v>154</v>
      </c>
      <c r="E3" s="8">
        <v>6.01</v>
      </c>
      <c r="F3" s="8">
        <v>6.46</v>
      </c>
      <c r="G3" s="8">
        <v>7.44</v>
      </c>
      <c r="H3" s="8">
        <v>7.84</v>
      </c>
      <c r="I3" s="8">
        <v>7.25</v>
      </c>
      <c r="J3" s="8">
        <v>8.24</v>
      </c>
      <c r="K3" s="8">
        <v>8.4</v>
      </c>
      <c r="L3" s="8">
        <v>8.3699999999999992</v>
      </c>
    </row>
    <row r="4" spans="1:12" x14ac:dyDescent="0.2">
      <c r="A4" s="28" t="s">
        <v>172</v>
      </c>
      <c r="B4" s="8" t="s">
        <v>170</v>
      </c>
      <c r="C4" s="8" t="s">
        <v>58</v>
      </c>
      <c r="D4" s="8" t="s">
        <v>154</v>
      </c>
      <c r="E4" s="8">
        <v>1.46</v>
      </c>
      <c r="F4" s="8">
        <v>2.2599999999999998</v>
      </c>
      <c r="G4" s="8">
        <v>2.31</v>
      </c>
      <c r="H4" s="8">
        <v>2.82</v>
      </c>
      <c r="I4" s="8">
        <v>2.77</v>
      </c>
      <c r="J4" s="8">
        <v>3.15</v>
      </c>
      <c r="K4" s="8">
        <v>3.17</v>
      </c>
      <c r="L4" s="8">
        <v>3.13</v>
      </c>
    </row>
    <row r="5" spans="1:12" x14ac:dyDescent="0.2">
      <c r="A5" s="28" t="s">
        <v>173</v>
      </c>
      <c r="B5" s="8" t="s">
        <v>170</v>
      </c>
      <c r="C5" s="8" t="s">
        <v>58</v>
      </c>
      <c r="D5" s="8" t="s">
        <v>154</v>
      </c>
      <c r="E5" s="8">
        <v>4.5199999999999996</v>
      </c>
      <c r="F5" s="8">
        <v>4.66</v>
      </c>
      <c r="G5" s="8">
        <v>4.7</v>
      </c>
      <c r="H5" s="8">
        <v>4.84</v>
      </c>
      <c r="I5" s="8">
        <v>4.8600000000000003</v>
      </c>
      <c r="J5" s="8">
        <v>5.14</v>
      </c>
      <c r="K5" s="8">
        <v>5.09</v>
      </c>
      <c r="L5" s="8">
        <v>5.85</v>
      </c>
    </row>
    <row r="6" spans="1:12" x14ac:dyDescent="0.2">
      <c r="A6" s="28" t="s">
        <v>174</v>
      </c>
      <c r="B6" s="8" t="s">
        <v>170</v>
      </c>
      <c r="C6" s="8" t="s">
        <v>58</v>
      </c>
      <c r="D6" s="8" t="s">
        <v>154</v>
      </c>
      <c r="E6" s="8">
        <v>7.01</v>
      </c>
      <c r="F6" s="8">
        <v>8.7200000000000006</v>
      </c>
      <c r="G6" s="8">
        <v>8.7100000000000009</v>
      </c>
      <c r="H6" s="8">
        <v>10.33</v>
      </c>
      <c r="I6" s="8">
        <v>9.56</v>
      </c>
      <c r="J6" s="8">
        <v>10.48</v>
      </c>
      <c r="K6" s="8">
        <v>10.51</v>
      </c>
      <c r="L6" s="8">
        <v>10.29</v>
      </c>
    </row>
    <row r="7" spans="1:12" x14ac:dyDescent="0.2">
      <c r="A7" s="28" t="s">
        <v>175</v>
      </c>
      <c r="B7" s="8" t="s">
        <v>170</v>
      </c>
      <c r="C7" s="8" t="s">
        <v>58</v>
      </c>
      <c r="D7" s="8" t="s">
        <v>154</v>
      </c>
      <c r="E7" s="8">
        <v>6.51</v>
      </c>
      <c r="F7" s="8">
        <v>7.95</v>
      </c>
      <c r="G7" s="8">
        <v>7.82</v>
      </c>
      <c r="H7" s="8">
        <v>8.58</v>
      </c>
      <c r="I7" s="8">
        <v>8.75</v>
      </c>
      <c r="J7" s="8">
        <v>9.9600000000000009</v>
      </c>
      <c r="K7" s="8">
        <v>10.45</v>
      </c>
      <c r="L7" s="8">
        <v>9.84</v>
      </c>
    </row>
    <row r="8" spans="1:12" x14ac:dyDescent="0.2">
      <c r="A8" s="28" t="s">
        <v>176</v>
      </c>
      <c r="B8" s="8" t="s">
        <v>170</v>
      </c>
      <c r="C8" s="8" t="s">
        <v>58</v>
      </c>
      <c r="D8" s="8" t="s">
        <v>154</v>
      </c>
      <c r="E8" s="8">
        <v>5.12</v>
      </c>
      <c r="F8" s="8">
        <v>6.19</v>
      </c>
      <c r="G8" s="8">
        <v>7.43</v>
      </c>
      <c r="H8" s="8">
        <v>7.48</v>
      </c>
      <c r="I8" s="8">
        <v>9.01</v>
      </c>
      <c r="J8" s="8">
        <v>9.0399999999999991</v>
      </c>
      <c r="K8" s="8">
        <v>10.15</v>
      </c>
      <c r="L8" s="8">
        <v>10.64</v>
      </c>
    </row>
    <row r="9" spans="1:12" x14ac:dyDescent="0.2">
      <c r="A9" s="28" t="s">
        <v>177</v>
      </c>
      <c r="B9" s="8" t="s">
        <v>170</v>
      </c>
      <c r="C9" s="8" t="s">
        <v>58</v>
      </c>
      <c r="D9" s="8" t="s">
        <v>154</v>
      </c>
      <c r="E9" s="8">
        <v>5.45</v>
      </c>
      <c r="F9" s="8">
        <v>6.9</v>
      </c>
      <c r="G9" s="8">
        <v>7.8</v>
      </c>
      <c r="H9" s="8">
        <v>7.89</v>
      </c>
      <c r="I9" s="8">
        <v>7.69</v>
      </c>
      <c r="J9" s="8">
        <v>7.99</v>
      </c>
      <c r="K9" s="8">
        <v>8.86</v>
      </c>
      <c r="L9" s="8">
        <v>9.23</v>
      </c>
    </row>
    <row r="10" spans="1:12" x14ac:dyDescent="0.2">
      <c r="A10" s="28" t="s">
        <v>178</v>
      </c>
      <c r="B10" s="8" t="s">
        <v>170</v>
      </c>
      <c r="C10" s="8" t="s">
        <v>58</v>
      </c>
      <c r="D10" s="8" t="s">
        <v>154</v>
      </c>
      <c r="E10" s="8">
        <v>5.25</v>
      </c>
      <c r="F10" s="8">
        <v>6.66</v>
      </c>
      <c r="G10" s="8">
        <v>7.81</v>
      </c>
      <c r="H10" s="8">
        <v>7.91</v>
      </c>
      <c r="I10" s="8">
        <v>7.94</v>
      </c>
      <c r="J10" s="8">
        <v>8.91</v>
      </c>
      <c r="K10" s="8">
        <v>8.7100000000000009</v>
      </c>
      <c r="L10" s="8">
        <v>9.1199999999999992</v>
      </c>
    </row>
    <row r="11" spans="1:12" x14ac:dyDescent="0.2">
      <c r="A11" s="29" t="s">
        <v>179</v>
      </c>
      <c r="B11" s="8" t="s">
        <v>180</v>
      </c>
      <c r="C11" s="8" t="s">
        <v>58</v>
      </c>
      <c r="D11" s="8" t="s">
        <v>154</v>
      </c>
      <c r="E11" s="8">
        <v>3.36</v>
      </c>
      <c r="F11" s="8">
        <v>3.13</v>
      </c>
      <c r="G11" s="8">
        <v>3.07</v>
      </c>
      <c r="H11" s="8">
        <v>3.17</v>
      </c>
      <c r="I11" s="8">
        <v>3.02</v>
      </c>
      <c r="J11" s="8">
        <v>3.04</v>
      </c>
      <c r="K11" s="8">
        <v>2.89</v>
      </c>
      <c r="L11" s="8">
        <v>2.84</v>
      </c>
    </row>
    <row r="12" spans="1:12" x14ac:dyDescent="0.2">
      <c r="A12" s="29" t="s">
        <v>181</v>
      </c>
      <c r="B12" s="8" t="s">
        <v>180</v>
      </c>
      <c r="C12" s="8" t="s">
        <v>58</v>
      </c>
      <c r="D12" s="8" t="s">
        <v>154</v>
      </c>
      <c r="E12" s="8">
        <v>2.2599999999999998</v>
      </c>
      <c r="F12" s="8">
        <v>2.4</v>
      </c>
      <c r="G12" s="8">
        <v>2.66</v>
      </c>
      <c r="H12" s="8">
        <v>2.66</v>
      </c>
      <c r="I12" s="8">
        <v>2.54</v>
      </c>
      <c r="J12" s="8">
        <v>2.66</v>
      </c>
      <c r="K12" s="8">
        <v>2.2599999999999998</v>
      </c>
      <c r="L12" s="8">
        <v>2.84</v>
      </c>
    </row>
    <row r="13" spans="1:12" x14ac:dyDescent="0.2">
      <c r="A13" s="29" t="s">
        <v>182</v>
      </c>
      <c r="B13" s="8" t="s">
        <v>180</v>
      </c>
      <c r="C13" s="8" t="s">
        <v>58</v>
      </c>
      <c r="D13" s="8" t="s">
        <v>154</v>
      </c>
      <c r="E13" s="8">
        <v>5.68</v>
      </c>
      <c r="F13" s="8">
        <v>4.72</v>
      </c>
      <c r="G13" s="8">
        <v>4.79</v>
      </c>
      <c r="H13" s="8">
        <v>4.99</v>
      </c>
      <c r="I13" s="8">
        <v>4.93</v>
      </c>
      <c r="J13" s="8">
        <v>4.59</v>
      </c>
      <c r="K13" s="8">
        <v>4.8499999999999996</v>
      </c>
      <c r="L13" s="8">
        <v>4.53</v>
      </c>
    </row>
    <row r="14" spans="1:12" x14ac:dyDescent="0.2">
      <c r="A14" s="29" t="s">
        <v>183</v>
      </c>
      <c r="B14" s="8" t="s">
        <v>180</v>
      </c>
      <c r="C14" s="8" t="s">
        <v>58</v>
      </c>
      <c r="D14" s="8" t="s">
        <v>154</v>
      </c>
      <c r="E14" s="8">
        <v>6.84</v>
      </c>
      <c r="F14" s="8">
        <v>6.52</v>
      </c>
      <c r="G14" s="8">
        <v>6.52</v>
      </c>
      <c r="H14" s="8">
        <v>6.6</v>
      </c>
      <c r="I14" s="8">
        <v>6.63</v>
      </c>
      <c r="J14" s="8">
        <v>6.59</v>
      </c>
      <c r="K14" s="8">
        <v>6.59</v>
      </c>
      <c r="L14" s="8">
        <v>5.54</v>
      </c>
    </row>
    <row r="15" spans="1:12" x14ac:dyDescent="0.2">
      <c r="A15" s="29" t="s">
        <v>184</v>
      </c>
      <c r="B15" s="8" t="s">
        <v>180</v>
      </c>
      <c r="C15" s="8" t="s">
        <v>58</v>
      </c>
      <c r="D15" s="8" t="s">
        <v>154</v>
      </c>
      <c r="E15" s="8">
        <v>5.78</v>
      </c>
      <c r="F15" s="8">
        <v>4.9000000000000004</v>
      </c>
      <c r="G15" s="8">
        <v>4.9000000000000004</v>
      </c>
      <c r="H15" s="8">
        <v>5.21</v>
      </c>
      <c r="I15" s="8">
        <v>4.84</v>
      </c>
      <c r="J15" s="8">
        <v>4.84</v>
      </c>
      <c r="K15" s="8">
        <v>4.84</v>
      </c>
      <c r="L15" s="8">
        <v>4.34</v>
      </c>
    </row>
    <row r="16" spans="1:12" x14ac:dyDescent="0.2">
      <c r="A16" s="29" t="s">
        <v>185</v>
      </c>
      <c r="B16" s="8" t="s">
        <v>180</v>
      </c>
      <c r="C16" s="8" t="s">
        <v>58</v>
      </c>
      <c r="D16" s="8" t="s">
        <v>154</v>
      </c>
      <c r="E16" s="8">
        <v>6.44</v>
      </c>
      <c r="F16" s="8">
        <v>5.39</v>
      </c>
      <c r="G16" s="8">
        <v>4.96</v>
      </c>
      <c r="H16" s="8">
        <v>5.7</v>
      </c>
      <c r="I16" s="8">
        <v>5.28</v>
      </c>
      <c r="J16" s="8">
        <v>5.73</v>
      </c>
      <c r="K16" s="8">
        <v>5.21</v>
      </c>
      <c r="L16" s="8">
        <v>5.58</v>
      </c>
    </row>
    <row r="17" spans="1:12" x14ac:dyDescent="0.2">
      <c r="A17" s="29" t="s">
        <v>186</v>
      </c>
      <c r="B17" s="8" t="s">
        <v>180</v>
      </c>
      <c r="C17" s="8" t="s">
        <v>58</v>
      </c>
      <c r="D17" s="8" t="s">
        <v>154</v>
      </c>
      <c r="E17" s="8">
        <v>4.76</v>
      </c>
      <c r="F17" s="8">
        <v>4.68</v>
      </c>
      <c r="G17" s="8">
        <v>5.09</v>
      </c>
      <c r="H17" s="8">
        <v>5.67</v>
      </c>
      <c r="I17" s="8">
        <v>4.76</v>
      </c>
      <c r="J17" s="8">
        <v>5.39</v>
      </c>
      <c r="K17" s="8">
        <v>4.4800000000000004</v>
      </c>
      <c r="L17" s="8">
        <v>4.93</v>
      </c>
    </row>
    <row r="18" spans="1:12" x14ac:dyDescent="0.2">
      <c r="A18" s="29" t="s">
        <v>187</v>
      </c>
      <c r="B18" s="8" t="s">
        <v>180</v>
      </c>
      <c r="C18" s="8" t="s">
        <v>58</v>
      </c>
      <c r="D18" s="8" t="s">
        <v>154</v>
      </c>
      <c r="E18" s="8">
        <v>5.92</v>
      </c>
      <c r="F18" s="8">
        <v>5.61</v>
      </c>
      <c r="G18" s="8">
        <v>5.32</v>
      </c>
      <c r="H18" s="8">
        <v>5.63</v>
      </c>
      <c r="I18" s="8">
        <v>5.46</v>
      </c>
      <c r="J18" s="8">
        <v>5.39</v>
      </c>
      <c r="K18" s="8">
        <v>5.35</v>
      </c>
      <c r="L18" s="8">
        <v>6.66</v>
      </c>
    </row>
    <row r="19" spans="1:12" x14ac:dyDescent="0.2">
      <c r="A19" s="29" t="s">
        <v>188</v>
      </c>
      <c r="B19" s="8" t="s">
        <v>180</v>
      </c>
      <c r="C19" s="8" t="s">
        <v>58</v>
      </c>
      <c r="D19" s="8" t="s">
        <v>154</v>
      </c>
      <c r="E19" s="8">
        <v>6.08</v>
      </c>
      <c r="F19" s="8">
        <v>6.22</v>
      </c>
      <c r="G19" s="8">
        <v>6.22</v>
      </c>
      <c r="H19" s="8">
        <v>6.32</v>
      </c>
      <c r="I19" s="8">
        <v>6.11</v>
      </c>
      <c r="J19" s="8">
        <v>6.11</v>
      </c>
      <c r="K19" s="8">
        <v>6.11</v>
      </c>
      <c r="L19" s="8">
        <v>6.22</v>
      </c>
    </row>
    <row r="20" spans="1:12" x14ac:dyDescent="0.2">
      <c r="A20" s="28" t="s">
        <v>189</v>
      </c>
      <c r="B20" s="8" t="s">
        <v>170</v>
      </c>
      <c r="C20" s="8" t="s">
        <v>71</v>
      </c>
      <c r="D20" s="8" t="s">
        <v>154</v>
      </c>
      <c r="E20" s="8">
        <v>6.43</v>
      </c>
      <c r="F20" s="8">
        <v>7.16</v>
      </c>
      <c r="G20" s="8">
        <v>8.33</v>
      </c>
      <c r="H20" s="8">
        <v>9.2100000000000009</v>
      </c>
      <c r="I20" s="8">
        <v>9.2100000000000009</v>
      </c>
      <c r="J20" s="8">
        <v>9.9499999999999993</v>
      </c>
      <c r="K20" s="8">
        <v>10.23</v>
      </c>
      <c r="L20" s="8">
        <v>10.67</v>
      </c>
    </row>
    <row r="21" spans="1:12" x14ac:dyDescent="0.2">
      <c r="A21" s="28" t="s">
        <v>190</v>
      </c>
      <c r="B21" s="8" t="s">
        <v>170</v>
      </c>
      <c r="C21" s="8" t="s">
        <v>71</v>
      </c>
      <c r="D21" s="8" t="s">
        <v>154</v>
      </c>
      <c r="E21" s="8">
        <v>7.2</v>
      </c>
      <c r="F21" s="8"/>
      <c r="G21" s="8">
        <v>8.4</v>
      </c>
      <c r="H21" s="8">
        <v>9.23</v>
      </c>
      <c r="I21" s="8">
        <v>9.7200000000000006</v>
      </c>
      <c r="J21" s="8">
        <v>9.8000000000000007</v>
      </c>
      <c r="K21" s="8">
        <v>10.119999999999999</v>
      </c>
      <c r="L21" s="8">
        <v>10.98</v>
      </c>
    </row>
    <row r="22" spans="1:12" x14ac:dyDescent="0.2">
      <c r="A22" s="28" t="s">
        <v>191</v>
      </c>
      <c r="B22" s="8" t="s">
        <v>170</v>
      </c>
      <c r="C22" s="8" t="s">
        <v>71</v>
      </c>
      <c r="D22" s="8" t="s">
        <v>154</v>
      </c>
      <c r="E22" s="8">
        <v>6.6</v>
      </c>
      <c r="F22" s="8">
        <v>7.51</v>
      </c>
      <c r="G22" s="8">
        <v>8.25</v>
      </c>
      <c r="H22" s="8">
        <v>8.4600000000000009</v>
      </c>
      <c r="I22" s="8">
        <v>8.8699999999999992</v>
      </c>
      <c r="J22" s="8">
        <v>9.06</v>
      </c>
      <c r="K22" s="8">
        <v>9.65</v>
      </c>
      <c r="L22" s="8">
        <v>9.65</v>
      </c>
    </row>
    <row r="23" spans="1:12" x14ac:dyDescent="0.2">
      <c r="A23" s="28" t="s">
        <v>192</v>
      </c>
      <c r="B23" s="8" t="s">
        <v>170</v>
      </c>
      <c r="C23" s="8" t="s">
        <v>71</v>
      </c>
      <c r="D23" s="8" t="s">
        <v>154</v>
      </c>
      <c r="E23" s="8">
        <v>6.52</v>
      </c>
      <c r="F23" s="8">
        <v>8.27</v>
      </c>
      <c r="G23" s="8">
        <v>8.2799999999999994</v>
      </c>
      <c r="H23" s="8">
        <v>9</v>
      </c>
      <c r="I23" s="8">
        <v>10.24</v>
      </c>
      <c r="J23" s="8">
        <v>10.130000000000001</v>
      </c>
      <c r="K23" s="8">
        <v>10.76</v>
      </c>
      <c r="L23" s="8">
        <v>11.27</v>
      </c>
    </row>
    <row r="24" spans="1:12" x14ac:dyDescent="0.2">
      <c r="A24" s="28" t="s">
        <v>193</v>
      </c>
      <c r="B24" s="8" t="s">
        <v>170</v>
      </c>
      <c r="C24" s="8" t="s">
        <v>71</v>
      </c>
      <c r="D24" s="8" t="s">
        <v>154</v>
      </c>
      <c r="E24" s="8">
        <v>6.92</v>
      </c>
      <c r="F24" s="8">
        <v>7.8</v>
      </c>
      <c r="G24" s="8">
        <v>8.2200000000000006</v>
      </c>
      <c r="H24" s="8">
        <v>8.56</v>
      </c>
      <c r="I24" s="8">
        <v>9.3800000000000008</v>
      </c>
      <c r="J24" s="8">
        <v>9.8800000000000008</v>
      </c>
      <c r="K24" s="8">
        <v>9.69</v>
      </c>
      <c r="L24" s="8">
        <v>11.15</v>
      </c>
    </row>
    <row r="25" spans="1:12" x14ac:dyDescent="0.2">
      <c r="A25" s="28" t="s">
        <v>194</v>
      </c>
      <c r="B25" s="8" t="s">
        <v>170</v>
      </c>
      <c r="C25" s="8" t="s">
        <v>71</v>
      </c>
      <c r="D25" s="8" t="s">
        <v>154</v>
      </c>
      <c r="E25" s="8">
        <v>7.62</v>
      </c>
      <c r="F25" s="8">
        <v>8.6999999999999993</v>
      </c>
      <c r="G25" s="8">
        <v>9.0399999999999991</v>
      </c>
      <c r="H25" s="8">
        <v>10.19</v>
      </c>
      <c r="I25" s="8">
        <v>10.17</v>
      </c>
      <c r="J25" s="8">
        <v>11.95</v>
      </c>
      <c r="K25" s="8">
        <v>12.1</v>
      </c>
      <c r="L25" s="8">
        <v>13.06</v>
      </c>
    </row>
    <row r="26" spans="1:12" x14ac:dyDescent="0.2">
      <c r="A26" s="28" t="s">
        <v>195</v>
      </c>
      <c r="B26" s="8" t="s">
        <v>170</v>
      </c>
      <c r="C26" s="8" t="s">
        <v>71</v>
      </c>
      <c r="D26" s="8" t="s">
        <v>154</v>
      </c>
      <c r="E26" s="8">
        <v>3.99</v>
      </c>
      <c r="F26" s="8">
        <v>4.5999999999999996</v>
      </c>
      <c r="G26" s="8">
        <v>4.75</v>
      </c>
      <c r="H26" s="8">
        <v>5.43</v>
      </c>
      <c r="I26" s="8">
        <v>5.65</v>
      </c>
      <c r="J26" s="8">
        <v>5.61</v>
      </c>
      <c r="K26" s="8">
        <v>6.25</v>
      </c>
      <c r="L26" s="8">
        <v>7.99</v>
      </c>
    </row>
    <row r="27" spans="1:12" x14ac:dyDescent="0.2">
      <c r="A27" s="28" t="s">
        <v>196</v>
      </c>
      <c r="B27" s="8" t="s">
        <v>170</v>
      </c>
      <c r="C27" s="8" t="s">
        <v>71</v>
      </c>
      <c r="D27" s="8" t="s">
        <v>154</v>
      </c>
      <c r="E27" s="8">
        <v>5.22</v>
      </c>
      <c r="F27" s="8">
        <v>5.63</v>
      </c>
      <c r="G27" s="8">
        <v>5.87</v>
      </c>
      <c r="H27" s="8">
        <v>5.82</v>
      </c>
      <c r="I27" s="8">
        <v>5.48</v>
      </c>
      <c r="J27" s="8">
        <v>5.19</v>
      </c>
      <c r="K27" s="8">
        <v>5.23</v>
      </c>
      <c r="L27" s="8">
        <v>6.22</v>
      </c>
    </row>
    <row r="28" spans="1:12" x14ac:dyDescent="0.2">
      <c r="A28" s="29" t="s">
        <v>197</v>
      </c>
      <c r="B28" s="8" t="s">
        <v>180</v>
      </c>
      <c r="C28" s="8" t="s">
        <v>71</v>
      </c>
      <c r="D28" s="8" t="s">
        <v>154</v>
      </c>
      <c r="E28" s="8">
        <v>7.6</v>
      </c>
      <c r="F28" s="8">
        <v>7.27</v>
      </c>
      <c r="G28" s="8">
        <v>6.41</v>
      </c>
      <c r="H28" s="8">
        <v>6.83</v>
      </c>
      <c r="I28" s="8">
        <v>7.12</v>
      </c>
      <c r="J28" s="8">
        <v>7.01</v>
      </c>
      <c r="K28" s="8">
        <v>7.24</v>
      </c>
      <c r="L28" s="8">
        <v>7.68</v>
      </c>
    </row>
    <row r="29" spans="1:12" x14ac:dyDescent="0.2">
      <c r="A29" s="29" t="s">
        <v>198</v>
      </c>
      <c r="B29" s="8" t="s">
        <v>180</v>
      </c>
      <c r="C29" s="8" t="s">
        <v>71</v>
      </c>
      <c r="D29" s="8" t="s">
        <v>154</v>
      </c>
      <c r="E29" s="8">
        <v>7.16</v>
      </c>
      <c r="F29" s="8">
        <v>8.31</v>
      </c>
      <c r="G29" s="8">
        <v>8.27</v>
      </c>
      <c r="H29" s="8">
        <v>7.65</v>
      </c>
      <c r="I29" s="8">
        <v>7.77</v>
      </c>
      <c r="J29" s="8">
        <v>7.49</v>
      </c>
      <c r="K29" s="8">
        <v>7.59</v>
      </c>
      <c r="L29" s="8">
        <v>8.41</v>
      </c>
    </row>
    <row r="30" spans="1:12" x14ac:dyDescent="0.2">
      <c r="A30" s="29" t="s">
        <v>199</v>
      </c>
      <c r="B30" s="8" t="s">
        <v>180</v>
      </c>
      <c r="C30" s="8" t="s">
        <v>71</v>
      </c>
      <c r="D30" s="8" t="s">
        <v>154</v>
      </c>
      <c r="E30" s="8">
        <v>6.44</v>
      </c>
      <c r="F30" s="8">
        <v>7.12</v>
      </c>
      <c r="G30" s="8">
        <v>7.34</v>
      </c>
      <c r="H30" s="8">
        <v>7.31</v>
      </c>
      <c r="I30" s="8">
        <v>7.28</v>
      </c>
      <c r="J30" s="8">
        <v>7.73</v>
      </c>
      <c r="K30" s="8">
        <v>7.3</v>
      </c>
      <c r="L30" s="8">
        <v>7.34</v>
      </c>
    </row>
    <row r="31" spans="1:12" x14ac:dyDescent="0.2">
      <c r="A31" s="29" t="s">
        <v>200</v>
      </c>
      <c r="B31" s="8" t="s">
        <v>180</v>
      </c>
      <c r="C31" s="8" t="s">
        <v>71</v>
      </c>
      <c r="D31" s="8" t="s">
        <v>154</v>
      </c>
      <c r="E31" s="8">
        <v>6.36</v>
      </c>
      <c r="F31" s="8"/>
      <c r="G31" s="8">
        <v>6.57</v>
      </c>
      <c r="H31" s="8">
        <v>6.53</v>
      </c>
      <c r="I31" s="8">
        <v>6.73</v>
      </c>
      <c r="J31" s="8">
        <v>6.57</v>
      </c>
      <c r="K31" s="8">
        <v>6.92</v>
      </c>
      <c r="L31" s="8">
        <v>6.8</v>
      </c>
    </row>
    <row r="32" spans="1:12" ht="17" thickBot="1" x14ac:dyDescent="0.25">
      <c r="A32" s="30" t="s">
        <v>201</v>
      </c>
      <c r="B32" s="8" t="s">
        <v>180</v>
      </c>
      <c r="C32" s="8" t="s">
        <v>71</v>
      </c>
      <c r="D32" s="8" t="s">
        <v>154</v>
      </c>
      <c r="E32" s="8">
        <v>8.7899999999999991</v>
      </c>
      <c r="F32" s="8">
        <v>8.0299999999999994</v>
      </c>
      <c r="G32" s="8">
        <v>8.01</v>
      </c>
      <c r="H32" s="8">
        <v>8.09</v>
      </c>
      <c r="I32" s="8">
        <v>7.7</v>
      </c>
      <c r="J32" s="8">
        <v>8.0299999999999994</v>
      </c>
      <c r="K32" s="8">
        <v>8.26</v>
      </c>
      <c r="L32" s="8">
        <v>8.85</v>
      </c>
    </row>
    <row r="33" spans="1:12" x14ac:dyDescent="0.2">
      <c r="A33" s="31" t="s">
        <v>202</v>
      </c>
      <c r="B33" s="8" t="s">
        <v>180</v>
      </c>
      <c r="C33" s="8" t="s">
        <v>71</v>
      </c>
      <c r="D33" s="8" t="s">
        <v>154</v>
      </c>
      <c r="E33" s="8">
        <v>7.46</v>
      </c>
      <c r="F33" s="8">
        <v>8.4600000000000009</v>
      </c>
      <c r="G33" s="8">
        <v>7.96</v>
      </c>
      <c r="H33" s="8">
        <v>8.14</v>
      </c>
      <c r="I33" s="8">
        <v>8.2799999999999994</v>
      </c>
      <c r="J33" s="8">
        <v>8.8000000000000007</v>
      </c>
      <c r="K33" s="8">
        <v>9.56</v>
      </c>
      <c r="L33" s="8">
        <v>9.85</v>
      </c>
    </row>
    <row r="34" spans="1:12" x14ac:dyDescent="0.2">
      <c r="A34" s="29" t="s">
        <v>203</v>
      </c>
      <c r="B34" s="8" t="s">
        <v>180</v>
      </c>
      <c r="C34" s="8" t="s">
        <v>71</v>
      </c>
      <c r="D34" s="8" t="s">
        <v>154</v>
      </c>
      <c r="E34" s="8">
        <v>8.36</v>
      </c>
      <c r="F34" s="8">
        <v>8.17</v>
      </c>
      <c r="G34" s="8">
        <v>7.93</v>
      </c>
      <c r="H34" s="8">
        <v>7.75</v>
      </c>
      <c r="I34" s="8">
        <v>7.98</v>
      </c>
      <c r="J34" s="8">
        <v>8.32</v>
      </c>
      <c r="K34" s="8">
        <v>8.33</v>
      </c>
      <c r="L34" s="8">
        <v>8.8699999999999992</v>
      </c>
    </row>
    <row r="35" spans="1:12" x14ac:dyDescent="0.2">
      <c r="A35" s="29" t="s">
        <v>204</v>
      </c>
      <c r="B35" s="8" t="s">
        <v>180</v>
      </c>
      <c r="C35" s="8" t="s">
        <v>71</v>
      </c>
      <c r="D35" s="8" t="s">
        <v>154</v>
      </c>
      <c r="E35" s="8">
        <v>5.1100000000000003</v>
      </c>
      <c r="F35" s="8">
        <v>5.51</v>
      </c>
      <c r="G35" s="8">
        <v>5.39</v>
      </c>
      <c r="H35" s="8">
        <v>5.33</v>
      </c>
      <c r="I35" s="8">
        <v>5.32</v>
      </c>
      <c r="J35" s="8">
        <v>5.68</v>
      </c>
      <c r="K35" s="8">
        <v>5.63</v>
      </c>
      <c r="L35" s="8">
        <v>6.26</v>
      </c>
    </row>
    <row r="36" spans="1:12" x14ac:dyDescent="0.2">
      <c r="A36" s="28" t="s">
        <v>205</v>
      </c>
      <c r="B36" s="8" t="s">
        <v>170</v>
      </c>
      <c r="C36" s="8" t="s">
        <v>77</v>
      </c>
      <c r="D36" s="8" t="s">
        <v>154</v>
      </c>
      <c r="E36" s="8">
        <v>1.34</v>
      </c>
      <c r="F36" s="8">
        <v>1.88</v>
      </c>
      <c r="G36" s="8">
        <v>2.08</v>
      </c>
      <c r="H36" s="8">
        <v>2.2799999999999998</v>
      </c>
      <c r="I36" s="8">
        <v>2.85</v>
      </c>
      <c r="J36" s="8">
        <v>2.96</v>
      </c>
      <c r="K36" s="8">
        <v>3.55</v>
      </c>
      <c r="L36" s="8">
        <v>4.04</v>
      </c>
    </row>
    <row r="37" spans="1:12" x14ac:dyDescent="0.2">
      <c r="A37" s="28" t="s">
        <v>206</v>
      </c>
      <c r="B37" s="8" t="s">
        <v>170</v>
      </c>
      <c r="C37" s="8" t="s">
        <v>77</v>
      </c>
      <c r="D37" s="8" t="s">
        <v>154</v>
      </c>
      <c r="E37" s="8">
        <v>5.1100000000000003</v>
      </c>
      <c r="F37" s="8">
        <v>6.45</v>
      </c>
      <c r="G37" s="8">
        <v>7.28</v>
      </c>
      <c r="H37" s="8">
        <v>7.67</v>
      </c>
      <c r="I37" s="8">
        <v>8.1</v>
      </c>
      <c r="J37" s="8">
        <v>8.16</v>
      </c>
      <c r="K37" s="8">
        <v>8.69</v>
      </c>
      <c r="L37" s="8">
        <v>9.67</v>
      </c>
    </row>
    <row r="38" spans="1:12" x14ac:dyDescent="0.2">
      <c r="A38" s="28" t="s">
        <v>207</v>
      </c>
      <c r="B38" s="8" t="s">
        <v>170</v>
      </c>
      <c r="C38" s="8" t="s">
        <v>77</v>
      </c>
      <c r="D38" s="8" t="s">
        <v>154</v>
      </c>
      <c r="E38" s="8">
        <v>3.68</v>
      </c>
      <c r="F38" s="8">
        <v>5.92</v>
      </c>
      <c r="G38" s="8">
        <v>6.24</v>
      </c>
      <c r="H38" s="8">
        <v>6.33</v>
      </c>
      <c r="I38" s="8">
        <v>6.92</v>
      </c>
      <c r="J38" s="8">
        <v>7.16</v>
      </c>
      <c r="K38" s="8">
        <v>7.53</v>
      </c>
      <c r="L38" s="8">
        <v>8.85</v>
      </c>
    </row>
    <row r="39" spans="1:12" x14ac:dyDescent="0.2">
      <c r="A39" s="28" t="s">
        <v>208</v>
      </c>
      <c r="B39" s="8" t="s">
        <v>170</v>
      </c>
      <c r="C39" s="8" t="s">
        <v>77</v>
      </c>
      <c r="D39" s="8" t="s">
        <v>154</v>
      </c>
      <c r="E39" s="8">
        <v>4.1500000000000004</v>
      </c>
      <c r="F39" s="8">
        <v>4.8499999999999996</v>
      </c>
      <c r="G39" s="8">
        <v>5.69</v>
      </c>
      <c r="H39" s="8">
        <v>6.36</v>
      </c>
      <c r="I39" s="8">
        <v>6.48</v>
      </c>
      <c r="J39" s="8">
        <v>6.62</v>
      </c>
      <c r="K39" s="8">
        <v>7.33</v>
      </c>
      <c r="L39" s="8">
        <v>9.09</v>
      </c>
    </row>
    <row r="40" spans="1:12" x14ac:dyDescent="0.2">
      <c r="A40" s="29" t="s">
        <v>209</v>
      </c>
      <c r="B40" s="8" t="s">
        <v>180</v>
      </c>
      <c r="C40" s="8" t="s">
        <v>77</v>
      </c>
      <c r="D40" s="8" t="s">
        <v>154</v>
      </c>
      <c r="E40" s="8">
        <v>3.09</v>
      </c>
      <c r="F40" s="8">
        <v>3.79</v>
      </c>
      <c r="G40" s="8">
        <v>3.7</v>
      </c>
      <c r="H40" s="8">
        <v>3.28</v>
      </c>
      <c r="I40" s="8">
        <v>3.77</v>
      </c>
      <c r="J40" s="8">
        <v>3.43</v>
      </c>
      <c r="K40" s="8">
        <v>3.26</v>
      </c>
      <c r="L40" s="8">
        <v>3.23</v>
      </c>
    </row>
    <row r="41" spans="1:12" x14ac:dyDescent="0.2">
      <c r="A41" s="29" t="s">
        <v>210</v>
      </c>
      <c r="B41" s="8" t="s">
        <v>180</v>
      </c>
      <c r="C41" s="8" t="s">
        <v>77</v>
      </c>
      <c r="D41" s="8" t="s">
        <v>154</v>
      </c>
      <c r="E41" s="8">
        <v>4.24</v>
      </c>
      <c r="F41" s="8">
        <v>4.1500000000000004</v>
      </c>
      <c r="G41" s="8">
        <v>4.05</v>
      </c>
      <c r="H41" s="8">
        <v>4.66</v>
      </c>
      <c r="I41" s="8">
        <v>4.6399999999999997</v>
      </c>
      <c r="J41" s="8">
        <v>4.6500000000000004</v>
      </c>
      <c r="K41" s="8">
        <v>4.08</v>
      </c>
      <c r="L41" s="8">
        <v>4.43</v>
      </c>
    </row>
    <row r="42" spans="1:12" x14ac:dyDescent="0.2">
      <c r="A42" s="29" t="s">
        <v>211</v>
      </c>
      <c r="B42" s="8" t="s">
        <v>180</v>
      </c>
      <c r="C42" s="8" t="s">
        <v>77</v>
      </c>
      <c r="D42" s="8" t="s">
        <v>154</v>
      </c>
      <c r="E42" s="8">
        <v>4.96</v>
      </c>
      <c r="F42" s="8">
        <v>4.97</v>
      </c>
      <c r="G42" s="8">
        <v>4.99</v>
      </c>
      <c r="H42" s="8">
        <v>5.23</v>
      </c>
      <c r="I42" s="8">
        <v>5.14</v>
      </c>
      <c r="J42" s="8">
        <v>5.29</v>
      </c>
      <c r="K42" s="8">
        <v>4.9000000000000004</v>
      </c>
      <c r="L42" s="8">
        <v>4.99</v>
      </c>
    </row>
    <row r="43" spans="1:12" x14ac:dyDescent="0.2">
      <c r="A43" s="29" t="s">
        <v>212</v>
      </c>
      <c r="B43" s="8" t="s">
        <v>180</v>
      </c>
      <c r="C43" s="8" t="s">
        <v>77</v>
      </c>
      <c r="D43" s="8" t="s">
        <v>154</v>
      </c>
      <c r="E43" s="8">
        <v>3.05</v>
      </c>
      <c r="F43" s="8">
        <v>3.3</v>
      </c>
      <c r="G43" s="8">
        <v>3.17</v>
      </c>
      <c r="H43" s="8">
        <v>3.04</v>
      </c>
      <c r="I43" s="8">
        <v>3</v>
      </c>
      <c r="J43" s="8">
        <v>3.23</v>
      </c>
      <c r="K43" s="8">
        <v>3.12</v>
      </c>
      <c r="L43" s="8">
        <v>3.5</v>
      </c>
    </row>
    <row r="44" spans="1:12" x14ac:dyDescent="0.2">
      <c r="A44" s="28" t="s">
        <v>213</v>
      </c>
      <c r="B44" s="8" t="s">
        <v>170</v>
      </c>
      <c r="C44" s="8" t="s">
        <v>66</v>
      </c>
      <c r="D44" s="8" t="s">
        <v>154</v>
      </c>
      <c r="E44" s="8">
        <v>4.34</v>
      </c>
      <c r="F44" s="8">
        <v>4.16</v>
      </c>
      <c r="G44" s="8">
        <v>3.82</v>
      </c>
      <c r="H44" s="8">
        <v>3.9</v>
      </c>
      <c r="I44" s="8">
        <v>4.54</v>
      </c>
      <c r="J44" s="8">
        <v>5.18</v>
      </c>
      <c r="K44" s="8">
        <v>4.96</v>
      </c>
      <c r="L44" s="8">
        <v>5.74</v>
      </c>
    </row>
    <row r="45" spans="1:12" x14ac:dyDescent="0.2">
      <c r="A45" s="28" t="s">
        <v>214</v>
      </c>
      <c r="B45" s="8" t="s">
        <v>170</v>
      </c>
      <c r="C45" s="8" t="s">
        <v>66</v>
      </c>
      <c r="D45" s="8" t="s">
        <v>154</v>
      </c>
      <c r="E45" s="8">
        <v>5.1100000000000003</v>
      </c>
      <c r="F45" s="8">
        <v>5.35</v>
      </c>
      <c r="G45" s="8">
        <v>5.79</v>
      </c>
      <c r="H45" s="8">
        <v>7.63</v>
      </c>
      <c r="I45" s="8">
        <v>7.79</v>
      </c>
      <c r="J45" s="8">
        <v>7.89</v>
      </c>
      <c r="K45" s="8">
        <v>7.75</v>
      </c>
      <c r="L45" s="8">
        <v>8.15</v>
      </c>
    </row>
    <row r="46" spans="1:12" x14ac:dyDescent="0.2">
      <c r="A46" s="28" t="s">
        <v>215</v>
      </c>
      <c r="B46" s="8" t="s">
        <v>170</v>
      </c>
      <c r="C46" s="8" t="s">
        <v>66</v>
      </c>
      <c r="D46" s="8" t="s">
        <v>154</v>
      </c>
      <c r="E46" s="8">
        <v>5.61</v>
      </c>
      <c r="F46" s="8">
        <v>5.81</v>
      </c>
      <c r="G46" s="8">
        <v>5.95</v>
      </c>
      <c r="H46" s="8">
        <v>6.39</v>
      </c>
      <c r="I46" s="8">
        <v>7.1</v>
      </c>
      <c r="J46" s="8">
        <v>7.65</v>
      </c>
      <c r="K46" s="8">
        <v>7.6</v>
      </c>
      <c r="L46" s="8">
        <v>8.69</v>
      </c>
    </row>
    <row r="47" spans="1:12" x14ac:dyDescent="0.2">
      <c r="A47" s="28" t="s">
        <v>216</v>
      </c>
      <c r="B47" s="8" t="s">
        <v>170</v>
      </c>
      <c r="C47" s="8" t="s">
        <v>66</v>
      </c>
      <c r="D47" s="8" t="s">
        <v>154</v>
      </c>
      <c r="E47" s="8">
        <v>2.4300000000000002</v>
      </c>
      <c r="F47" s="8">
        <v>2.19</v>
      </c>
      <c r="G47" s="8">
        <v>1.98</v>
      </c>
      <c r="H47" s="8">
        <v>2.2000000000000002</v>
      </c>
      <c r="I47" s="8">
        <v>2.41</v>
      </c>
      <c r="J47" s="8">
        <v>2.4</v>
      </c>
      <c r="K47" s="8">
        <v>2.68</v>
      </c>
      <c r="L47" s="8">
        <v>2.81</v>
      </c>
    </row>
    <row r="48" spans="1:12" x14ac:dyDescent="0.2">
      <c r="A48" s="28" t="s">
        <v>217</v>
      </c>
      <c r="B48" s="8" t="s">
        <v>170</v>
      </c>
      <c r="C48" s="8" t="s">
        <v>66</v>
      </c>
      <c r="D48" s="8" t="s">
        <v>154</v>
      </c>
      <c r="E48" s="8">
        <v>1.96</v>
      </c>
      <c r="F48" s="8">
        <v>1.99</v>
      </c>
      <c r="G48" s="8">
        <v>2.02</v>
      </c>
      <c r="H48" s="8">
        <v>2.02</v>
      </c>
      <c r="I48" s="8">
        <v>2.46</v>
      </c>
      <c r="J48" s="8">
        <v>2.31</v>
      </c>
      <c r="K48" s="8">
        <v>2.4900000000000002</v>
      </c>
      <c r="L48" s="8">
        <v>2.5</v>
      </c>
    </row>
    <row r="49" spans="1:12" x14ac:dyDescent="0.2">
      <c r="A49" s="28" t="s">
        <v>218</v>
      </c>
      <c r="B49" s="8" t="s">
        <v>170</v>
      </c>
      <c r="C49" s="8" t="s">
        <v>66</v>
      </c>
      <c r="D49" s="8" t="s">
        <v>154</v>
      </c>
      <c r="E49" s="8">
        <v>5.69</v>
      </c>
      <c r="F49" s="8">
        <v>6.05</v>
      </c>
      <c r="G49" s="8">
        <v>6.82</v>
      </c>
      <c r="H49" s="8">
        <v>6.89</v>
      </c>
      <c r="I49" s="8">
        <v>7.65</v>
      </c>
      <c r="J49" s="8">
        <v>8.08</v>
      </c>
      <c r="K49" s="8">
        <v>8.6</v>
      </c>
      <c r="L49" s="8">
        <v>8.75</v>
      </c>
    </row>
    <row r="50" spans="1:12" x14ac:dyDescent="0.2">
      <c r="A50" s="28" t="s">
        <v>219</v>
      </c>
      <c r="B50" s="8" t="s">
        <v>170</v>
      </c>
      <c r="C50" s="8" t="s">
        <v>66</v>
      </c>
      <c r="D50" s="8" t="s">
        <v>154</v>
      </c>
      <c r="E50" s="8">
        <v>4.01</v>
      </c>
      <c r="F50" s="8">
        <v>3.68</v>
      </c>
      <c r="G50" s="8">
        <v>4.33</v>
      </c>
      <c r="H50" s="8">
        <v>4.2300000000000004</v>
      </c>
      <c r="I50" s="8">
        <v>4.4400000000000004</v>
      </c>
      <c r="J50" s="8">
        <v>4.8600000000000003</v>
      </c>
      <c r="K50" s="8">
        <v>4.76</v>
      </c>
      <c r="L50" s="8">
        <v>5.24</v>
      </c>
    </row>
    <row r="51" spans="1:12" x14ac:dyDescent="0.2">
      <c r="A51" s="29" t="s">
        <v>220</v>
      </c>
      <c r="B51" s="8" t="s">
        <v>180</v>
      </c>
      <c r="C51" s="8" t="s">
        <v>66</v>
      </c>
      <c r="D51" s="8" t="s">
        <v>154</v>
      </c>
      <c r="E51" s="8">
        <v>5.91</v>
      </c>
      <c r="F51" s="8">
        <v>5.82</v>
      </c>
      <c r="G51" s="8">
        <v>5.72</v>
      </c>
      <c r="H51" s="8">
        <v>5.58</v>
      </c>
      <c r="I51" s="8">
        <v>5.09</v>
      </c>
      <c r="J51" s="8">
        <v>5.04</v>
      </c>
      <c r="K51" s="8">
        <v>5.04</v>
      </c>
      <c r="L51" s="8">
        <v>4.3600000000000003</v>
      </c>
    </row>
    <row r="52" spans="1:12" x14ac:dyDescent="0.2">
      <c r="A52" s="29" t="s">
        <v>221</v>
      </c>
      <c r="B52" s="8" t="s">
        <v>180</v>
      </c>
      <c r="C52" s="8" t="s">
        <v>66</v>
      </c>
      <c r="D52" s="8" t="s">
        <v>154</v>
      </c>
      <c r="E52" s="8">
        <v>5.49</v>
      </c>
      <c r="F52" s="8">
        <v>5.75</v>
      </c>
      <c r="G52" s="8">
        <v>6.1</v>
      </c>
      <c r="H52" s="8">
        <v>6.23</v>
      </c>
      <c r="I52" s="8">
        <v>6.35</v>
      </c>
      <c r="J52" s="8">
        <v>6.15</v>
      </c>
      <c r="K52" s="8">
        <v>6.15</v>
      </c>
      <c r="L52" s="8">
        <v>5.66</v>
      </c>
    </row>
    <row r="53" spans="1:12" x14ac:dyDescent="0.2">
      <c r="A53" s="29" t="s">
        <v>222</v>
      </c>
      <c r="B53" s="8" t="s">
        <v>180</v>
      </c>
      <c r="C53" s="8" t="s">
        <v>66</v>
      </c>
      <c r="D53" s="8" t="s">
        <v>154</v>
      </c>
      <c r="E53" s="8">
        <v>4.24</v>
      </c>
      <c r="F53" s="8">
        <v>4.24</v>
      </c>
      <c r="G53" s="8">
        <v>4.25</v>
      </c>
      <c r="H53" s="8">
        <v>4.18</v>
      </c>
      <c r="I53" s="8">
        <v>4.8099999999999996</v>
      </c>
      <c r="J53" s="8">
        <v>3.62</v>
      </c>
      <c r="K53" s="8">
        <v>3.3</v>
      </c>
      <c r="L53" s="8">
        <v>4.1399999999999997</v>
      </c>
    </row>
    <row r="54" spans="1:12" x14ac:dyDescent="0.2">
      <c r="A54" s="29" t="s">
        <v>223</v>
      </c>
      <c r="B54" s="8" t="s">
        <v>180</v>
      </c>
      <c r="C54" s="8" t="s">
        <v>66</v>
      </c>
      <c r="D54" s="8" t="s">
        <v>154</v>
      </c>
      <c r="E54" s="8">
        <v>2.5099999999999998</v>
      </c>
      <c r="F54" s="8">
        <v>1.93</v>
      </c>
      <c r="G54" s="8">
        <v>1.97</v>
      </c>
      <c r="H54" s="8">
        <v>2.5099999999999998</v>
      </c>
      <c r="I54" s="8">
        <v>2.48</v>
      </c>
      <c r="J54" s="8">
        <v>3.94</v>
      </c>
      <c r="K54" s="8">
        <v>2.78</v>
      </c>
      <c r="L54" s="8">
        <v>4.34</v>
      </c>
    </row>
    <row r="55" spans="1:12" x14ac:dyDescent="0.2">
      <c r="A55" s="29" t="s">
        <v>224</v>
      </c>
      <c r="B55" s="8" t="s">
        <v>180</v>
      </c>
      <c r="C55" s="8" t="s">
        <v>66</v>
      </c>
      <c r="D55" s="8" t="s">
        <v>154</v>
      </c>
      <c r="E55" s="8">
        <v>2.84</v>
      </c>
      <c r="F55" s="8">
        <v>2.63</v>
      </c>
      <c r="G55" s="8">
        <v>2.86</v>
      </c>
      <c r="H55" s="8">
        <v>2.8</v>
      </c>
      <c r="I55" s="8">
        <v>3.29</v>
      </c>
      <c r="J55" s="8">
        <v>3.26</v>
      </c>
      <c r="K55" s="8">
        <v>3.35</v>
      </c>
      <c r="L55" s="8">
        <v>3.41</v>
      </c>
    </row>
    <row r="56" spans="1:12" x14ac:dyDescent="0.2">
      <c r="A56" s="29" t="s">
        <v>225</v>
      </c>
      <c r="B56" s="8" t="s">
        <v>180</v>
      </c>
      <c r="C56" s="8" t="s">
        <v>66</v>
      </c>
      <c r="D56" s="8" t="s">
        <v>154</v>
      </c>
      <c r="E56" s="8">
        <v>4.8899999999999997</v>
      </c>
      <c r="F56" s="8">
        <v>4.03</v>
      </c>
      <c r="G56" s="8">
        <v>4.05</v>
      </c>
      <c r="H56" s="8">
        <v>4.08</v>
      </c>
      <c r="I56" s="8">
        <v>3.96</v>
      </c>
      <c r="J56" s="8">
        <v>3.96</v>
      </c>
      <c r="K56" s="8">
        <v>3.26</v>
      </c>
      <c r="L56" s="8">
        <v>3.5</v>
      </c>
    </row>
    <row r="57" spans="1:12" x14ac:dyDescent="0.2">
      <c r="A57" s="29" t="s">
        <v>226</v>
      </c>
      <c r="B57" s="8" t="s">
        <v>180</v>
      </c>
      <c r="C57" s="8" t="s">
        <v>66</v>
      </c>
      <c r="D57" s="8" t="s">
        <v>154</v>
      </c>
      <c r="E57" s="8">
        <v>6.04</v>
      </c>
      <c r="F57" s="8">
        <v>6.3</v>
      </c>
      <c r="G57" s="8">
        <v>6.2</v>
      </c>
      <c r="H57" s="8">
        <v>6.47</v>
      </c>
      <c r="I57" s="8">
        <v>6.47</v>
      </c>
      <c r="J57" s="8">
        <v>6.06</v>
      </c>
      <c r="K57" s="8">
        <v>6.26</v>
      </c>
      <c r="L57" s="8">
        <v>6.24</v>
      </c>
    </row>
    <row r="58" spans="1:12" x14ac:dyDescent="0.2">
      <c r="A58" s="28" t="s">
        <v>227</v>
      </c>
      <c r="B58" s="8" t="s">
        <v>170</v>
      </c>
      <c r="C58" s="8" t="s">
        <v>52</v>
      </c>
      <c r="D58" s="8" t="s">
        <v>154</v>
      </c>
      <c r="E58" s="8">
        <v>5.58</v>
      </c>
      <c r="F58" s="8">
        <v>6.25</v>
      </c>
      <c r="G58" s="8">
        <v>6.64</v>
      </c>
      <c r="H58" s="8">
        <v>7.89</v>
      </c>
      <c r="I58" s="8">
        <v>7.88</v>
      </c>
      <c r="J58" s="8">
        <v>8.1300000000000008</v>
      </c>
      <c r="K58" s="8">
        <v>8.8000000000000007</v>
      </c>
      <c r="L58" s="8">
        <v>8.6999999999999993</v>
      </c>
    </row>
    <row r="59" spans="1:12" x14ac:dyDescent="0.2">
      <c r="A59" s="28" t="s">
        <v>228</v>
      </c>
      <c r="B59" s="8" t="s">
        <v>170</v>
      </c>
      <c r="C59" s="8" t="s">
        <v>52</v>
      </c>
      <c r="D59" s="8" t="s">
        <v>154</v>
      </c>
      <c r="E59" s="8">
        <v>2.59</v>
      </c>
      <c r="F59" s="8">
        <v>3.21</v>
      </c>
      <c r="G59" s="8">
        <v>3.37</v>
      </c>
      <c r="H59" s="8">
        <v>3.95</v>
      </c>
      <c r="I59" s="8">
        <v>3.73</v>
      </c>
      <c r="J59" s="8">
        <v>4.57</v>
      </c>
      <c r="K59" s="8">
        <v>4.07</v>
      </c>
      <c r="L59" s="8">
        <v>4.6399999999999997</v>
      </c>
    </row>
    <row r="60" spans="1:12" x14ac:dyDescent="0.2">
      <c r="A60" s="28" t="s">
        <v>229</v>
      </c>
      <c r="B60" s="8" t="s">
        <v>170</v>
      </c>
      <c r="C60" s="8" t="s">
        <v>52</v>
      </c>
      <c r="D60" s="8" t="s">
        <v>154</v>
      </c>
      <c r="E60" s="8">
        <v>4.7300000000000004</v>
      </c>
      <c r="F60" s="8">
        <v>4.63</v>
      </c>
      <c r="G60" s="8">
        <v>5.01</v>
      </c>
      <c r="H60" s="8">
        <v>6.21</v>
      </c>
      <c r="I60" s="8">
        <v>5.75</v>
      </c>
      <c r="J60" s="8">
        <v>6.27</v>
      </c>
      <c r="K60" s="8">
        <v>7.24</v>
      </c>
      <c r="L60" s="8">
        <v>7.36</v>
      </c>
    </row>
    <row r="61" spans="1:12" x14ac:dyDescent="0.2">
      <c r="A61" s="28" t="s">
        <v>230</v>
      </c>
      <c r="B61" s="8" t="s">
        <v>170</v>
      </c>
      <c r="C61" s="8" t="s">
        <v>52</v>
      </c>
      <c r="D61" s="8" t="s">
        <v>154</v>
      </c>
      <c r="E61" s="8">
        <v>0.95</v>
      </c>
      <c r="F61" s="8">
        <v>1.43</v>
      </c>
      <c r="G61" s="8">
        <v>2.1800000000000002</v>
      </c>
      <c r="H61" s="8">
        <v>3.06</v>
      </c>
      <c r="I61" s="8">
        <v>3.46</v>
      </c>
      <c r="J61" s="8">
        <v>3.79</v>
      </c>
      <c r="K61" s="8">
        <v>3.84</v>
      </c>
      <c r="L61" s="8">
        <v>4.18</v>
      </c>
    </row>
    <row r="62" spans="1:12" x14ac:dyDescent="0.2">
      <c r="A62" s="28" t="s">
        <v>231</v>
      </c>
      <c r="B62" s="8" t="s">
        <v>170</v>
      </c>
      <c r="C62" s="8" t="s">
        <v>52</v>
      </c>
      <c r="D62" s="8" t="s">
        <v>154</v>
      </c>
      <c r="E62" s="8">
        <v>5.62</v>
      </c>
      <c r="F62" s="8">
        <v>7.38</v>
      </c>
      <c r="G62" s="8">
        <v>7.26</v>
      </c>
      <c r="H62" s="8">
        <v>7.87</v>
      </c>
      <c r="I62" s="8">
        <v>8.4</v>
      </c>
      <c r="J62" s="8">
        <v>8.48</v>
      </c>
      <c r="K62" s="8">
        <v>9</v>
      </c>
      <c r="L62" s="8">
        <v>9.4499999999999993</v>
      </c>
    </row>
    <row r="63" spans="1:12" ht="17" thickBot="1" x14ac:dyDescent="0.25">
      <c r="A63" s="32" t="s">
        <v>232</v>
      </c>
      <c r="B63" s="8" t="s">
        <v>170</v>
      </c>
      <c r="C63" s="8" t="s">
        <v>52</v>
      </c>
      <c r="D63" s="8" t="s">
        <v>154</v>
      </c>
      <c r="E63" s="8">
        <v>5.73</v>
      </c>
      <c r="F63" s="8">
        <v>6.11</v>
      </c>
      <c r="G63" s="8">
        <v>6.34</v>
      </c>
      <c r="H63" s="8">
        <v>7.04</v>
      </c>
      <c r="I63" s="8">
        <v>7.11</v>
      </c>
      <c r="J63" s="8">
        <v>7.2</v>
      </c>
      <c r="K63" s="8">
        <v>8.34</v>
      </c>
      <c r="L63" s="8">
        <v>9.1300000000000008</v>
      </c>
    </row>
    <row r="64" spans="1:12" x14ac:dyDescent="0.2">
      <c r="A64" s="33" t="s">
        <v>233</v>
      </c>
      <c r="B64" s="8" t="s">
        <v>170</v>
      </c>
      <c r="C64" s="8" t="s">
        <v>52</v>
      </c>
      <c r="D64" s="8" t="s">
        <v>154</v>
      </c>
      <c r="E64" s="8">
        <v>6.17</v>
      </c>
      <c r="F64" s="8">
        <v>6.85</v>
      </c>
      <c r="G64" s="8">
        <v>7.56</v>
      </c>
      <c r="H64" s="8">
        <v>7.63</v>
      </c>
      <c r="I64" s="8">
        <v>8.15</v>
      </c>
      <c r="J64" s="8">
        <v>8.9</v>
      </c>
      <c r="K64" s="8">
        <v>8.89</v>
      </c>
      <c r="L64" s="8">
        <v>9.2200000000000006</v>
      </c>
    </row>
    <row r="65" spans="1:12" x14ac:dyDescent="0.2">
      <c r="A65" s="28" t="s">
        <v>234</v>
      </c>
      <c r="B65" s="8" t="s">
        <v>170</v>
      </c>
      <c r="C65" s="8" t="s">
        <v>52</v>
      </c>
      <c r="D65" s="8" t="s">
        <v>154</v>
      </c>
      <c r="E65" s="8">
        <v>5.17</v>
      </c>
      <c r="F65" s="8">
        <v>6.32</v>
      </c>
      <c r="G65" s="8">
        <v>7.15</v>
      </c>
      <c r="H65" s="8">
        <v>7.95</v>
      </c>
      <c r="I65" s="8">
        <v>8.1999999999999993</v>
      </c>
      <c r="J65" s="8">
        <v>8.73</v>
      </c>
      <c r="K65" s="8">
        <v>8.76</v>
      </c>
      <c r="L65" s="8">
        <v>8.64</v>
      </c>
    </row>
    <row r="66" spans="1:12" x14ac:dyDescent="0.2">
      <c r="A66" s="29" t="s">
        <v>235</v>
      </c>
      <c r="B66" s="8" t="s">
        <v>180</v>
      </c>
      <c r="C66" s="8" t="s">
        <v>52</v>
      </c>
      <c r="D66" s="8" t="s">
        <v>154</v>
      </c>
      <c r="E66" s="8">
        <v>1.6</v>
      </c>
      <c r="F66" s="8">
        <v>1.74</v>
      </c>
      <c r="G66" s="8">
        <v>2.21</v>
      </c>
      <c r="H66" s="8">
        <v>2.34</v>
      </c>
      <c r="I66" s="8">
        <v>2.52</v>
      </c>
      <c r="J66" s="8">
        <v>2.64</v>
      </c>
      <c r="K66" s="8">
        <v>2.59</v>
      </c>
      <c r="L66" s="8">
        <v>2.06</v>
      </c>
    </row>
    <row r="67" spans="1:12" x14ac:dyDescent="0.2">
      <c r="A67" s="29" t="s">
        <v>236</v>
      </c>
      <c r="B67" s="8" t="s">
        <v>180</v>
      </c>
      <c r="C67" s="8" t="s">
        <v>52</v>
      </c>
      <c r="D67" s="8" t="s">
        <v>154</v>
      </c>
      <c r="E67" s="8">
        <v>4</v>
      </c>
      <c r="F67" s="8">
        <v>4.0199999999999996</v>
      </c>
      <c r="G67" s="8">
        <v>3.94</v>
      </c>
      <c r="H67" s="8">
        <v>4.16</v>
      </c>
      <c r="I67" s="8">
        <v>4.46</v>
      </c>
      <c r="J67" s="8">
        <v>4.5</v>
      </c>
      <c r="K67" s="8">
        <v>4.17</v>
      </c>
      <c r="L67" s="8">
        <v>4.2300000000000004</v>
      </c>
    </row>
    <row r="68" spans="1:12" x14ac:dyDescent="0.2">
      <c r="A68" s="29" t="s">
        <v>237</v>
      </c>
      <c r="B68" s="8" t="s">
        <v>180</v>
      </c>
      <c r="C68" s="8" t="s">
        <v>52</v>
      </c>
      <c r="D68" s="8" t="s">
        <v>154</v>
      </c>
      <c r="E68" s="8">
        <v>1.56</v>
      </c>
      <c r="F68" s="8">
        <v>2.12</v>
      </c>
      <c r="G68" s="8">
        <v>2.54</v>
      </c>
      <c r="H68" s="8">
        <v>2.88</v>
      </c>
      <c r="I68" s="8">
        <v>2.29</v>
      </c>
      <c r="J68" s="8">
        <v>2.56</v>
      </c>
      <c r="K68" s="8">
        <v>2.2400000000000002</v>
      </c>
      <c r="L68" s="8">
        <v>2.06</v>
      </c>
    </row>
    <row r="69" spans="1:12" x14ac:dyDescent="0.2">
      <c r="A69" s="29" t="s">
        <v>238</v>
      </c>
      <c r="B69" s="8" t="s">
        <v>180</v>
      </c>
      <c r="C69" s="8" t="s">
        <v>52</v>
      </c>
      <c r="D69" s="8" t="s">
        <v>154</v>
      </c>
      <c r="E69" s="8">
        <v>6.45</v>
      </c>
      <c r="F69" s="8">
        <v>5.87</v>
      </c>
      <c r="G69" s="8">
        <v>4.8600000000000003</v>
      </c>
      <c r="H69" s="8">
        <v>6.23</v>
      </c>
      <c r="I69" s="8">
        <v>6.46</v>
      </c>
      <c r="J69" s="8">
        <v>6.4</v>
      </c>
      <c r="K69" s="8">
        <v>6</v>
      </c>
      <c r="L69" s="8">
        <v>6.08</v>
      </c>
    </row>
    <row r="70" spans="1:12" x14ac:dyDescent="0.2">
      <c r="A70" s="29" t="s">
        <v>239</v>
      </c>
      <c r="B70" s="8" t="s">
        <v>180</v>
      </c>
      <c r="C70" s="8" t="s">
        <v>52</v>
      </c>
      <c r="D70" s="8" t="s">
        <v>154</v>
      </c>
      <c r="E70" s="8">
        <v>4.47</v>
      </c>
      <c r="F70" s="8">
        <v>4.42</v>
      </c>
      <c r="G70" s="8">
        <v>4.4400000000000004</v>
      </c>
      <c r="H70" s="8">
        <v>4.76</v>
      </c>
      <c r="I70" s="8">
        <v>4.8</v>
      </c>
      <c r="J70" s="8">
        <v>4.7300000000000004</v>
      </c>
      <c r="K70" s="8">
        <v>4.93</v>
      </c>
      <c r="L70" s="8">
        <v>4.83</v>
      </c>
    </row>
    <row r="71" spans="1:12" x14ac:dyDescent="0.2">
      <c r="A71" s="29" t="s">
        <v>240</v>
      </c>
      <c r="B71" s="8" t="s">
        <v>180</v>
      </c>
      <c r="C71" s="8" t="s">
        <v>52</v>
      </c>
      <c r="D71" s="8" t="s">
        <v>154</v>
      </c>
      <c r="E71" s="8">
        <v>6.06</v>
      </c>
      <c r="F71" s="8">
        <v>5.44</v>
      </c>
      <c r="G71" s="8">
        <v>5.87</v>
      </c>
      <c r="H71" s="8">
        <v>5.51</v>
      </c>
      <c r="I71" s="8">
        <v>6</v>
      </c>
      <c r="J71" s="8">
        <v>6.06</v>
      </c>
      <c r="K71" s="8">
        <v>6.23</v>
      </c>
      <c r="L71" s="8">
        <v>6.22</v>
      </c>
    </row>
    <row r="72" spans="1:12" x14ac:dyDescent="0.2">
      <c r="A72" s="29" t="s">
        <v>241</v>
      </c>
      <c r="B72" s="8" t="s">
        <v>180</v>
      </c>
      <c r="C72" s="8" t="s">
        <v>52</v>
      </c>
      <c r="D72" s="8" t="s">
        <v>154</v>
      </c>
      <c r="E72" s="8">
        <v>4.3499999999999996</v>
      </c>
      <c r="F72" s="8">
        <v>4.3600000000000003</v>
      </c>
      <c r="G72" s="8">
        <v>4.5599999999999996</v>
      </c>
      <c r="H72" s="8">
        <v>4.2699999999999996</v>
      </c>
      <c r="I72" s="8">
        <v>4.16</v>
      </c>
      <c r="J72" s="8">
        <v>4.26</v>
      </c>
      <c r="K72" s="8">
        <v>4.3600000000000003</v>
      </c>
      <c r="L72" s="8">
        <v>4.4400000000000004</v>
      </c>
    </row>
    <row r="73" spans="1:12" x14ac:dyDescent="0.2">
      <c r="A73" s="29" t="s">
        <v>242</v>
      </c>
      <c r="B73" s="8" t="s">
        <v>180</v>
      </c>
      <c r="C73" s="8" t="s">
        <v>52</v>
      </c>
      <c r="D73" s="8" t="s">
        <v>154</v>
      </c>
      <c r="E73" s="39">
        <v>2.34</v>
      </c>
      <c r="F73" s="8">
        <v>2.41</v>
      </c>
      <c r="G73" s="8">
        <v>2.4700000000000002</v>
      </c>
      <c r="H73" s="8">
        <v>2.39</v>
      </c>
      <c r="I73" s="8">
        <v>2.41</v>
      </c>
      <c r="J73" s="8">
        <v>2.27</v>
      </c>
      <c r="K73" s="8">
        <v>2.7</v>
      </c>
      <c r="L73" s="39">
        <v>2.56</v>
      </c>
    </row>
    <row r="74" spans="1:12" x14ac:dyDescent="0.2">
      <c r="A74" s="28" t="s">
        <v>243</v>
      </c>
      <c r="B74" s="8" t="s">
        <v>170</v>
      </c>
      <c r="C74" s="8" t="s">
        <v>63</v>
      </c>
      <c r="D74" s="8" t="s">
        <v>154</v>
      </c>
      <c r="E74" s="8">
        <v>3.91</v>
      </c>
      <c r="F74" s="8">
        <v>4.7</v>
      </c>
      <c r="G74" s="8">
        <v>5.81</v>
      </c>
      <c r="H74" s="8">
        <v>5.98</v>
      </c>
      <c r="I74" s="8">
        <v>5.99</v>
      </c>
      <c r="J74" s="8">
        <v>6.61</v>
      </c>
      <c r="K74" s="8">
        <v>7.03</v>
      </c>
      <c r="L74" s="39">
        <v>8.02</v>
      </c>
    </row>
    <row r="75" spans="1:12" x14ac:dyDescent="0.2">
      <c r="A75" s="28" t="s">
        <v>244</v>
      </c>
      <c r="B75" s="8" t="s">
        <v>170</v>
      </c>
      <c r="C75" s="8" t="s">
        <v>63</v>
      </c>
      <c r="D75" s="8" t="s">
        <v>154</v>
      </c>
      <c r="E75" s="8">
        <v>2.76</v>
      </c>
      <c r="F75" s="8">
        <v>3.34</v>
      </c>
      <c r="G75" s="8">
        <v>3.95</v>
      </c>
      <c r="H75" s="8">
        <v>4.17</v>
      </c>
      <c r="I75" s="8">
        <v>4.68</v>
      </c>
      <c r="J75" s="8">
        <v>4.99</v>
      </c>
      <c r="K75" s="8">
        <v>5.77</v>
      </c>
      <c r="L75" s="39">
        <v>6.12</v>
      </c>
    </row>
    <row r="76" spans="1:12" x14ac:dyDescent="0.2">
      <c r="A76" s="29" t="s">
        <v>245</v>
      </c>
      <c r="B76" s="8" t="s">
        <v>180</v>
      </c>
      <c r="C76" s="8" t="s">
        <v>63</v>
      </c>
      <c r="D76" s="8" t="s">
        <v>154</v>
      </c>
      <c r="E76" s="8">
        <v>3.72</v>
      </c>
      <c r="F76" s="8">
        <v>3.79</v>
      </c>
      <c r="G76" s="8">
        <v>3.72</v>
      </c>
      <c r="H76" s="8">
        <v>3.74</v>
      </c>
      <c r="I76" s="8">
        <v>3.12</v>
      </c>
      <c r="J76" s="8">
        <v>3.12</v>
      </c>
      <c r="K76" s="8">
        <v>3.12</v>
      </c>
      <c r="L76" s="39">
        <v>3.16</v>
      </c>
    </row>
    <row r="77" spans="1:12" x14ac:dyDescent="0.2">
      <c r="A77" s="29" t="s">
        <v>246</v>
      </c>
      <c r="B77" s="8" t="s">
        <v>180</v>
      </c>
      <c r="C77" s="8" t="s">
        <v>63</v>
      </c>
      <c r="D77" s="8" t="s">
        <v>154</v>
      </c>
      <c r="E77" s="8">
        <v>4.0999999999999996</v>
      </c>
      <c r="F77" s="8">
        <v>3.95</v>
      </c>
      <c r="G77" s="8">
        <v>3.52</v>
      </c>
      <c r="H77" s="8">
        <v>3.31</v>
      </c>
      <c r="I77" s="8">
        <v>3.23</v>
      </c>
      <c r="J77" s="8">
        <v>3.23</v>
      </c>
      <c r="K77" s="8">
        <v>3.23</v>
      </c>
      <c r="L77" s="39">
        <v>3.09</v>
      </c>
    </row>
    <row r="78" spans="1:12" x14ac:dyDescent="0.2">
      <c r="A78" s="28" t="s">
        <v>247</v>
      </c>
      <c r="B78" s="8" t="s">
        <v>170</v>
      </c>
      <c r="C78" s="8" t="s">
        <v>248</v>
      </c>
      <c r="D78" s="8" t="s">
        <v>154</v>
      </c>
      <c r="E78" s="8">
        <v>5.76</v>
      </c>
      <c r="F78" s="8">
        <v>6.39</v>
      </c>
      <c r="G78" s="8">
        <v>6.98</v>
      </c>
      <c r="H78" s="8">
        <v>8.89</v>
      </c>
      <c r="I78" s="8">
        <v>9.26</v>
      </c>
      <c r="J78" s="8">
        <v>9.44</v>
      </c>
      <c r="K78" s="8">
        <v>10.029999999999999</v>
      </c>
      <c r="L78" s="39">
        <v>9.44</v>
      </c>
    </row>
    <row r="79" spans="1:12" x14ac:dyDescent="0.2">
      <c r="A79" s="28" t="s">
        <v>249</v>
      </c>
      <c r="B79" s="8" t="s">
        <v>170</v>
      </c>
      <c r="C79" s="8" t="s">
        <v>248</v>
      </c>
      <c r="D79" s="8" t="s">
        <v>154</v>
      </c>
      <c r="E79" s="8">
        <v>6.58</v>
      </c>
      <c r="F79" s="8">
        <v>8.02</v>
      </c>
      <c r="G79" s="8">
        <v>8.4</v>
      </c>
      <c r="H79" s="8">
        <v>9.2100000000000009</v>
      </c>
      <c r="I79" s="8">
        <v>9.4499999999999993</v>
      </c>
      <c r="J79" s="8">
        <v>9.49</v>
      </c>
      <c r="K79" s="8">
        <v>9.9700000000000006</v>
      </c>
      <c r="L79" s="39">
        <v>10.6</v>
      </c>
    </row>
    <row r="80" spans="1:12" x14ac:dyDescent="0.2">
      <c r="A80" s="28" t="s">
        <v>250</v>
      </c>
      <c r="B80" s="8" t="s">
        <v>170</v>
      </c>
      <c r="C80" s="8" t="s">
        <v>248</v>
      </c>
      <c r="D80" s="8" t="s">
        <v>154</v>
      </c>
      <c r="E80" s="8">
        <v>5.54</v>
      </c>
      <c r="F80" s="8">
        <v>6.52</v>
      </c>
      <c r="G80" s="8">
        <v>8.19</v>
      </c>
      <c r="H80" s="8">
        <v>8.14</v>
      </c>
      <c r="I80" s="8">
        <v>8.41</v>
      </c>
      <c r="J80" s="8">
        <v>9.6300000000000008</v>
      </c>
      <c r="K80" s="8">
        <v>9.92</v>
      </c>
      <c r="L80" s="39">
        <v>9.81</v>
      </c>
    </row>
    <row r="81" spans="1:12" x14ac:dyDescent="0.2">
      <c r="A81" s="28" t="s">
        <v>251</v>
      </c>
      <c r="B81" s="8" t="s">
        <v>170</v>
      </c>
      <c r="C81" s="8" t="s">
        <v>248</v>
      </c>
      <c r="D81" s="8" t="s">
        <v>154</v>
      </c>
      <c r="E81" s="8">
        <v>5.61</v>
      </c>
      <c r="F81" s="8">
        <v>6.71</v>
      </c>
      <c r="G81" s="8">
        <v>6.84</v>
      </c>
      <c r="H81" s="8">
        <v>8.09</v>
      </c>
      <c r="I81" s="8">
        <v>8.08</v>
      </c>
      <c r="J81" s="8">
        <v>8.9700000000000006</v>
      </c>
      <c r="K81" s="8">
        <v>9.6</v>
      </c>
      <c r="L81" s="39">
        <v>10.32</v>
      </c>
    </row>
    <row r="82" spans="1:12" x14ac:dyDescent="0.2">
      <c r="A82" s="34" t="s">
        <v>252</v>
      </c>
      <c r="B82" s="8" t="s">
        <v>170</v>
      </c>
      <c r="C82" s="8" t="s">
        <v>248</v>
      </c>
      <c r="D82" s="8" t="s">
        <v>154</v>
      </c>
      <c r="E82" s="8">
        <v>5.32</v>
      </c>
      <c r="F82" s="8">
        <v>6.42</v>
      </c>
      <c r="G82" s="8">
        <v>7.02</v>
      </c>
      <c r="H82" s="8">
        <v>7.32</v>
      </c>
      <c r="I82" s="8">
        <v>7.38</v>
      </c>
      <c r="J82" s="8">
        <v>8</v>
      </c>
      <c r="K82" s="8">
        <v>8.82</v>
      </c>
      <c r="L82" s="39">
        <v>10.48</v>
      </c>
    </row>
    <row r="83" spans="1:12" x14ac:dyDescent="0.2">
      <c r="A83" s="28" t="s">
        <v>253</v>
      </c>
      <c r="B83" s="8" t="s">
        <v>170</v>
      </c>
      <c r="C83" s="8" t="s">
        <v>248</v>
      </c>
      <c r="D83" s="8" t="s">
        <v>154</v>
      </c>
      <c r="E83" s="8">
        <v>5.32</v>
      </c>
      <c r="F83" s="8">
        <v>6.62</v>
      </c>
      <c r="G83" s="8">
        <v>7.11</v>
      </c>
      <c r="H83" s="8">
        <v>7.41</v>
      </c>
      <c r="I83" s="8">
        <v>7.49</v>
      </c>
      <c r="J83" s="8">
        <v>8.7100000000000009</v>
      </c>
      <c r="K83" s="8">
        <v>9.1300000000000008</v>
      </c>
      <c r="L83" s="39">
        <v>9.6199999999999992</v>
      </c>
    </row>
    <row r="84" spans="1:12" x14ac:dyDescent="0.2">
      <c r="A84" s="28" t="s">
        <v>254</v>
      </c>
      <c r="B84" s="8" t="s">
        <v>170</v>
      </c>
      <c r="C84" s="8" t="s">
        <v>248</v>
      </c>
      <c r="D84" s="8" t="s">
        <v>154</v>
      </c>
      <c r="E84" s="8">
        <v>5.74</v>
      </c>
      <c r="F84" s="8">
        <v>5.96</v>
      </c>
      <c r="G84" s="8">
        <v>5.96</v>
      </c>
      <c r="H84" s="8">
        <v>7.11</v>
      </c>
      <c r="I84" s="8">
        <v>7.35</v>
      </c>
      <c r="J84" s="8">
        <v>7.38</v>
      </c>
      <c r="K84" s="8">
        <v>7.92</v>
      </c>
      <c r="L84" s="39">
        <v>8.57</v>
      </c>
    </row>
    <row r="85" spans="1:12" x14ac:dyDescent="0.2">
      <c r="A85" s="28" t="s">
        <v>255</v>
      </c>
      <c r="B85" s="8" t="s">
        <v>170</v>
      </c>
      <c r="C85" s="8" t="s">
        <v>248</v>
      </c>
      <c r="D85" s="8" t="s">
        <v>154</v>
      </c>
      <c r="E85" s="8">
        <v>5.54</v>
      </c>
      <c r="F85" s="8">
        <v>6.3</v>
      </c>
      <c r="G85" s="8">
        <v>6.69</v>
      </c>
      <c r="H85" s="8">
        <v>7.72</v>
      </c>
      <c r="I85" s="8">
        <v>7.61</v>
      </c>
      <c r="J85" s="8">
        <v>8.2899999999999991</v>
      </c>
      <c r="K85" s="8">
        <v>8.5399999999999991</v>
      </c>
      <c r="L85" s="39">
        <v>8.8800000000000008</v>
      </c>
    </row>
    <row r="86" spans="1:12" x14ac:dyDescent="0.2">
      <c r="A86" s="29" t="s">
        <v>256</v>
      </c>
      <c r="B86" s="8" t="s">
        <v>180</v>
      </c>
      <c r="C86" s="8" t="s">
        <v>248</v>
      </c>
      <c r="D86" s="8" t="s">
        <v>154</v>
      </c>
      <c r="E86" s="8">
        <v>4.59</v>
      </c>
      <c r="F86" s="8"/>
      <c r="G86" s="8">
        <v>4.8099999999999996</v>
      </c>
      <c r="H86" s="8">
        <v>4.8099999999999996</v>
      </c>
      <c r="I86" s="8">
        <v>5.01</v>
      </c>
      <c r="J86" s="8">
        <v>5.13</v>
      </c>
      <c r="K86" s="8">
        <v>5.76</v>
      </c>
      <c r="L86" s="39">
        <v>5.8</v>
      </c>
    </row>
    <row r="87" spans="1:12" x14ac:dyDescent="0.2">
      <c r="A87" s="29" t="s">
        <v>257</v>
      </c>
      <c r="B87" s="8" t="s">
        <v>180</v>
      </c>
      <c r="C87" s="8" t="s">
        <v>248</v>
      </c>
      <c r="D87" s="8" t="s">
        <v>154</v>
      </c>
      <c r="E87" s="8">
        <v>5.78</v>
      </c>
      <c r="F87" s="8">
        <v>6.85</v>
      </c>
      <c r="G87" s="8">
        <v>6.28</v>
      </c>
      <c r="H87" s="8">
        <v>6.35</v>
      </c>
      <c r="I87" s="8">
        <v>6.38</v>
      </c>
      <c r="J87" s="8">
        <v>6.55</v>
      </c>
      <c r="K87" s="8">
        <v>6.19</v>
      </c>
      <c r="L87" s="39">
        <v>5.79</v>
      </c>
    </row>
    <row r="88" spans="1:12" x14ac:dyDescent="0.2">
      <c r="A88" s="29" t="s">
        <v>258</v>
      </c>
      <c r="B88" s="8" t="s">
        <v>180</v>
      </c>
      <c r="C88" s="8" t="s">
        <v>248</v>
      </c>
      <c r="D88" s="8" t="s">
        <v>154</v>
      </c>
      <c r="E88" s="8">
        <v>4.97</v>
      </c>
      <c r="F88" s="8">
        <v>4.5599999999999996</v>
      </c>
      <c r="G88" s="8">
        <v>4.5199999999999996</v>
      </c>
      <c r="H88" s="8">
        <v>4.6399999999999997</v>
      </c>
      <c r="I88" s="8">
        <v>4.63</v>
      </c>
      <c r="J88" s="8">
        <v>4.68</v>
      </c>
      <c r="K88" s="8">
        <v>5.67</v>
      </c>
      <c r="L88" s="39">
        <v>5.05</v>
      </c>
    </row>
    <row r="89" spans="1:12" x14ac:dyDescent="0.2">
      <c r="A89" s="29" t="s">
        <v>259</v>
      </c>
      <c r="B89" s="8" t="s">
        <v>180</v>
      </c>
      <c r="C89" s="8" t="s">
        <v>248</v>
      </c>
      <c r="D89" s="8" t="s">
        <v>154</v>
      </c>
      <c r="E89" s="8">
        <v>4.1100000000000003</v>
      </c>
      <c r="F89" s="8">
        <v>4.5999999999999996</v>
      </c>
      <c r="G89" s="8">
        <v>4.32</v>
      </c>
      <c r="H89" s="8">
        <v>4.3600000000000003</v>
      </c>
      <c r="I89" s="8">
        <v>4.3499999999999996</v>
      </c>
      <c r="J89" s="8">
        <v>4.42</v>
      </c>
      <c r="K89" s="8">
        <v>4.5199999999999996</v>
      </c>
      <c r="L89" s="39">
        <v>4.66</v>
      </c>
    </row>
    <row r="90" spans="1:12" x14ac:dyDescent="0.2">
      <c r="A90" s="29" t="s">
        <v>260</v>
      </c>
      <c r="B90" s="8" t="s">
        <v>180</v>
      </c>
      <c r="C90" s="8" t="s">
        <v>248</v>
      </c>
      <c r="D90" s="8" t="s">
        <v>154</v>
      </c>
      <c r="E90" s="8">
        <v>5.51</v>
      </c>
      <c r="F90" s="8">
        <v>5.83</v>
      </c>
      <c r="G90" s="8">
        <v>5.43</v>
      </c>
      <c r="H90" s="8">
        <v>6.19</v>
      </c>
      <c r="I90" s="8">
        <v>5.93</v>
      </c>
      <c r="J90" s="8">
        <v>6.03</v>
      </c>
      <c r="K90" s="8">
        <v>6.09</v>
      </c>
      <c r="L90" s="39">
        <v>5.95</v>
      </c>
    </row>
    <row r="91" spans="1:12" x14ac:dyDescent="0.2">
      <c r="A91" s="29" t="s">
        <v>261</v>
      </c>
      <c r="B91" s="8" t="s">
        <v>180</v>
      </c>
      <c r="C91" s="8" t="s">
        <v>248</v>
      </c>
      <c r="D91" s="8" t="s">
        <v>154</v>
      </c>
      <c r="E91" s="8">
        <v>6.27</v>
      </c>
      <c r="F91" s="8">
        <v>6.04</v>
      </c>
      <c r="G91" s="8">
        <v>5.97</v>
      </c>
      <c r="H91" s="8">
        <v>5.87</v>
      </c>
      <c r="I91" s="8">
        <v>5.74</v>
      </c>
      <c r="J91" s="8">
        <v>5.83</v>
      </c>
      <c r="K91" s="8">
        <v>6.06</v>
      </c>
      <c r="L91" s="39">
        <v>6.05</v>
      </c>
    </row>
    <row r="92" spans="1:12" x14ac:dyDescent="0.2">
      <c r="A92" s="29" t="s">
        <v>262</v>
      </c>
      <c r="B92" s="8" t="s">
        <v>180</v>
      </c>
      <c r="C92" s="8" t="s">
        <v>248</v>
      </c>
      <c r="D92" s="8" t="s">
        <v>154</v>
      </c>
      <c r="E92" s="8">
        <v>6.08</v>
      </c>
      <c r="F92" s="8">
        <v>6.24</v>
      </c>
      <c r="G92" s="8">
        <v>5.56</v>
      </c>
      <c r="H92" s="8">
        <v>6.42</v>
      </c>
      <c r="I92" s="8">
        <v>5.83</v>
      </c>
      <c r="J92" s="8">
        <v>5.64</v>
      </c>
      <c r="K92" s="8">
        <v>5.92</v>
      </c>
      <c r="L92" s="39">
        <v>5.66</v>
      </c>
    </row>
    <row r="93" spans="1:12" ht="17" thickBot="1" x14ac:dyDescent="0.25">
      <c r="A93" s="30" t="s">
        <v>263</v>
      </c>
      <c r="B93" s="8" t="s">
        <v>180</v>
      </c>
      <c r="C93" s="8" t="s">
        <v>248</v>
      </c>
      <c r="D93" s="8" t="s">
        <v>154</v>
      </c>
      <c r="E93" s="8">
        <v>5.92</v>
      </c>
      <c r="F93" s="8">
        <v>5.69</v>
      </c>
      <c r="G93" s="8">
        <v>5.15</v>
      </c>
      <c r="H93" s="8">
        <v>5.35</v>
      </c>
      <c r="I93" s="8">
        <v>5.63</v>
      </c>
      <c r="J93" s="8">
        <v>5.63</v>
      </c>
      <c r="K93" s="8">
        <v>5.21</v>
      </c>
      <c r="L93" s="39">
        <v>5.34</v>
      </c>
    </row>
    <row r="96" spans="1:12" x14ac:dyDescent="0.2">
      <c r="A96" s="27"/>
    </row>
    <row r="97" spans="1:1" x14ac:dyDescent="0.2">
      <c r="A97" s="27"/>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7"/>
  <sheetViews>
    <sheetView zoomScale="91" workbookViewId="0">
      <selection activeCell="L94" sqref="L94"/>
    </sheetView>
  </sheetViews>
  <sheetFormatPr baseColWidth="10" defaultRowHeight="16" x14ac:dyDescent="0.2"/>
  <cols>
    <col min="1" max="1" width="7" style="9" customWidth="1"/>
    <col min="2" max="2" width="9.5" bestFit="1" customWidth="1"/>
    <col min="3" max="3" width="7.1640625" bestFit="1" customWidth="1"/>
  </cols>
  <sheetData>
    <row r="1" spans="1:10" s="1" customFormat="1" x14ac:dyDescent="0.2">
      <c r="A1" s="12" t="s">
        <v>33</v>
      </c>
      <c r="B1" s="1" t="s">
        <v>152</v>
      </c>
      <c r="C1" s="1" t="s">
        <v>31</v>
      </c>
      <c r="D1" s="1" t="s">
        <v>461</v>
      </c>
      <c r="E1" s="1" t="s">
        <v>440</v>
      </c>
      <c r="F1" s="1" t="s">
        <v>442</v>
      </c>
      <c r="G1" s="1" t="s">
        <v>444</v>
      </c>
      <c r="H1" s="1" t="s">
        <v>446</v>
      </c>
      <c r="I1" s="1" t="s">
        <v>448</v>
      </c>
      <c r="J1" s="1" t="s">
        <v>158</v>
      </c>
    </row>
    <row r="2" spans="1:10" x14ac:dyDescent="0.2">
      <c r="A2" s="28" t="s">
        <v>169</v>
      </c>
      <c r="B2" t="s">
        <v>170</v>
      </c>
      <c r="C2" t="s">
        <v>58</v>
      </c>
      <c r="D2" t="s">
        <v>467</v>
      </c>
      <c r="E2">
        <v>0</v>
      </c>
      <c r="F2">
        <v>0</v>
      </c>
      <c r="G2">
        <v>0</v>
      </c>
      <c r="H2">
        <v>0</v>
      </c>
      <c r="I2">
        <v>0</v>
      </c>
      <c r="J2">
        <v>0</v>
      </c>
    </row>
    <row r="3" spans="1:10" x14ac:dyDescent="0.2">
      <c r="A3" s="28" t="s">
        <v>171</v>
      </c>
      <c r="B3" t="s">
        <v>170</v>
      </c>
      <c r="C3" t="s">
        <v>58</v>
      </c>
      <c r="D3" t="s">
        <v>467</v>
      </c>
      <c r="E3">
        <v>0</v>
      </c>
      <c r="F3">
        <v>0</v>
      </c>
      <c r="G3">
        <v>0</v>
      </c>
      <c r="H3">
        <v>10</v>
      </c>
      <c r="I3">
        <v>20</v>
      </c>
      <c r="J3">
        <v>20</v>
      </c>
    </row>
    <row r="4" spans="1:10" x14ac:dyDescent="0.2">
      <c r="A4" s="28" t="s">
        <v>172</v>
      </c>
      <c r="B4" t="s">
        <v>170</v>
      </c>
      <c r="C4" t="s">
        <v>58</v>
      </c>
      <c r="D4" t="s">
        <v>467</v>
      </c>
      <c r="E4">
        <v>0</v>
      </c>
      <c r="F4">
        <v>0</v>
      </c>
      <c r="G4">
        <v>0</v>
      </c>
      <c r="H4">
        <v>0</v>
      </c>
      <c r="I4">
        <v>0</v>
      </c>
      <c r="J4">
        <v>0</v>
      </c>
    </row>
    <row r="5" spans="1:10" x14ac:dyDescent="0.2">
      <c r="A5" s="28" t="s">
        <v>173</v>
      </c>
      <c r="B5" t="s">
        <v>170</v>
      </c>
      <c r="C5" t="s">
        <v>58</v>
      </c>
      <c r="D5" t="s">
        <v>467</v>
      </c>
      <c r="E5">
        <v>0</v>
      </c>
      <c r="F5">
        <v>0</v>
      </c>
      <c r="G5">
        <v>0</v>
      </c>
      <c r="H5">
        <v>0</v>
      </c>
      <c r="I5">
        <v>0</v>
      </c>
      <c r="J5">
        <v>0</v>
      </c>
    </row>
    <row r="6" spans="1:10" x14ac:dyDescent="0.2">
      <c r="A6" s="28" t="s">
        <v>174</v>
      </c>
      <c r="B6" t="s">
        <v>170</v>
      </c>
      <c r="C6" t="s">
        <v>58</v>
      </c>
      <c r="D6" t="s">
        <v>467</v>
      </c>
      <c r="E6">
        <v>0</v>
      </c>
      <c r="F6">
        <v>0</v>
      </c>
      <c r="G6">
        <v>0</v>
      </c>
      <c r="H6">
        <v>15</v>
      </c>
      <c r="I6">
        <v>15</v>
      </c>
      <c r="J6">
        <v>15</v>
      </c>
    </row>
    <row r="7" spans="1:10" x14ac:dyDescent="0.2">
      <c r="A7" s="28" t="s">
        <v>175</v>
      </c>
      <c r="B7" t="s">
        <v>170</v>
      </c>
      <c r="C7" t="s">
        <v>58</v>
      </c>
      <c r="D7" t="s">
        <v>467</v>
      </c>
      <c r="E7">
        <v>0</v>
      </c>
      <c r="F7">
        <v>0</v>
      </c>
      <c r="G7">
        <v>0</v>
      </c>
      <c r="H7">
        <v>0</v>
      </c>
      <c r="I7">
        <v>0</v>
      </c>
      <c r="J7">
        <v>0</v>
      </c>
    </row>
    <row r="8" spans="1:10" x14ac:dyDescent="0.2">
      <c r="A8" s="28" t="s">
        <v>176</v>
      </c>
      <c r="B8" t="s">
        <v>170</v>
      </c>
      <c r="C8" t="s">
        <v>58</v>
      </c>
      <c r="D8" t="s">
        <v>467</v>
      </c>
      <c r="E8">
        <v>0</v>
      </c>
      <c r="F8">
        <v>0</v>
      </c>
      <c r="G8">
        <v>0</v>
      </c>
      <c r="H8">
        <v>0</v>
      </c>
      <c r="I8">
        <v>0</v>
      </c>
      <c r="J8">
        <v>0</v>
      </c>
    </row>
    <row r="9" spans="1:10" x14ac:dyDescent="0.2">
      <c r="A9" s="28" t="s">
        <v>177</v>
      </c>
      <c r="B9" t="s">
        <v>170</v>
      </c>
      <c r="C9" t="s">
        <v>58</v>
      </c>
      <c r="D9" t="s">
        <v>467</v>
      </c>
      <c r="E9">
        <v>0</v>
      </c>
      <c r="F9">
        <v>0</v>
      </c>
      <c r="G9">
        <v>0</v>
      </c>
      <c r="H9">
        <v>0</v>
      </c>
      <c r="I9">
        <v>0</v>
      </c>
      <c r="J9">
        <v>5</v>
      </c>
    </row>
    <row r="10" spans="1:10" x14ac:dyDescent="0.2">
      <c r="A10" s="28" t="s">
        <v>178</v>
      </c>
      <c r="B10" t="s">
        <v>170</v>
      </c>
      <c r="C10" t="s">
        <v>58</v>
      </c>
      <c r="D10" t="s">
        <v>467</v>
      </c>
      <c r="E10">
        <v>0</v>
      </c>
      <c r="F10">
        <v>0</v>
      </c>
      <c r="G10">
        <v>0</v>
      </c>
      <c r="H10">
        <v>0</v>
      </c>
      <c r="I10">
        <v>0</v>
      </c>
      <c r="J10">
        <v>0</v>
      </c>
    </row>
    <row r="11" spans="1:10" x14ac:dyDescent="0.2">
      <c r="A11" s="29" t="s">
        <v>179</v>
      </c>
      <c r="B11" t="s">
        <v>180</v>
      </c>
      <c r="C11" t="s">
        <v>58</v>
      </c>
      <c r="D11" t="s">
        <v>467</v>
      </c>
      <c r="E11">
        <v>0</v>
      </c>
      <c r="F11">
        <v>0</v>
      </c>
      <c r="G11">
        <v>0</v>
      </c>
      <c r="H11">
        <v>0</v>
      </c>
      <c r="I11">
        <v>0</v>
      </c>
      <c r="J11">
        <v>0</v>
      </c>
    </row>
    <row r="12" spans="1:10" x14ac:dyDescent="0.2">
      <c r="A12" s="29" t="s">
        <v>181</v>
      </c>
      <c r="B12" t="s">
        <v>180</v>
      </c>
      <c r="C12" t="s">
        <v>58</v>
      </c>
      <c r="D12" t="s">
        <v>467</v>
      </c>
      <c r="E12">
        <v>0</v>
      </c>
      <c r="F12">
        <v>0</v>
      </c>
      <c r="G12">
        <v>0</v>
      </c>
      <c r="H12">
        <v>25</v>
      </c>
      <c r="I12">
        <v>90</v>
      </c>
      <c r="J12">
        <v>100</v>
      </c>
    </row>
    <row r="13" spans="1:10" x14ac:dyDescent="0.2">
      <c r="A13" s="29" t="s">
        <v>182</v>
      </c>
      <c r="B13" t="s">
        <v>180</v>
      </c>
      <c r="C13" t="s">
        <v>58</v>
      </c>
      <c r="D13" t="s">
        <v>467</v>
      </c>
      <c r="E13">
        <v>85</v>
      </c>
      <c r="F13">
        <v>90</v>
      </c>
      <c r="G13">
        <v>90</v>
      </c>
      <c r="H13">
        <v>90</v>
      </c>
      <c r="I13">
        <v>85</v>
      </c>
      <c r="J13">
        <v>85</v>
      </c>
    </row>
    <row r="14" spans="1:10" x14ac:dyDescent="0.2">
      <c r="A14" s="29" t="s">
        <v>183</v>
      </c>
      <c r="B14" t="s">
        <v>180</v>
      </c>
      <c r="C14" t="s">
        <v>58</v>
      </c>
      <c r="D14" t="s">
        <v>467</v>
      </c>
      <c r="E14">
        <v>100</v>
      </c>
      <c r="F14">
        <v>100</v>
      </c>
      <c r="G14">
        <v>95</v>
      </c>
      <c r="H14">
        <v>100</v>
      </c>
      <c r="I14">
        <v>100</v>
      </c>
      <c r="J14">
        <v>100</v>
      </c>
    </row>
    <row r="15" spans="1:10" x14ac:dyDescent="0.2">
      <c r="A15" s="29" t="s">
        <v>184</v>
      </c>
      <c r="B15" t="s">
        <v>180</v>
      </c>
      <c r="C15" t="s">
        <v>58</v>
      </c>
      <c r="D15" t="s">
        <v>467</v>
      </c>
      <c r="E15">
        <v>100</v>
      </c>
      <c r="F15">
        <v>100</v>
      </c>
      <c r="G15">
        <v>100</v>
      </c>
      <c r="H15">
        <v>100</v>
      </c>
      <c r="I15">
        <v>100</v>
      </c>
      <c r="J15">
        <v>100</v>
      </c>
    </row>
    <row r="16" spans="1:10" x14ac:dyDescent="0.2">
      <c r="A16" s="29" t="s">
        <v>185</v>
      </c>
      <c r="B16" t="s">
        <v>180</v>
      </c>
      <c r="C16" t="s">
        <v>58</v>
      </c>
      <c r="D16" t="s">
        <v>467</v>
      </c>
      <c r="E16">
        <v>95</v>
      </c>
      <c r="F16">
        <v>85</v>
      </c>
      <c r="G16">
        <v>95</v>
      </c>
      <c r="H16">
        <v>90</v>
      </c>
      <c r="I16">
        <v>80</v>
      </c>
      <c r="J16">
        <v>80</v>
      </c>
    </row>
    <row r="17" spans="1:10" x14ac:dyDescent="0.2">
      <c r="A17" s="29" t="s">
        <v>186</v>
      </c>
      <c r="B17" t="s">
        <v>180</v>
      </c>
      <c r="C17" t="s">
        <v>58</v>
      </c>
      <c r="D17" t="s">
        <v>467</v>
      </c>
      <c r="E17">
        <v>70</v>
      </c>
      <c r="F17">
        <v>70</v>
      </c>
      <c r="G17">
        <v>75</v>
      </c>
      <c r="H17">
        <v>90</v>
      </c>
      <c r="I17">
        <v>75</v>
      </c>
      <c r="J17">
        <v>75</v>
      </c>
    </row>
    <row r="18" spans="1:10" x14ac:dyDescent="0.2">
      <c r="A18" s="29" t="s">
        <v>187</v>
      </c>
      <c r="B18" t="s">
        <v>180</v>
      </c>
      <c r="C18" t="s">
        <v>58</v>
      </c>
      <c r="D18" t="s">
        <v>467</v>
      </c>
      <c r="E18">
        <v>85</v>
      </c>
      <c r="F18">
        <v>85</v>
      </c>
      <c r="G18">
        <v>80</v>
      </c>
      <c r="H18">
        <v>80</v>
      </c>
      <c r="I18">
        <v>75</v>
      </c>
      <c r="J18">
        <v>80</v>
      </c>
    </row>
    <row r="19" spans="1:10" x14ac:dyDescent="0.2">
      <c r="A19" s="29" t="s">
        <v>188</v>
      </c>
      <c r="B19" t="s">
        <v>180</v>
      </c>
      <c r="C19" t="s">
        <v>58</v>
      </c>
      <c r="D19" t="s">
        <v>467</v>
      </c>
      <c r="E19">
        <v>100</v>
      </c>
      <c r="F19">
        <v>100</v>
      </c>
      <c r="G19">
        <v>100</v>
      </c>
      <c r="H19">
        <v>100</v>
      </c>
      <c r="I19">
        <v>100</v>
      </c>
      <c r="J19">
        <v>100</v>
      </c>
    </row>
    <row r="20" spans="1:10" x14ac:dyDescent="0.2">
      <c r="A20" s="28" t="s">
        <v>189</v>
      </c>
      <c r="B20" t="s">
        <v>170</v>
      </c>
      <c r="C20" t="s">
        <v>71</v>
      </c>
      <c r="D20" t="s">
        <v>467</v>
      </c>
      <c r="E20">
        <v>0</v>
      </c>
      <c r="F20">
        <v>0</v>
      </c>
      <c r="G20">
        <v>0</v>
      </c>
      <c r="H20">
        <v>5</v>
      </c>
      <c r="I20">
        <v>5</v>
      </c>
      <c r="J20">
        <v>0</v>
      </c>
    </row>
    <row r="21" spans="1:10" x14ac:dyDescent="0.2">
      <c r="A21" s="28" t="s">
        <v>190</v>
      </c>
      <c r="B21" t="s">
        <v>170</v>
      </c>
      <c r="C21" t="s">
        <v>71</v>
      </c>
      <c r="D21" t="s">
        <v>467</v>
      </c>
      <c r="E21">
        <v>0</v>
      </c>
      <c r="F21">
        <v>0</v>
      </c>
      <c r="G21">
        <v>5</v>
      </c>
      <c r="H21">
        <v>0</v>
      </c>
      <c r="I21">
        <v>10</v>
      </c>
      <c r="J21">
        <v>10</v>
      </c>
    </row>
    <row r="22" spans="1:10" x14ac:dyDescent="0.2">
      <c r="A22" s="28" t="s">
        <v>191</v>
      </c>
      <c r="B22" t="s">
        <v>170</v>
      </c>
      <c r="C22" t="s">
        <v>71</v>
      </c>
      <c r="D22" t="s">
        <v>467</v>
      </c>
      <c r="E22">
        <v>5</v>
      </c>
      <c r="F22">
        <v>5</v>
      </c>
      <c r="G22">
        <v>5</v>
      </c>
      <c r="H22">
        <v>5</v>
      </c>
      <c r="I22">
        <v>10</v>
      </c>
      <c r="J22">
        <v>10</v>
      </c>
    </row>
    <row r="23" spans="1:10" x14ac:dyDescent="0.2">
      <c r="A23" s="28" t="s">
        <v>192</v>
      </c>
      <c r="B23" t="s">
        <v>170</v>
      </c>
      <c r="C23" t="s">
        <v>71</v>
      </c>
      <c r="D23" t="s">
        <v>467</v>
      </c>
      <c r="E23">
        <v>0</v>
      </c>
      <c r="F23">
        <v>0</v>
      </c>
      <c r="G23">
        <v>0</v>
      </c>
      <c r="H23">
        <v>0</v>
      </c>
      <c r="I23">
        <v>5</v>
      </c>
      <c r="J23">
        <v>5</v>
      </c>
    </row>
    <row r="24" spans="1:10" x14ac:dyDescent="0.2">
      <c r="A24" s="28" t="s">
        <v>193</v>
      </c>
      <c r="B24" t="s">
        <v>170</v>
      </c>
      <c r="C24" t="s">
        <v>71</v>
      </c>
      <c r="D24" t="s">
        <v>467</v>
      </c>
      <c r="E24">
        <v>0</v>
      </c>
      <c r="F24">
        <v>0</v>
      </c>
      <c r="G24">
        <v>0</v>
      </c>
      <c r="H24">
        <v>0</v>
      </c>
      <c r="I24">
        <v>0</v>
      </c>
      <c r="J24">
        <v>0</v>
      </c>
    </row>
    <row r="25" spans="1:10" x14ac:dyDescent="0.2">
      <c r="A25" s="28" t="s">
        <v>194</v>
      </c>
      <c r="B25" t="s">
        <v>170</v>
      </c>
      <c r="C25" t="s">
        <v>71</v>
      </c>
      <c r="D25" t="s">
        <v>467</v>
      </c>
      <c r="E25">
        <v>0</v>
      </c>
      <c r="F25">
        <v>0</v>
      </c>
      <c r="G25">
        <v>0</v>
      </c>
      <c r="H25">
        <v>0</v>
      </c>
      <c r="I25">
        <v>0</v>
      </c>
      <c r="J25">
        <v>0</v>
      </c>
    </row>
    <row r="26" spans="1:10" x14ac:dyDescent="0.2">
      <c r="A26" s="28" t="s">
        <v>195</v>
      </c>
      <c r="B26" t="s">
        <v>170</v>
      </c>
      <c r="C26" t="s">
        <v>71</v>
      </c>
      <c r="D26" t="s">
        <v>467</v>
      </c>
      <c r="E26">
        <v>0</v>
      </c>
      <c r="F26">
        <v>0</v>
      </c>
      <c r="G26">
        <v>0</v>
      </c>
      <c r="H26">
        <v>0</v>
      </c>
      <c r="I26">
        <v>0</v>
      </c>
      <c r="J26">
        <v>0</v>
      </c>
    </row>
    <row r="27" spans="1:10" x14ac:dyDescent="0.2">
      <c r="A27" s="28" t="s">
        <v>196</v>
      </c>
      <c r="B27" t="s">
        <v>170</v>
      </c>
      <c r="C27" t="s">
        <v>71</v>
      </c>
      <c r="D27" t="s">
        <v>467</v>
      </c>
      <c r="E27">
        <v>10</v>
      </c>
      <c r="F27">
        <v>10</v>
      </c>
      <c r="G27">
        <v>5</v>
      </c>
      <c r="H27">
        <v>10</v>
      </c>
      <c r="I27">
        <v>50</v>
      </c>
      <c r="J27">
        <v>80</v>
      </c>
    </row>
    <row r="28" spans="1:10" x14ac:dyDescent="0.2">
      <c r="A28" s="29" t="s">
        <v>197</v>
      </c>
      <c r="B28" t="s">
        <v>180</v>
      </c>
      <c r="C28" t="s">
        <v>71</v>
      </c>
      <c r="D28" t="s">
        <v>467</v>
      </c>
      <c r="E28">
        <v>5</v>
      </c>
      <c r="F28">
        <v>15</v>
      </c>
      <c r="G28">
        <v>15</v>
      </c>
      <c r="H28">
        <v>20</v>
      </c>
      <c r="I28">
        <v>35</v>
      </c>
      <c r="J28">
        <v>35</v>
      </c>
    </row>
    <row r="29" spans="1:10" x14ac:dyDescent="0.2">
      <c r="A29" s="29" t="s">
        <v>198</v>
      </c>
      <c r="B29" t="s">
        <v>180</v>
      </c>
      <c r="C29" t="s">
        <v>71</v>
      </c>
      <c r="D29" t="s">
        <v>467</v>
      </c>
      <c r="E29">
        <v>40</v>
      </c>
      <c r="F29">
        <v>55</v>
      </c>
      <c r="G29">
        <v>60</v>
      </c>
      <c r="H29">
        <v>75</v>
      </c>
      <c r="I29">
        <v>65</v>
      </c>
      <c r="J29">
        <v>70</v>
      </c>
    </row>
    <row r="30" spans="1:10" x14ac:dyDescent="0.2">
      <c r="A30" s="29" t="s">
        <v>199</v>
      </c>
      <c r="B30" t="s">
        <v>180</v>
      </c>
      <c r="C30" t="s">
        <v>71</v>
      </c>
      <c r="D30" t="s">
        <v>467</v>
      </c>
      <c r="E30">
        <v>10</v>
      </c>
      <c r="F30">
        <v>25</v>
      </c>
      <c r="G30">
        <v>30</v>
      </c>
      <c r="H30">
        <v>60</v>
      </c>
      <c r="I30">
        <v>80</v>
      </c>
      <c r="J30">
        <v>80</v>
      </c>
    </row>
    <row r="31" spans="1:10" x14ac:dyDescent="0.2">
      <c r="A31" s="29" t="s">
        <v>200</v>
      </c>
      <c r="B31" t="s">
        <v>180</v>
      </c>
      <c r="C31" t="s">
        <v>71</v>
      </c>
      <c r="D31" t="s">
        <v>467</v>
      </c>
      <c r="E31">
        <v>5</v>
      </c>
      <c r="F31">
        <v>10</v>
      </c>
      <c r="G31">
        <v>20</v>
      </c>
      <c r="H31">
        <v>35</v>
      </c>
      <c r="I31">
        <v>75</v>
      </c>
      <c r="J31">
        <v>75</v>
      </c>
    </row>
    <row r="32" spans="1:10" ht="17" thickBot="1" x14ac:dyDescent="0.25">
      <c r="A32" s="30" t="s">
        <v>201</v>
      </c>
      <c r="B32" t="s">
        <v>180</v>
      </c>
      <c r="C32" t="s">
        <v>71</v>
      </c>
      <c r="D32" t="s">
        <v>467</v>
      </c>
      <c r="E32">
        <v>10</v>
      </c>
      <c r="F32">
        <v>15</v>
      </c>
      <c r="G32">
        <v>25</v>
      </c>
      <c r="H32">
        <v>25</v>
      </c>
      <c r="I32">
        <v>45</v>
      </c>
      <c r="J32">
        <v>45</v>
      </c>
    </row>
    <row r="33" spans="1:10" x14ac:dyDescent="0.2">
      <c r="A33" s="31" t="s">
        <v>202</v>
      </c>
      <c r="B33" t="s">
        <v>180</v>
      </c>
      <c r="C33" t="s">
        <v>71</v>
      </c>
      <c r="D33" t="s">
        <v>467</v>
      </c>
      <c r="E33">
        <v>10</v>
      </c>
      <c r="F33">
        <v>15</v>
      </c>
      <c r="G33">
        <v>20</v>
      </c>
      <c r="H33">
        <v>20</v>
      </c>
      <c r="I33">
        <v>50</v>
      </c>
      <c r="J33">
        <v>50</v>
      </c>
    </row>
    <row r="34" spans="1:10" x14ac:dyDescent="0.2">
      <c r="A34" s="29" t="s">
        <v>203</v>
      </c>
      <c r="B34" t="s">
        <v>180</v>
      </c>
      <c r="C34" t="s">
        <v>71</v>
      </c>
      <c r="D34" t="s">
        <v>467</v>
      </c>
      <c r="E34">
        <v>5</v>
      </c>
      <c r="F34">
        <v>10</v>
      </c>
      <c r="G34">
        <v>15</v>
      </c>
      <c r="H34">
        <v>20</v>
      </c>
      <c r="I34">
        <v>40</v>
      </c>
      <c r="J34">
        <v>40</v>
      </c>
    </row>
    <row r="35" spans="1:10" x14ac:dyDescent="0.2">
      <c r="A35" s="29" t="s">
        <v>204</v>
      </c>
      <c r="B35" t="s">
        <v>180</v>
      </c>
      <c r="C35" t="s">
        <v>71</v>
      </c>
      <c r="D35" t="s">
        <v>467</v>
      </c>
      <c r="E35">
        <v>0</v>
      </c>
      <c r="F35">
        <v>30</v>
      </c>
      <c r="G35">
        <v>30</v>
      </c>
      <c r="H35">
        <v>45</v>
      </c>
      <c r="I35">
        <v>45</v>
      </c>
      <c r="J35">
        <v>45</v>
      </c>
    </row>
    <row r="36" spans="1:10" x14ac:dyDescent="0.2">
      <c r="A36" s="28" t="s">
        <v>205</v>
      </c>
      <c r="B36" t="s">
        <v>170</v>
      </c>
      <c r="C36" t="s">
        <v>77</v>
      </c>
      <c r="D36" t="s">
        <v>467</v>
      </c>
      <c r="E36">
        <v>0</v>
      </c>
      <c r="F36">
        <v>0</v>
      </c>
      <c r="G36">
        <v>0</v>
      </c>
      <c r="H36">
        <v>0</v>
      </c>
      <c r="I36">
        <v>0</v>
      </c>
      <c r="J36">
        <v>0</v>
      </c>
    </row>
    <row r="37" spans="1:10" x14ac:dyDescent="0.2">
      <c r="A37" s="28" t="s">
        <v>206</v>
      </c>
      <c r="B37" t="s">
        <v>170</v>
      </c>
      <c r="C37" t="s">
        <v>77</v>
      </c>
      <c r="D37" t="s">
        <v>467</v>
      </c>
      <c r="E37">
        <v>0</v>
      </c>
      <c r="F37">
        <v>0</v>
      </c>
      <c r="G37">
        <v>0</v>
      </c>
      <c r="H37">
        <v>0</v>
      </c>
      <c r="I37">
        <v>0</v>
      </c>
      <c r="J37">
        <v>0</v>
      </c>
    </row>
    <row r="38" spans="1:10" x14ac:dyDescent="0.2">
      <c r="A38" s="28" t="s">
        <v>207</v>
      </c>
      <c r="B38" t="s">
        <v>170</v>
      </c>
      <c r="C38" t="s">
        <v>77</v>
      </c>
      <c r="D38" t="s">
        <v>467</v>
      </c>
      <c r="E38">
        <v>0</v>
      </c>
      <c r="F38">
        <v>0</v>
      </c>
      <c r="G38">
        <v>0</v>
      </c>
      <c r="H38">
        <v>0</v>
      </c>
      <c r="I38">
        <v>0</v>
      </c>
      <c r="J38">
        <v>0</v>
      </c>
    </row>
    <row r="39" spans="1:10" x14ac:dyDescent="0.2">
      <c r="A39" s="28" t="s">
        <v>208</v>
      </c>
      <c r="B39" t="s">
        <v>170</v>
      </c>
      <c r="C39" t="s">
        <v>77</v>
      </c>
      <c r="D39" t="s">
        <v>467</v>
      </c>
      <c r="E39">
        <v>0</v>
      </c>
      <c r="F39">
        <v>0</v>
      </c>
      <c r="G39">
        <v>0</v>
      </c>
      <c r="H39">
        <v>0</v>
      </c>
      <c r="I39">
        <v>0</v>
      </c>
      <c r="J39">
        <v>0</v>
      </c>
    </row>
    <row r="40" spans="1:10" x14ac:dyDescent="0.2">
      <c r="A40" s="29" t="s">
        <v>209</v>
      </c>
      <c r="B40" t="s">
        <v>180</v>
      </c>
      <c r="C40" t="s">
        <v>77</v>
      </c>
      <c r="D40" t="s">
        <v>467</v>
      </c>
      <c r="E40">
        <v>0</v>
      </c>
      <c r="F40">
        <v>5</v>
      </c>
      <c r="G40">
        <v>25</v>
      </c>
      <c r="H40">
        <v>40</v>
      </c>
      <c r="I40">
        <v>45</v>
      </c>
      <c r="J40">
        <v>60</v>
      </c>
    </row>
    <row r="41" spans="1:10" x14ac:dyDescent="0.2">
      <c r="A41" s="29" t="s">
        <v>210</v>
      </c>
      <c r="B41" t="s">
        <v>180</v>
      </c>
      <c r="C41" t="s">
        <v>77</v>
      </c>
      <c r="D41" t="s">
        <v>467</v>
      </c>
      <c r="E41">
        <v>70</v>
      </c>
      <c r="F41">
        <v>95</v>
      </c>
      <c r="G41">
        <v>95</v>
      </c>
      <c r="H41">
        <v>95</v>
      </c>
      <c r="I41">
        <v>95</v>
      </c>
      <c r="J41">
        <v>95</v>
      </c>
    </row>
    <row r="42" spans="1:10" x14ac:dyDescent="0.2">
      <c r="A42" s="29" t="s">
        <v>211</v>
      </c>
      <c r="B42" t="s">
        <v>180</v>
      </c>
      <c r="C42" t="s">
        <v>77</v>
      </c>
      <c r="D42" t="s">
        <v>467</v>
      </c>
      <c r="E42">
        <v>95</v>
      </c>
      <c r="F42">
        <v>100</v>
      </c>
      <c r="G42">
        <v>95</v>
      </c>
      <c r="H42">
        <v>95</v>
      </c>
      <c r="I42">
        <v>95</v>
      </c>
      <c r="J42">
        <v>95</v>
      </c>
    </row>
    <row r="43" spans="1:10" x14ac:dyDescent="0.2">
      <c r="A43" s="29" t="s">
        <v>212</v>
      </c>
      <c r="B43" t="s">
        <v>180</v>
      </c>
      <c r="C43" t="s">
        <v>77</v>
      </c>
      <c r="D43" t="s">
        <v>467</v>
      </c>
      <c r="E43">
        <v>0</v>
      </c>
      <c r="F43">
        <v>0</v>
      </c>
      <c r="G43">
        <v>20</v>
      </c>
      <c r="H43">
        <v>80</v>
      </c>
      <c r="I43">
        <v>90</v>
      </c>
      <c r="J43">
        <v>90</v>
      </c>
    </row>
    <row r="44" spans="1:10" x14ac:dyDescent="0.2">
      <c r="A44" s="28" t="s">
        <v>213</v>
      </c>
      <c r="B44" t="s">
        <v>170</v>
      </c>
      <c r="C44" t="s">
        <v>66</v>
      </c>
      <c r="D44" t="s">
        <v>467</v>
      </c>
      <c r="E44">
        <v>0</v>
      </c>
      <c r="F44">
        <v>0</v>
      </c>
      <c r="G44">
        <v>0</v>
      </c>
      <c r="H44">
        <v>0</v>
      </c>
      <c r="I44">
        <v>0</v>
      </c>
      <c r="J44">
        <v>5</v>
      </c>
    </row>
    <row r="45" spans="1:10" x14ac:dyDescent="0.2">
      <c r="A45" s="28" t="s">
        <v>214</v>
      </c>
      <c r="B45" t="s">
        <v>170</v>
      </c>
      <c r="C45" t="s">
        <v>66</v>
      </c>
      <c r="D45" t="s">
        <v>467</v>
      </c>
      <c r="E45">
        <v>5</v>
      </c>
      <c r="F45">
        <v>5</v>
      </c>
      <c r="G45">
        <v>0</v>
      </c>
      <c r="H45">
        <v>0</v>
      </c>
      <c r="I45">
        <v>5</v>
      </c>
      <c r="J45">
        <v>5</v>
      </c>
    </row>
    <row r="46" spans="1:10" x14ac:dyDescent="0.2">
      <c r="A46" s="28" t="s">
        <v>215</v>
      </c>
      <c r="B46" t="s">
        <v>170</v>
      </c>
      <c r="C46" t="s">
        <v>66</v>
      </c>
      <c r="D46" t="s">
        <v>467</v>
      </c>
      <c r="E46">
        <v>5</v>
      </c>
      <c r="F46">
        <v>5</v>
      </c>
      <c r="G46">
        <v>5</v>
      </c>
      <c r="H46">
        <v>5</v>
      </c>
      <c r="I46">
        <v>5</v>
      </c>
      <c r="J46">
        <v>5</v>
      </c>
    </row>
    <row r="47" spans="1:10" x14ac:dyDescent="0.2">
      <c r="A47" s="28" t="s">
        <v>216</v>
      </c>
      <c r="B47" t="s">
        <v>170</v>
      </c>
      <c r="C47" t="s">
        <v>66</v>
      </c>
      <c r="D47" t="s">
        <v>467</v>
      </c>
      <c r="E47">
        <v>0</v>
      </c>
      <c r="F47">
        <v>0</v>
      </c>
      <c r="G47">
        <v>0</v>
      </c>
      <c r="H47">
        <v>0</v>
      </c>
      <c r="I47">
        <v>0</v>
      </c>
      <c r="J47">
        <v>0</v>
      </c>
    </row>
    <row r="48" spans="1:10" x14ac:dyDescent="0.2">
      <c r="A48" s="28" t="s">
        <v>217</v>
      </c>
      <c r="B48" t="s">
        <v>170</v>
      </c>
      <c r="C48" t="s">
        <v>66</v>
      </c>
      <c r="D48" t="s">
        <v>467</v>
      </c>
      <c r="E48">
        <v>0</v>
      </c>
      <c r="F48">
        <v>5</v>
      </c>
      <c r="G48">
        <v>5</v>
      </c>
      <c r="H48">
        <v>5</v>
      </c>
      <c r="I48">
        <v>5</v>
      </c>
      <c r="J48">
        <v>0</v>
      </c>
    </row>
    <row r="49" spans="1:10" x14ac:dyDescent="0.2">
      <c r="A49" s="28" t="s">
        <v>218</v>
      </c>
      <c r="B49" t="s">
        <v>170</v>
      </c>
      <c r="C49" t="s">
        <v>66</v>
      </c>
      <c r="D49" t="s">
        <v>467</v>
      </c>
      <c r="E49">
        <v>0</v>
      </c>
      <c r="F49">
        <v>0</v>
      </c>
      <c r="G49">
        <v>0</v>
      </c>
      <c r="H49">
        <v>0</v>
      </c>
      <c r="I49">
        <v>5</v>
      </c>
      <c r="J49">
        <v>0</v>
      </c>
    </row>
    <row r="50" spans="1:10" x14ac:dyDescent="0.2">
      <c r="A50" s="28" t="s">
        <v>219</v>
      </c>
      <c r="B50" t="s">
        <v>170</v>
      </c>
      <c r="C50" t="s">
        <v>66</v>
      </c>
      <c r="D50" t="s">
        <v>467</v>
      </c>
      <c r="E50">
        <v>5</v>
      </c>
      <c r="F50">
        <v>5</v>
      </c>
      <c r="G50">
        <v>5</v>
      </c>
      <c r="H50">
        <v>5</v>
      </c>
      <c r="I50">
        <v>10</v>
      </c>
      <c r="J50">
        <v>10</v>
      </c>
    </row>
    <row r="51" spans="1:10" x14ac:dyDescent="0.2">
      <c r="A51" s="29" t="s">
        <v>220</v>
      </c>
      <c r="B51" t="s">
        <v>180</v>
      </c>
      <c r="C51" t="s">
        <v>66</v>
      </c>
      <c r="D51" t="s">
        <v>467</v>
      </c>
      <c r="E51">
        <v>80</v>
      </c>
      <c r="F51">
        <v>90</v>
      </c>
      <c r="G51">
        <v>95</v>
      </c>
      <c r="H51">
        <v>100</v>
      </c>
      <c r="I51">
        <v>100</v>
      </c>
      <c r="J51">
        <v>100</v>
      </c>
    </row>
    <row r="52" spans="1:10" x14ac:dyDescent="0.2">
      <c r="A52" s="29" t="s">
        <v>221</v>
      </c>
      <c r="B52" t="s">
        <v>180</v>
      </c>
      <c r="C52" t="s">
        <v>66</v>
      </c>
      <c r="D52" t="s">
        <v>467</v>
      </c>
      <c r="E52">
        <v>80</v>
      </c>
      <c r="F52">
        <v>90</v>
      </c>
      <c r="G52">
        <v>90</v>
      </c>
      <c r="H52">
        <v>90</v>
      </c>
      <c r="I52">
        <v>100</v>
      </c>
      <c r="J52">
        <v>100</v>
      </c>
    </row>
    <row r="53" spans="1:10" x14ac:dyDescent="0.2">
      <c r="A53" s="29" t="s">
        <v>222</v>
      </c>
      <c r="B53" t="s">
        <v>180</v>
      </c>
      <c r="C53" t="s">
        <v>66</v>
      </c>
      <c r="D53" t="s">
        <v>467</v>
      </c>
      <c r="E53">
        <v>70</v>
      </c>
      <c r="F53">
        <v>80</v>
      </c>
      <c r="G53">
        <v>85</v>
      </c>
      <c r="H53">
        <v>100</v>
      </c>
      <c r="I53">
        <v>100</v>
      </c>
      <c r="J53">
        <v>100</v>
      </c>
    </row>
    <row r="54" spans="1:10" x14ac:dyDescent="0.2">
      <c r="A54" s="29" t="s">
        <v>223</v>
      </c>
      <c r="B54" t="s">
        <v>180</v>
      </c>
      <c r="C54" t="s">
        <v>66</v>
      </c>
      <c r="D54" t="s">
        <v>467</v>
      </c>
      <c r="E54">
        <v>0</v>
      </c>
      <c r="F54">
        <v>0</v>
      </c>
      <c r="G54">
        <v>0</v>
      </c>
      <c r="H54">
        <v>0</v>
      </c>
      <c r="I54">
        <v>0</v>
      </c>
      <c r="J54">
        <v>5</v>
      </c>
    </row>
    <row r="55" spans="1:10" x14ac:dyDescent="0.2">
      <c r="A55" s="29" t="s">
        <v>224</v>
      </c>
      <c r="B55" t="s">
        <v>180</v>
      </c>
      <c r="C55" t="s">
        <v>66</v>
      </c>
      <c r="D55" t="s">
        <v>467</v>
      </c>
      <c r="E55">
        <v>0</v>
      </c>
      <c r="F55">
        <v>0</v>
      </c>
      <c r="G55">
        <v>0</v>
      </c>
      <c r="H55">
        <v>0</v>
      </c>
      <c r="I55">
        <v>5</v>
      </c>
      <c r="J55">
        <v>5</v>
      </c>
    </row>
    <row r="56" spans="1:10" x14ac:dyDescent="0.2">
      <c r="A56" s="29" t="s">
        <v>225</v>
      </c>
      <c r="B56" t="s">
        <v>180</v>
      </c>
      <c r="C56" t="s">
        <v>66</v>
      </c>
      <c r="D56" t="s">
        <v>467</v>
      </c>
      <c r="E56">
        <v>90</v>
      </c>
      <c r="F56">
        <v>85</v>
      </c>
      <c r="G56">
        <v>85</v>
      </c>
      <c r="H56">
        <v>95</v>
      </c>
      <c r="I56">
        <v>100</v>
      </c>
      <c r="J56">
        <v>100</v>
      </c>
    </row>
    <row r="57" spans="1:10" x14ac:dyDescent="0.2">
      <c r="A57" s="29" t="s">
        <v>226</v>
      </c>
      <c r="B57" t="s">
        <v>180</v>
      </c>
      <c r="C57" t="s">
        <v>66</v>
      </c>
      <c r="D57" t="s">
        <v>467</v>
      </c>
      <c r="E57">
        <v>80</v>
      </c>
      <c r="F57">
        <v>85</v>
      </c>
      <c r="G57">
        <v>90</v>
      </c>
      <c r="H57">
        <v>90</v>
      </c>
      <c r="I57">
        <v>90</v>
      </c>
      <c r="J57">
        <v>90</v>
      </c>
    </row>
    <row r="58" spans="1:10" x14ac:dyDescent="0.2">
      <c r="A58" s="28" t="s">
        <v>227</v>
      </c>
      <c r="B58" t="s">
        <v>170</v>
      </c>
      <c r="C58" t="s">
        <v>52</v>
      </c>
      <c r="D58" t="s">
        <v>467</v>
      </c>
      <c r="E58">
        <v>0</v>
      </c>
      <c r="F58">
        <v>0</v>
      </c>
      <c r="G58">
        <v>0</v>
      </c>
      <c r="H58">
        <v>5</v>
      </c>
      <c r="I58">
        <v>15</v>
      </c>
      <c r="J58">
        <v>15</v>
      </c>
    </row>
    <row r="59" spans="1:10" x14ac:dyDescent="0.2">
      <c r="A59" s="28" t="s">
        <v>228</v>
      </c>
      <c r="B59" t="s">
        <v>170</v>
      </c>
      <c r="C59" t="s">
        <v>52</v>
      </c>
      <c r="D59" t="s">
        <v>467</v>
      </c>
      <c r="E59">
        <v>0</v>
      </c>
      <c r="F59">
        <v>0</v>
      </c>
      <c r="G59">
        <v>0</v>
      </c>
      <c r="H59">
        <v>0</v>
      </c>
      <c r="I59">
        <v>0</v>
      </c>
      <c r="J59">
        <v>0</v>
      </c>
    </row>
    <row r="60" spans="1:10" x14ac:dyDescent="0.2">
      <c r="A60" s="28" t="s">
        <v>229</v>
      </c>
      <c r="B60" t="s">
        <v>170</v>
      </c>
      <c r="C60" t="s">
        <v>52</v>
      </c>
      <c r="D60" t="s">
        <v>467</v>
      </c>
      <c r="E60">
        <v>0</v>
      </c>
      <c r="F60">
        <v>0</v>
      </c>
      <c r="G60">
        <v>0</v>
      </c>
      <c r="H60">
        <v>0</v>
      </c>
      <c r="I60">
        <v>5</v>
      </c>
      <c r="J60">
        <v>5</v>
      </c>
    </row>
    <row r="61" spans="1:10" x14ac:dyDescent="0.2">
      <c r="A61" s="28" t="s">
        <v>230</v>
      </c>
      <c r="B61" t="s">
        <v>170</v>
      </c>
      <c r="C61" t="s">
        <v>52</v>
      </c>
      <c r="D61" t="s">
        <v>467</v>
      </c>
      <c r="E61">
        <v>0</v>
      </c>
      <c r="F61">
        <v>0</v>
      </c>
      <c r="G61">
        <v>0</v>
      </c>
      <c r="H61">
        <v>0</v>
      </c>
      <c r="I61">
        <v>0</v>
      </c>
      <c r="J61">
        <v>0</v>
      </c>
    </row>
    <row r="62" spans="1:10" x14ac:dyDescent="0.2">
      <c r="A62" s="28" t="s">
        <v>231</v>
      </c>
      <c r="B62" t="s">
        <v>170</v>
      </c>
      <c r="C62" t="s">
        <v>52</v>
      </c>
      <c r="D62" t="s">
        <v>467</v>
      </c>
      <c r="E62">
        <v>0</v>
      </c>
      <c r="F62">
        <v>0</v>
      </c>
      <c r="G62">
        <v>0</v>
      </c>
      <c r="H62">
        <v>0</v>
      </c>
      <c r="I62">
        <v>0</v>
      </c>
      <c r="J62">
        <v>0</v>
      </c>
    </row>
    <row r="63" spans="1:10" ht="17" thickBot="1" x14ac:dyDescent="0.25">
      <c r="A63" s="32" t="s">
        <v>232</v>
      </c>
      <c r="B63" t="s">
        <v>170</v>
      </c>
      <c r="C63" t="s">
        <v>52</v>
      </c>
      <c r="D63" t="s">
        <v>467</v>
      </c>
      <c r="E63">
        <v>0</v>
      </c>
      <c r="F63">
        <v>0</v>
      </c>
      <c r="G63">
        <v>0</v>
      </c>
      <c r="H63">
        <v>0</v>
      </c>
      <c r="I63">
        <v>0</v>
      </c>
      <c r="J63">
        <v>0</v>
      </c>
    </row>
    <row r="64" spans="1:10" x14ac:dyDescent="0.2">
      <c r="A64" s="33" t="s">
        <v>233</v>
      </c>
      <c r="B64" t="s">
        <v>170</v>
      </c>
      <c r="C64" t="s">
        <v>52</v>
      </c>
      <c r="D64" t="s">
        <v>467</v>
      </c>
      <c r="E64">
        <v>0</v>
      </c>
      <c r="F64">
        <v>0</v>
      </c>
      <c r="G64">
        <v>0</v>
      </c>
      <c r="H64">
        <v>0</v>
      </c>
      <c r="I64">
        <v>0</v>
      </c>
      <c r="J64">
        <v>0</v>
      </c>
    </row>
    <row r="65" spans="1:10" x14ac:dyDescent="0.2">
      <c r="A65" s="28" t="s">
        <v>234</v>
      </c>
      <c r="B65" t="s">
        <v>170</v>
      </c>
      <c r="C65" t="s">
        <v>52</v>
      </c>
      <c r="D65" t="s">
        <v>467</v>
      </c>
      <c r="E65">
        <v>0</v>
      </c>
      <c r="F65">
        <v>0</v>
      </c>
      <c r="G65">
        <v>0</v>
      </c>
      <c r="H65">
        <v>0</v>
      </c>
      <c r="I65">
        <v>0</v>
      </c>
      <c r="J65">
        <v>0</v>
      </c>
    </row>
    <row r="66" spans="1:10" x14ac:dyDescent="0.2">
      <c r="A66" s="29" t="s">
        <v>235</v>
      </c>
      <c r="B66" t="s">
        <v>180</v>
      </c>
      <c r="C66" t="s">
        <v>52</v>
      </c>
      <c r="D66" t="s">
        <v>467</v>
      </c>
      <c r="E66">
        <v>0</v>
      </c>
      <c r="F66">
        <v>0</v>
      </c>
      <c r="G66">
        <v>0</v>
      </c>
      <c r="H66">
        <v>0</v>
      </c>
      <c r="I66">
        <v>0</v>
      </c>
      <c r="J66">
        <v>90</v>
      </c>
    </row>
    <row r="67" spans="1:10" x14ac:dyDescent="0.2">
      <c r="A67" s="29" t="s">
        <v>236</v>
      </c>
      <c r="B67" t="s">
        <v>180</v>
      </c>
      <c r="C67" t="s">
        <v>52</v>
      </c>
      <c r="D67" t="s">
        <v>467</v>
      </c>
      <c r="E67">
        <v>70</v>
      </c>
      <c r="F67">
        <v>75</v>
      </c>
      <c r="G67">
        <v>80</v>
      </c>
      <c r="H67">
        <v>80</v>
      </c>
      <c r="I67">
        <v>75</v>
      </c>
      <c r="J67">
        <v>75</v>
      </c>
    </row>
    <row r="68" spans="1:10" x14ac:dyDescent="0.2">
      <c r="A68" s="29" t="s">
        <v>237</v>
      </c>
      <c r="B68" t="s">
        <v>180</v>
      </c>
      <c r="C68" t="s">
        <v>52</v>
      </c>
      <c r="D68" t="s">
        <v>467</v>
      </c>
      <c r="E68">
        <v>0</v>
      </c>
      <c r="F68">
        <v>0</v>
      </c>
      <c r="G68">
        <v>5</v>
      </c>
      <c r="H68">
        <v>30</v>
      </c>
      <c r="I68">
        <v>75</v>
      </c>
      <c r="J68">
        <v>75</v>
      </c>
    </row>
    <row r="69" spans="1:10" x14ac:dyDescent="0.2">
      <c r="A69" s="29" t="s">
        <v>238</v>
      </c>
      <c r="B69" t="s">
        <v>180</v>
      </c>
      <c r="C69" t="s">
        <v>52</v>
      </c>
      <c r="D69" t="s">
        <v>467</v>
      </c>
      <c r="E69">
        <v>95</v>
      </c>
      <c r="F69">
        <v>95</v>
      </c>
      <c r="G69">
        <v>95</v>
      </c>
      <c r="H69">
        <v>95</v>
      </c>
      <c r="I69">
        <v>90</v>
      </c>
      <c r="J69">
        <v>90</v>
      </c>
    </row>
    <row r="70" spans="1:10" x14ac:dyDescent="0.2">
      <c r="A70" s="29" t="s">
        <v>239</v>
      </c>
      <c r="B70" t="s">
        <v>180</v>
      </c>
      <c r="C70" t="s">
        <v>52</v>
      </c>
      <c r="D70" t="s">
        <v>467</v>
      </c>
      <c r="E70">
        <v>60</v>
      </c>
      <c r="F70">
        <v>60</v>
      </c>
      <c r="G70">
        <v>60</v>
      </c>
      <c r="H70">
        <v>60</v>
      </c>
      <c r="I70">
        <v>60</v>
      </c>
      <c r="J70">
        <v>60</v>
      </c>
    </row>
    <row r="71" spans="1:10" x14ac:dyDescent="0.2">
      <c r="A71" s="29" t="s">
        <v>240</v>
      </c>
      <c r="B71" t="s">
        <v>180</v>
      </c>
      <c r="C71" t="s">
        <v>52</v>
      </c>
      <c r="D71" t="s">
        <v>467</v>
      </c>
      <c r="E71">
        <v>25</v>
      </c>
      <c r="F71">
        <v>30</v>
      </c>
      <c r="G71">
        <v>40</v>
      </c>
      <c r="H71">
        <v>40</v>
      </c>
      <c r="I71">
        <v>40</v>
      </c>
      <c r="J71">
        <v>40</v>
      </c>
    </row>
    <row r="72" spans="1:10" x14ac:dyDescent="0.2">
      <c r="A72" s="29" t="s">
        <v>241</v>
      </c>
      <c r="B72" t="s">
        <v>180</v>
      </c>
      <c r="C72" t="s">
        <v>52</v>
      </c>
      <c r="D72" t="s">
        <v>467</v>
      </c>
      <c r="E72">
        <v>5</v>
      </c>
      <c r="F72">
        <v>10</v>
      </c>
      <c r="G72">
        <v>30</v>
      </c>
      <c r="H72">
        <v>30</v>
      </c>
      <c r="I72">
        <v>40</v>
      </c>
      <c r="J72">
        <v>40</v>
      </c>
    </row>
    <row r="73" spans="1:10" x14ac:dyDescent="0.2">
      <c r="A73" s="29" t="s">
        <v>242</v>
      </c>
      <c r="B73" t="s">
        <v>180</v>
      </c>
      <c r="C73" t="s">
        <v>52</v>
      </c>
      <c r="D73" t="s">
        <v>467</v>
      </c>
      <c r="E73">
        <v>0</v>
      </c>
      <c r="F73">
        <v>0</v>
      </c>
      <c r="G73">
        <v>0</v>
      </c>
      <c r="H73">
        <v>25</v>
      </c>
      <c r="I73">
        <v>85</v>
      </c>
      <c r="J73">
        <v>90</v>
      </c>
    </row>
    <row r="74" spans="1:10" x14ac:dyDescent="0.2">
      <c r="A74" s="28" t="s">
        <v>243</v>
      </c>
      <c r="B74" t="s">
        <v>170</v>
      </c>
      <c r="C74" t="s">
        <v>63</v>
      </c>
      <c r="D74" t="s">
        <v>467</v>
      </c>
      <c r="E74">
        <v>0</v>
      </c>
      <c r="F74">
        <v>0</v>
      </c>
      <c r="G74">
        <v>0</v>
      </c>
      <c r="H74">
        <v>0</v>
      </c>
      <c r="I74">
        <v>0</v>
      </c>
      <c r="J74">
        <v>0</v>
      </c>
    </row>
    <row r="75" spans="1:10" x14ac:dyDescent="0.2">
      <c r="A75" s="28" t="s">
        <v>244</v>
      </c>
      <c r="B75" t="s">
        <v>170</v>
      </c>
      <c r="C75" t="s">
        <v>63</v>
      </c>
      <c r="D75" t="s">
        <v>467</v>
      </c>
      <c r="E75">
        <v>0</v>
      </c>
      <c r="F75">
        <v>0</v>
      </c>
      <c r="G75">
        <v>0</v>
      </c>
      <c r="H75">
        <v>0</v>
      </c>
      <c r="I75">
        <v>0</v>
      </c>
      <c r="J75">
        <v>0</v>
      </c>
    </row>
    <row r="76" spans="1:10" x14ac:dyDescent="0.2">
      <c r="A76" s="29" t="s">
        <v>245</v>
      </c>
      <c r="B76" t="s">
        <v>180</v>
      </c>
      <c r="C76" t="s">
        <v>63</v>
      </c>
      <c r="D76" t="s">
        <v>467</v>
      </c>
      <c r="E76">
        <v>80</v>
      </c>
      <c r="F76">
        <v>100</v>
      </c>
      <c r="G76">
        <v>100</v>
      </c>
      <c r="H76">
        <v>100</v>
      </c>
      <c r="I76">
        <v>100</v>
      </c>
      <c r="J76">
        <v>100</v>
      </c>
    </row>
    <row r="77" spans="1:10" x14ac:dyDescent="0.2">
      <c r="A77" s="29" t="s">
        <v>246</v>
      </c>
      <c r="B77" t="s">
        <v>180</v>
      </c>
      <c r="C77" t="s">
        <v>63</v>
      </c>
      <c r="D77" t="s">
        <v>467</v>
      </c>
      <c r="E77">
        <v>50</v>
      </c>
      <c r="F77">
        <v>80</v>
      </c>
      <c r="G77">
        <v>100</v>
      </c>
      <c r="H77">
        <v>100</v>
      </c>
      <c r="I77">
        <v>100</v>
      </c>
      <c r="J77">
        <v>100</v>
      </c>
    </row>
    <row r="78" spans="1:10" x14ac:dyDescent="0.2">
      <c r="A78" s="28" t="s">
        <v>247</v>
      </c>
      <c r="B78" t="s">
        <v>170</v>
      </c>
      <c r="C78" t="s">
        <v>248</v>
      </c>
      <c r="D78" t="s">
        <v>467</v>
      </c>
      <c r="E78">
        <v>0</v>
      </c>
      <c r="F78">
        <v>0</v>
      </c>
      <c r="G78">
        <v>0</v>
      </c>
      <c r="H78">
        <v>0</v>
      </c>
      <c r="I78">
        <v>0</v>
      </c>
      <c r="J78">
        <v>0</v>
      </c>
    </row>
    <row r="79" spans="1:10" x14ac:dyDescent="0.2">
      <c r="A79" s="28" t="s">
        <v>249</v>
      </c>
      <c r="B79" t="s">
        <v>170</v>
      </c>
      <c r="C79" t="s">
        <v>248</v>
      </c>
      <c r="D79" t="s">
        <v>467</v>
      </c>
      <c r="E79">
        <v>0</v>
      </c>
      <c r="F79">
        <v>0</v>
      </c>
      <c r="G79">
        <v>0</v>
      </c>
      <c r="H79">
        <v>0</v>
      </c>
      <c r="I79">
        <v>0</v>
      </c>
      <c r="J79">
        <v>0</v>
      </c>
    </row>
    <row r="80" spans="1:10" x14ac:dyDescent="0.2">
      <c r="A80" s="28" t="s">
        <v>250</v>
      </c>
      <c r="B80" t="s">
        <v>170</v>
      </c>
      <c r="C80" t="s">
        <v>248</v>
      </c>
      <c r="D80" t="s">
        <v>467</v>
      </c>
      <c r="E80">
        <v>0</v>
      </c>
      <c r="F80">
        <v>0</v>
      </c>
      <c r="G80">
        <v>0</v>
      </c>
      <c r="H80">
        <v>0</v>
      </c>
      <c r="I80">
        <v>0</v>
      </c>
      <c r="J80">
        <v>0</v>
      </c>
    </row>
    <row r="81" spans="1:10" x14ac:dyDescent="0.2">
      <c r="A81" s="28" t="s">
        <v>251</v>
      </c>
      <c r="B81" t="s">
        <v>170</v>
      </c>
      <c r="C81" t="s">
        <v>248</v>
      </c>
      <c r="D81" t="s">
        <v>467</v>
      </c>
      <c r="E81">
        <v>0</v>
      </c>
      <c r="F81">
        <v>0</v>
      </c>
      <c r="G81">
        <v>0</v>
      </c>
      <c r="H81">
        <v>0</v>
      </c>
      <c r="I81">
        <v>0</v>
      </c>
      <c r="J81">
        <v>0</v>
      </c>
    </row>
    <row r="82" spans="1:10" x14ac:dyDescent="0.2">
      <c r="A82" s="34" t="s">
        <v>252</v>
      </c>
      <c r="B82" t="s">
        <v>170</v>
      </c>
      <c r="C82" t="s">
        <v>248</v>
      </c>
      <c r="D82" t="s">
        <v>467</v>
      </c>
      <c r="E82">
        <v>0</v>
      </c>
      <c r="F82">
        <v>0</v>
      </c>
      <c r="G82">
        <v>0</v>
      </c>
      <c r="H82">
        <v>0</v>
      </c>
      <c r="I82">
        <v>0</v>
      </c>
      <c r="J82">
        <v>0</v>
      </c>
    </row>
    <row r="83" spans="1:10" x14ac:dyDescent="0.2">
      <c r="A83" s="28" t="s">
        <v>253</v>
      </c>
      <c r="B83" t="s">
        <v>170</v>
      </c>
      <c r="C83" t="s">
        <v>248</v>
      </c>
      <c r="D83" t="s">
        <v>467</v>
      </c>
      <c r="E83">
        <v>0</v>
      </c>
      <c r="F83">
        <v>0</v>
      </c>
      <c r="G83">
        <v>0</v>
      </c>
      <c r="H83">
        <v>0</v>
      </c>
      <c r="I83">
        <v>0</v>
      </c>
      <c r="J83">
        <v>0</v>
      </c>
    </row>
    <row r="84" spans="1:10" x14ac:dyDescent="0.2">
      <c r="A84" s="28" t="s">
        <v>254</v>
      </c>
      <c r="B84" t="s">
        <v>170</v>
      </c>
      <c r="C84" t="s">
        <v>248</v>
      </c>
      <c r="D84" t="s">
        <v>467</v>
      </c>
      <c r="E84">
        <v>0</v>
      </c>
      <c r="F84">
        <v>0</v>
      </c>
      <c r="G84">
        <v>0</v>
      </c>
      <c r="H84">
        <v>0</v>
      </c>
      <c r="I84">
        <v>0</v>
      </c>
      <c r="J84">
        <v>0</v>
      </c>
    </row>
    <row r="85" spans="1:10" x14ac:dyDescent="0.2">
      <c r="A85" s="28" t="s">
        <v>255</v>
      </c>
      <c r="B85" t="s">
        <v>170</v>
      </c>
      <c r="C85" t="s">
        <v>248</v>
      </c>
      <c r="D85" t="s">
        <v>467</v>
      </c>
      <c r="E85">
        <v>0</v>
      </c>
      <c r="F85">
        <v>0</v>
      </c>
      <c r="G85">
        <v>0</v>
      </c>
      <c r="H85">
        <v>0</v>
      </c>
      <c r="I85">
        <v>0</v>
      </c>
      <c r="J85">
        <v>0</v>
      </c>
    </row>
    <row r="86" spans="1:10" x14ac:dyDescent="0.2">
      <c r="A86" s="29" t="s">
        <v>256</v>
      </c>
      <c r="B86" t="s">
        <v>180</v>
      </c>
      <c r="C86" t="s">
        <v>248</v>
      </c>
      <c r="D86" t="s">
        <v>467</v>
      </c>
      <c r="E86">
        <v>20</v>
      </c>
      <c r="F86">
        <v>25</v>
      </c>
      <c r="G86">
        <v>30</v>
      </c>
      <c r="H86">
        <v>50</v>
      </c>
      <c r="I86">
        <v>60</v>
      </c>
      <c r="J86">
        <v>65</v>
      </c>
    </row>
    <row r="87" spans="1:10" x14ac:dyDescent="0.2">
      <c r="A87" s="29" t="s">
        <v>257</v>
      </c>
      <c r="B87" t="s">
        <v>180</v>
      </c>
      <c r="C87" t="s">
        <v>248</v>
      </c>
      <c r="D87" t="s">
        <v>467</v>
      </c>
      <c r="E87">
        <v>30</v>
      </c>
      <c r="F87">
        <v>50</v>
      </c>
      <c r="G87">
        <v>50</v>
      </c>
      <c r="H87">
        <v>55</v>
      </c>
      <c r="I87">
        <v>60</v>
      </c>
      <c r="J87">
        <v>65</v>
      </c>
    </row>
    <row r="88" spans="1:10" x14ac:dyDescent="0.2">
      <c r="A88" s="29" t="s">
        <v>258</v>
      </c>
      <c r="B88" t="s">
        <v>180</v>
      </c>
      <c r="C88" t="s">
        <v>248</v>
      </c>
      <c r="D88" t="s">
        <v>467</v>
      </c>
      <c r="E88">
        <v>80</v>
      </c>
      <c r="F88">
        <v>85</v>
      </c>
      <c r="G88">
        <v>85</v>
      </c>
      <c r="H88">
        <v>85</v>
      </c>
      <c r="I88">
        <v>75</v>
      </c>
      <c r="J88">
        <v>75</v>
      </c>
    </row>
    <row r="89" spans="1:10" x14ac:dyDescent="0.2">
      <c r="A89" s="29" t="s">
        <v>259</v>
      </c>
      <c r="B89" t="s">
        <v>180</v>
      </c>
      <c r="C89" t="s">
        <v>248</v>
      </c>
      <c r="D89" t="s">
        <v>467</v>
      </c>
      <c r="E89">
        <v>0</v>
      </c>
      <c r="F89">
        <v>5</v>
      </c>
      <c r="G89">
        <v>10</v>
      </c>
      <c r="H89">
        <v>15</v>
      </c>
      <c r="I89">
        <v>15</v>
      </c>
      <c r="J89">
        <v>15</v>
      </c>
    </row>
    <row r="90" spans="1:10" x14ac:dyDescent="0.2">
      <c r="A90" s="29" t="s">
        <v>260</v>
      </c>
      <c r="B90" t="s">
        <v>180</v>
      </c>
      <c r="C90" t="s">
        <v>248</v>
      </c>
      <c r="D90" t="s">
        <v>467</v>
      </c>
      <c r="E90">
        <v>5</v>
      </c>
      <c r="F90">
        <v>5</v>
      </c>
      <c r="G90">
        <v>5</v>
      </c>
      <c r="H90">
        <v>5</v>
      </c>
      <c r="I90">
        <v>5</v>
      </c>
      <c r="J90">
        <v>10</v>
      </c>
    </row>
    <row r="91" spans="1:10" x14ac:dyDescent="0.2">
      <c r="A91" s="29" t="s">
        <v>261</v>
      </c>
      <c r="B91" t="s">
        <v>180</v>
      </c>
      <c r="C91" t="s">
        <v>248</v>
      </c>
      <c r="D91" t="s">
        <v>467</v>
      </c>
      <c r="E91">
        <v>70</v>
      </c>
      <c r="F91">
        <v>75</v>
      </c>
      <c r="G91">
        <v>75</v>
      </c>
      <c r="H91">
        <v>75</v>
      </c>
      <c r="I91">
        <v>80</v>
      </c>
      <c r="J91">
        <v>80</v>
      </c>
    </row>
    <row r="92" spans="1:10" x14ac:dyDescent="0.2">
      <c r="A92" s="29" t="s">
        <v>262</v>
      </c>
      <c r="B92" t="s">
        <v>180</v>
      </c>
      <c r="C92" t="s">
        <v>248</v>
      </c>
      <c r="D92" t="s">
        <v>467</v>
      </c>
      <c r="E92">
        <v>20</v>
      </c>
      <c r="F92">
        <v>25</v>
      </c>
      <c r="G92">
        <v>25</v>
      </c>
      <c r="H92">
        <v>25</v>
      </c>
      <c r="I92">
        <v>35</v>
      </c>
      <c r="J92">
        <v>35</v>
      </c>
    </row>
    <row r="93" spans="1:10" ht="17" thickBot="1" x14ac:dyDescent="0.25">
      <c r="A93" s="30" t="s">
        <v>263</v>
      </c>
      <c r="B93" t="s">
        <v>180</v>
      </c>
      <c r="C93" t="s">
        <v>248</v>
      </c>
      <c r="D93" t="s">
        <v>467</v>
      </c>
      <c r="E93">
        <v>85</v>
      </c>
      <c r="F93">
        <v>100</v>
      </c>
      <c r="G93">
        <v>100</v>
      </c>
      <c r="H93">
        <v>100</v>
      </c>
      <c r="I93">
        <v>100</v>
      </c>
      <c r="J93">
        <v>100</v>
      </c>
    </row>
    <row r="96" spans="1:10" x14ac:dyDescent="0.2">
      <c r="A96" s="27"/>
    </row>
    <row r="97" spans="1:1" x14ac:dyDescent="0.2">
      <c r="A97" s="27"/>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6"/>
  <sheetViews>
    <sheetView zoomScale="91" workbookViewId="0">
      <pane xSplit="1" ySplit="1" topLeftCell="B2" activePane="bottomRight" state="frozen"/>
      <selection activeCell="L94" sqref="L94"/>
      <selection pane="topRight" activeCell="L94" sqref="L94"/>
      <selection pane="bottomLeft" activeCell="L94" sqref="L94"/>
      <selection pane="bottomRight" activeCell="L94" sqref="L94"/>
    </sheetView>
  </sheetViews>
  <sheetFormatPr baseColWidth="10" defaultRowHeight="16" x14ac:dyDescent="0.2"/>
  <cols>
    <col min="1" max="1" width="6.33203125" style="9" bestFit="1" customWidth="1"/>
    <col min="2" max="2" width="9.5" bestFit="1" customWidth="1"/>
    <col min="3" max="3" width="7.1640625" bestFit="1" customWidth="1"/>
    <col min="4" max="4" width="8.33203125" bestFit="1" customWidth="1"/>
    <col min="5" max="6" width="7.1640625" bestFit="1" customWidth="1"/>
    <col min="7" max="7" width="7.33203125" style="19" bestFit="1" customWidth="1"/>
    <col min="8" max="9" width="7.83203125" bestFit="1" customWidth="1"/>
    <col min="10" max="10" width="7.83203125" style="19" customWidth="1"/>
    <col min="11" max="11" width="7.1640625" bestFit="1" customWidth="1"/>
    <col min="12" max="12" width="7.83203125" bestFit="1" customWidth="1"/>
    <col min="13" max="13" width="7.33203125" style="19" bestFit="1" customWidth="1"/>
    <col min="14" max="14" width="8.33203125" bestFit="1" customWidth="1"/>
    <col min="16" max="16" width="10.83203125" style="19"/>
    <col min="19" max="19" width="10.83203125" style="19"/>
  </cols>
  <sheetData>
    <row r="1" spans="1:19" s="1" customFormat="1" x14ac:dyDescent="0.2">
      <c r="A1" s="12" t="s">
        <v>33</v>
      </c>
      <c r="B1" s="1" t="s">
        <v>152</v>
      </c>
      <c r="C1" s="1" t="s">
        <v>31</v>
      </c>
      <c r="D1" s="1" t="s">
        <v>461</v>
      </c>
      <c r="E1" s="1" t="s">
        <v>468</v>
      </c>
      <c r="F1" s="1" t="s">
        <v>469</v>
      </c>
      <c r="G1" s="40" t="s">
        <v>436</v>
      </c>
      <c r="H1" s="1" t="s">
        <v>470</v>
      </c>
      <c r="I1" s="1" t="s">
        <v>471</v>
      </c>
      <c r="J1" s="40" t="s">
        <v>438</v>
      </c>
      <c r="K1" s="1" t="s">
        <v>472</v>
      </c>
      <c r="L1" s="1" t="s">
        <v>473</v>
      </c>
      <c r="M1" s="40" t="s">
        <v>440</v>
      </c>
      <c r="N1" s="1" t="s">
        <v>474</v>
      </c>
      <c r="O1" s="1" t="s">
        <v>475</v>
      </c>
      <c r="P1" s="40" t="s">
        <v>442</v>
      </c>
      <c r="Q1" s="1" t="s">
        <v>476</v>
      </c>
      <c r="R1" s="1" t="s">
        <v>477</v>
      </c>
      <c r="S1" s="40" t="s">
        <v>448</v>
      </c>
    </row>
    <row r="2" spans="1:19" x14ac:dyDescent="0.2">
      <c r="A2" s="28" t="s">
        <v>243</v>
      </c>
      <c r="B2" t="s">
        <v>170</v>
      </c>
      <c r="C2" t="s">
        <v>63</v>
      </c>
      <c r="D2" t="s">
        <v>98</v>
      </c>
      <c r="H2">
        <v>2.4419</v>
      </c>
      <c r="I2">
        <v>0.51690000000000003</v>
      </c>
      <c r="J2" s="19">
        <f>(I2/H2)</f>
        <v>0.2116794299520865</v>
      </c>
      <c r="K2">
        <v>1.1181000000000001</v>
      </c>
      <c r="L2">
        <v>0.24390000000000001</v>
      </c>
      <c r="M2" s="19">
        <f>(L2/K2)</f>
        <v>0.21813791253018514</v>
      </c>
      <c r="N2">
        <v>0.91359999999999997</v>
      </c>
      <c r="O2">
        <v>0.2147</v>
      </c>
      <c r="P2" s="19">
        <f>(O2/N2)</f>
        <v>0.23500437828371279</v>
      </c>
      <c r="Q2">
        <v>1.6169</v>
      </c>
      <c r="R2">
        <v>0.46689999999999998</v>
      </c>
      <c r="S2" s="19">
        <f>(R2/Q2)</f>
        <v>0.28876244665718348</v>
      </c>
    </row>
    <row r="3" spans="1:19" x14ac:dyDescent="0.2">
      <c r="A3" s="29" t="s">
        <v>245</v>
      </c>
      <c r="B3" t="s">
        <v>180</v>
      </c>
      <c r="C3" t="s">
        <v>63</v>
      </c>
      <c r="D3" t="s">
        <v>98</v>
      </c>
      <c r="H3">
        <v>2.4464999999999999</v>
      </c>
      <c r="I3">
        <v>0.41170000000000001</v>
      </c>
      <c r="J3" s="19">
        <f t="shared" ref="J3:J62" si="0">(I3/H3)</f>
        <v>0.1682812180666258</v>
      </c>
      <c r="K3">
        <v>0.4229</v>
      </c>
      <c r="L3">
        <v>9.6699999999999994E-2</v>
      </c>
      <c r="M3" s="19">
        <f t="shared" ref="M3:M62" si="1">(L3/K3)</f>
        <v>0.22865925750768501</v>
      </c>
    </row>
    <row r="4" spans="1:19" x14ac:dyDescent="0.2">
      <c r="A4" s="29" t="s">
        <v>246</v>
      </c>
      <c r="B4" t="s">
        <v>180</v>
      </c>
      <c r="C4" t="s">
        <v>63</v>
      </c>
      <c r="D4" t="s">
        <v>98</v>
      </c>
      <c r="H4">
        <v>2.0491999999999999</v>
      </c>
      <c r="I4">
        <v>0.40810000000000002</v>
      </c>
      <c r="J4" s="19">
        <f>(I4/H4)</f>
        <v>0.19915088815147378</v>
      </c>
      <c r="K4">
        <v>0.40810000000000002</v>
      </c>
      <c r="L4">
        <v>0.1109</v>
      </c>
      <c r="M4" s="19">
        <f t="shared" si="1"/>
        <v>0.27174712080372454</v>
      </c>
      <c r="N4">
        <v>0.41410000000000002</v>
      </c>
      <c r="O4">
        <v>0.11360000000000001</v>
      </c>
      <c r="P4" s="19">
        <f t="shared" ref="P4:P61" si="2">(O4/N4)</f>
        <v>0.27432987201159142</v>
      </c>
    </row>
    <row r="5" spans="1:19" x14ac:dyDescent="0.2">
      <c r="A5" s="28" t="s">
        <v>244</v>
      </c>
      <c r="B5" t="s">
        <v>170</v>
      </c>
      <c r="C5" t="s">
        <v>63</v>
      </c>
      <c r="D5" t="s">
        <v>98</v>
      </c>
      <c r="H5">
        <v>2.8954</v>
      </c>
      <c r="I5">
        <v>0.3826</v>
      </c>
      <c r="J5" s="19">
        <f t="shared" si="0"/>
        <v>0.13214063687228017</v>
      </c>
      <c r="K5">
        <v>0.62119999999999997</v>
      </c>
      <c r="L5">
        <v>0.10580000000000001</v>
      </c>
      <c r="M5" s="19">
        <f t="shared" si="1"/>
        <v>0.1703155183515776</v>
      </c>
      <c r="N5">
        <v>0.85709999999999997</v>
      </c>
      <c r="O5">
        <v>0.14449999999999999</v>
      </c>
      <c r="P5" s="19">
        <f t="shared" si="2"/>
        <v>0.1685917629214794</v>
      </c>
      <c r="Q5">
        <v>1.7526999999999999</v>
      </c>
      <c r="R5">
        <v>0.3866</v>
      </c>
      <c r="S5" s="19">
        <f t="shared" ref="S5:S62" si="3">(R5/Q5)</f>
        <v>0.22057397158669481</v>
      </c>
    </row>
    <row r="6" spans="1:19" x14ac:dyDescent="0.2">
      <c r="A6" s="28" t="s">
        <v>192</v>
      </c>
      <c r="B6" t="s">
        <v>170</v>
      </c>
      <c r="C6" t="s">
        <v>71</v>
      </c>
      <c r="D6" t="s">
        <v>98</v>
      </c>
      <c r="E6">
        <v>0.6502</v>
      </c>
      <c r="F6">
        <v>0.2109</v>
      </c>
      <c r="G6" s="19">
        <f t="shared" ref="G6:G62" si="4">(F6/E6)</f>
        <v>0.32436173485081515</v>
      </c>
      <c r="H6">
        <v>1.5907</v>
      </c>
      <c r="I6">
        <v>0.43180000000000002</v>
      </c>
      <c r="J6" s="19">
        <f t="shared" si="0"/>
        <v>0.27145281951342176</v>
      </c>
      <c r="K6">
        <v>1.34</v>
      </c>
      <c r="L6">
        <v>0.27900000000000003</v>
      </c>
      <c r="M6" s="19">
        <f t="shared" si="1"/>
        <v>0.20820895522388061</v>
      </c>
      <c r="N6">
        <v>1.5862000000000001</v>
      </c>
      <c r="O6">
        <v>0.41649999999999998</v>
      </c>
      <c r="P6" s="19">
        <f t="shared" si="2"/>
        <v>0.26257722859664606</v>
      </c>
      <c r="Q6">
        <v>1.9036999999999999</v>
      </c>
      <c r="R6">
        <v>0.60950000000000004</v>
      </c>
      <c r="S6" s="19">
        <f t="shared" si="3"/>
        <v>0.32016599254084155</v>
      </c>
    </row>
    <row r="7" spans="1:19" x14ac:dyDescent="0.2">
      <c r="A7" s="28" t="s">
        <v>207</v>
      </c>
      <c r="B7" t="s">
        <v>170</v>
      </c>
      <c r="C7" t="s">
        <v>77</v>
      </c>
      <c r="D7" t="s">
        <v>98</v>
      </c>
      <c r="E7">
        <v>0.30370000000000003</v>
      </c>
      <c r="F7">
        <v>6.25E-2</v>
      </c>
      <c r="G7" s="19">
        <f t="shared" si="4"/>
        <v>0.20579519262430027</v>
      </c>
      <c r="H7">
        <v>0.437</v>
      </c>
      <c r="I7">
        <v>8.5500000000000007E-2</v>
      </c>
      <c r="J7" s="19">
        <f t="shared" si="0"/>
        <v>0.19565217391304349</v>
      </c>
      <c r="K7">
        <v>0.219</v>
      </c>
      <c r="L7">
        <v>5.0099999999999999E-2</v>
      </c>
      <c r="M7" s="19">
        <f t="shared" si="1"/>
        <v>0.22876712328767124</v>
      </c>
      <c r="N7">
        <v>0.2089</v>
      </c>
      <c r="O7">
        <v>4.5499999999999999E-2</v>
      </c>
      <c r="P7" s="19">
        <f t="shared" si="2"/>
        <v>0.21780756342747726</v>
      </c>
      <c r="Q7">
        <v>0.3659</v>
      </c>
      <c r="R7">
        <v>0.10970000000000001</v>
      </c>
      <c r="S7" s="19">
        <f t="shared" si="3"/>
        <v>0.2998086908991528</v>
      </c>
    </row>
    <row r="8" spans="1:19" x14ac:dyDescent="0.2">
      <c r="A8" s="29" t="s">
        <v>259</v>
      </c>
      <c r="B8" t="s">
        <v>180</v>
      </c>
      <c r="C8" t="s">
        <v>248</v>
      </c>
      <c r="D8" t="s">
        <v>98</v>
      </c>
      <c r="E8">
        <v>0.2051</v>
      </c>
      <c r="F8">
        <v>6.7199999999999996E-2</v>
      </c>
      <c r="G8" s="19">
        <f t="shared" si="4"/>
        <v>0.32764505119453924</v>
      </c>
      <c r="H8">
        <v>0.27610000000000001</v>
      </c>
      <c r="I8">
        <v>7.9699999999999993E-2</v>
      </c>
      <c r="J8" s="19">
        <f t="shared" si="0"/>
        <v>0.28866352770735237</v>
      </c>
      <c r="K8">
        <v>0.11890000000000001</v>
      </c>
      <c r="L8">
        <v>4.0399999999999998E-2</v>
      </c>
      <c r="M8" s="19">
        <f t="shared" si="1"/>
        <v>0.33978132884777118</v>
      </c>
      <c r="N8">
        <v>0.154</v>
      </c>
      <c r="O8">
        <v>5.8500000000000003E-2</v>
      </c>
      <c r="P8" s="19">
        <f t="shared" si="2"/>
        <v>0.37987012987012991</v>
      </c>
      <c r="Q8">
        <v>0.19600000000000001</v>
      </c>
      <c r="R8">
        <v>6.6600000000000006E-2</v>
      </c>
      <c r="S8" s="19">
        <f t="shared" si="3"/>
        <v>0.33979591836734696</v>
      </c>
    </row>
    <row r="9" spans="1:19" x14ac:dyDescent="0.2">
      <c r="A9" s="29" t="s">
        <v>223</v>
      </c>
      <c r="B9" t="s">
        <v>180</v>
      </c>
      <c r="C9" t="s">
        <v>66</v>
      </c>
      <c r="D9" t="s">
        <v>98</v>
      </c>
      <c r="H9">
        <v>0.52059999999999995</v>
      </c>
      <c r="I9">
        <v>7.4499999999999997E-2</v>
      </c>
      <c r="J9" s="19">
        <f t="shared" si="0"/>
        <v>0.14310411064156742</v>
      </c>
      <c r="N9">
        <v>0.83179999999999998</v>
      </c>
      <c r="O9">
        <v>0.19889999999999999</v>
      </c>
      <c r="P9" s="19">
        <f t="shared" si="2"/>
        <v>0.23911998076460686</v>
      </c>
      <c r="Q9">
        <v>0.23050000000000001</v>
      </c>
      <c r="R9">
        <v>0.30719999999999997</v>
      </c>
      <c r="S9" s="19">
        <f t="shared" si="3"/>
        <v>1.3327548806941429</v>
      </c>
    </row>
    <row r="10" spans="1:19" x14ac:dyDescent="0.2">
      <c r="A10" s="28" t="s">
        <v>215</v>
      </c>
      <c r="B10" t="s">
        <v>170</v>
      </c>
      <c r="C10" t="s">
        <v>66</v>
      </c>
      <c r="D10" t="s">
        <v>98</v>
      </c>
      <c r="E10">
        <v>1.2887</v>
      </c>
      <c r="F10">
        <v>0.2195</v>
      </c>
      <c r="G10" s="19">
        <f t="shared" si="4"/>
        <v>0.17032668580740282</v>
      </c>
      <c r="H10">
        <v>2.2469000000000001</v>
      </c>
      <c r="I10">
        <v>0.41</v>
      </c>
      <c r="J10" s="19">
        <f t="shared" si="0"/>
        <v>0.18247363033512837</v>
      </c>
      <c r="K10">
        <v>1.2555000000000001</v>
      </c>
      <c r="L10">
        <v>0.2616</v>
      </c>
      <c r="M10" s="19">
        <f t="shared" si="1"/>
        <v>0.208363201911589</v>
      </c>
      <c r="N10">
        <v>1.6914</v>
      </c>
      <c r="O10">
        <v>0.37069999999999997</v>
      </c>
      <c r="P10" s="19">
        <f t="shared" si="2"/>
        <v>0.21916755350597136</v>
      </c>
      <c r="Q10">
        <v>2.1962999999999999</v>
      </c>
      <c r="R10">
        <v>0.61860000000000004</v>
      </c>
      <c r="S10" s="19">
        <f t="shared" si="3"/>
        <v>0.28165551154213908</v>
      </c>
    </row>
    <row r="11" spans="1:19" x14ac:dyDescent="0.2">
      <c r="A11" s="29" t="s">
        <v>222</v>
      </c>
      <c r="B11" t="s">
        <v>180</v>
      </c>
      <c r="C11" t="s">
        <v>66</v>
      </c>
      <c r="D11" t="s">
        <v>98</v>
      </c>
      <c r="E11">
        <v>1.0242</v>
      </c>
      <c r="F11">
        <v>0.19450000000000001</v>
      </c>
      <c r="G11" s="19">
        <f t="shared" si="4"/>
        <v>0.18990431556336654</v>
      </c>
      <c r="H11">
        <f>1.1873+1.5034</f>
        <v>2.6907000000000001</v>
      </c>
      <c r="I11">
        <v>0.54710000000000003</v>
      </c>
      <c r="J11" s="19">
        <f t="shared" si="0"/>
        <v>0.20332998847883452</v>
      </c>
      <c r="K11">
        <v>0.95169999999999999</v>
      </c>
      <c r="L11">
        <v>0.246</v>
      </c>
      <c r="M11" s="19">
        <f t="shared" si="1"/>
        <v>0.25848481664390038</v>
      </c>
    </row>
    <row r="12" spans="1:19" x14ac:dyDescent="0.2">
      <c r="A12" s="28" t="s">
        <v>216</v>
      </c>
      <c r="B12" t="s">
        <v>170</v>
      </c>
      <c r="C12" t="s">
        <v>66</v>
      </c>
      <c r="D12" t="s">
        <v>98</v>
      </c>
      <c r="H12">
        <f>0.3538+0.0722</f>
        <v>0.42599999999999999</v>
      </c>
      <c r="I12">
        <f>0.0108+0.0483</f>
        <v>5.91E-2</v>
      </c>
      <c r="J12" s="19">
        <f t="shared" si="0"/>
        <v>0.13873239436619719</v>
      </c>
      <c r="N12">
        <v>0.35349999999999998</v>
      </c>
      <c r="O12">
        <v>6.5100000000000005E-2</v>
      </c>
      <c r="P12" s="19">
        <f t="shared" si="2"/>
        <v>0.18415841584158418</v>
      </c>
      <c r="Q12" t="s">
        <v>328</v>
      </c>
    </row>
    <row r="13" spans="1:19" x14ac:dyDescent="0.2">
      <c r="A13" s="28" t="s">
        <v>230</v>
      </c>
      <c r="B13" t="s">
        <v>170</v>
      </c>
      <c r="C13" t="s">
        <v>52</v>
      </c>
      <c r="D13" t="s">
        <v>98</v>
      </c>
      <c r="E13">
        <v>0.1419</v>
      </c>
      <c r="F13">
        <v>2.23E-2</v>
      </c>
      <c r="G13" s="19">
        <f t="shared" si="4"/>
        <v>0.15715292459478505</v>
      </c>
      <c r="H13">
        <v>0.13589999999999999</v>
      </c>
      <c r="I13">
        <v>1.61E-2</v>
      </c>
      <c r="J13" s="19">
        <f t="shared" si="0"/>
        <v>0.11846946284032377</v>
      </c>
      <c r="K13">
        <v>7.9799999999999996E-2</v>
      </c>
      <c r="L13">
        <v>1.3100000000000001E-2</v>
      </c>
      <c r="M13" s="19">
        <f t="shared" si="1"/>
        <v>0.16416040100250628</v>
      </c>
      <c r="N13">
        <v>0.11119999999999999</v>
      </c>
      <c r="O13">
        <v>2.3E-2</v>
      </c>
      <c r="P13" s="19">
        <f t="shared" si="2"/>
        <v>0.20683453237410074</v>
      </c>
      <c r="Q13">
        <v>0.1137</v>
      </c>
      <c r="R13">
        <v>2.3E-2</v>
      </c>
      <c r="S13" s="19">
        <f t="shared" si="3"/>
        <v>0.20228671943711521</v>
      </c>
    </row>
    <row r="14" spans="1:19" x14ac:dyDescent="0.2">
      <c r="A14" s="29" t="s">
        <v>209</v>
      </c>
      <c r="B14" t="s">
        <v>180</v>
      </c>
      <c r="C14" t="s">
        <v>77</v>
      </c>
      <c r="D14" t="s">
        <v>98</v>
      </c>
      <c r="E14">
        <v>0.5464</v>
      </c>
      <c r="F14">
        <v>0.1024</v>
      </c>
      <c r="G14" s="19">
        <f t="shared" si="4"/>
        <v>0.18740849194729137</v>
      </c>
      <c r="H14">
        <v>0.62060000000000004</v>
      </c>
      <c r="I14">
        <v>0.1158</v>
      </c>
      <c r="J14" s="19">
        <f t="shared" si="0"/>
        <v>0.18659361907831129</v>
      </c>
      <c r="K14">
        <v>0.17849999999999999</v>
      </c>
      <c r="L14">
        <v>4.5999999999999999E-2</v>
      </c>
      <c r="M14" s="19">
        <f t="shared" si="1"/>
        <v>0.25770308123249303</v>
      </c>
      <c r="N14">
        <v>0.27689999999999998</v>
      </c>
      <c r="O14">
        <v>6.9599999999999995E-2</v>
      </c>
      <c r="P14" s="19">
        <f t="shared" si="2"/>
        <v>0.25135427952329359</v>
      </c>
      <c r="Q14">
        <v>0.1986</v>
      </c>
      <c r="R14">
        <v>5.1799999999999999E-2</v>
      </c>
      <c r="S14" s="19">
        <f t="shared" si="3"/>
        <v>0.26082578046324267</v>
      </c>
    </row>
    <row r="15" spans="1:19" x14ac:dyDescent="0.2">
      <c r="A15" s="29" t="s">
        <v>200</v>
      </c>
      <c r="B15" t="s">
        <v>180</v>
      </c>
      <c r="C15" t="s">
        <v>71</v>
      </c>
      <c r="D15" t="s">
        <v>98</v>
      </c>
      <c r="E15">
        <v>0.12655</v>
      </c>
      <c r="F15">
        <v>0.32969999999999999</v>
      </c>
      <c r="G15" s="19">
        <f t="shared" si="4"/>
        <v>2.6052943500592654</v>
      </c>
      <c r="H15">
        <v>1.5669999999999999</v>
      </c>
      <c r="I15">
        <v>0.39290000000000003</v>
      </c>
      <c r="J15" s="19">
        <f t="shared" si="0"/>
        <v>0.25073388640714744</v>
      </c>
      <c r="K15">
        <v>1.2464999999999999</v>
      </c>
      <c r="L15">
        <v>0.33300000000000002</v>
      </c>
      <c r="M15" s="19">
        <f t="shared" si="1"/>
        <v>0.26714801444043323</v>
      </c>
      <c r="N15">
        <v>1.3580000000000001</v>
      </c>
      <c r="O15">
        <v>0.42659999999999998</v>
      </c>
      <c r="P15" s="19">
        <f t="shared" si="2"/>
        <v>0.31413843888070686</v>
      </c>
      <c r="Q15">
        <v>1.8376999999999999</v>
      </c>
      <c r="R15">
        <v>0.54200000000000004</v>
      </c>
      <c r="S15" s="19">
        <f t="shared" si="3"/>
        <v>0.29493388474723842</v>
      </c>
    </row>
    <row r="16" spans="1:19" x14ac:dyDescent="0.2">
      <c r="A16" s="28" t="s">
        <v>205</v>
      </c>
      <c r="B16" t="s">
        <v>170</v>
      </c>
      <c r="C16" t="s">
        <v>77</v>
      </c>
      <c r="D16" t="s">
        <v>98</v>
      </c>
      <c r="E16">
        <v>0.2147</v>
      </c>
      <c r="F16">
        <v>3.1099999999999999E-2</v>
      </c>
      <c r="G16" s="19">
        <f t="shared" si="4"/>
        <v>0.14485328365160688</v>
      </c>
      <c r="H16">
        <v>0.45250000000000001</v>
      </c>
      <c r="I16">
        <v>6.9800000000000001E-2</v>
      </c>
      <c r="J16" s="19">
        <f t="shared" si="0"/>
        <v>0.15425414364640883</v>
      </c>
      <c r="K16">
        <v>0.1414</v>
      </c>
      <c r="L16">
        <v>3.0499999999999999E-2</v>
      </c>
      <c r="M16" s="19">
        <f t="shared" si="1"/>
        <v>0.21570014144271571</v>
      </c>
      <c r="N16">
        <v>0.26090000000000002</v>
      </c>
      <c r="O16">
        <v>6.5600000000000006E-2</v>
      </c>
      <c r="P16" s="19">
        <f t="shared" si="2"/>
        <v>0.25143733231123033</v>
      </c>
      <c r="Q16">
        <v>0.32</v>
      </c>
      <c r="R16">
        <v>9.8599999999999993E-2</v>
      </c>
      <c r="S16" s="19">
        <f t="shared" si="3"/>
        <v>0.30812499999999998</v>
      </c>
    </row>
    <row r="17" spans="1:19" x14ac:dyDescent="0.2">
      <c r="A17" s="28" t="s">
        <v>251</v>
      </c>
      <c r="B17" t="s">
        <v>170</v>
      </c>
      <c r="C17" t="s">
        <v>248</v>
      </c>
      <c r="D17" t="s">
        <v>98</v>
      </c>
      <c r="E17">
        <v>0.20669999999999999</v>
      </c>
      <c r="F17">
        <v>6.2799999999999995E-2</v>
      </c>
      <c r="G17" s="19">
        <f t="shared" si="4"/>
        <v>0.30382196419932267</v>
      </c>
      <c r="H17">
        <v>0.29099999999999998</v>
      </c>
      <c r="I17">
        <v>0.1009</v>
      </c>
      <c r="J17" s="19">
        <f t="shared" si="0"/>
        <v>0.34673539518900348</v>
      </c>
      <c r="K17">
        <v>0.2263</v>
      </c>
      <c r="L17">
        <v>6.4000000000000001E-2</v>
      </c>
      <c r="M17" s="19">
        <f t="shared" si="1"/>
        <v>0.28281042863455591</v>
      </c>
      <c r="N17">
        <v>0.2041</v>
      </c>
      <c r="O17">
        <v>7.5399999999999995E-2</v>
      </c>
      <c r="P17" s="19">
        <f t="shared" si="2"/>
        <v>0.36942675159235666</v>
      </c>
      <c r="Q17">
        <v>0.23169999999999999</v>
      </c>
      <c r="R17">
        <v>9.4500000000000001E-2</v>
      </c>
      <c r="S17" s="19">
        <f t="shared" si="3"/>
        <v>0.40785498489425986</v>
      </c>
    </row>
    <row r="18" spans="1:19" x14ac:dyDescent="0.2">
      <c r="A18" s="29" t="s">
        <v>210</v>
      </c>
      <c r="B18" t="s">
        <v>180</v>
      </c>
      <c r="C18" t="s">
        <v>77</v>
      </c>
      <c r="D18" t="s">
        <v>98</v>
      </c>
      <c r="E18">
        <v>0.76359999999999995</v>
      </c>
      <c r="F18">
        <v>0.13650000000000001</v>
      </c>
      <c r="G18" s="19">
        <f t="shared" si="4"/>
        <v>0.17875851231011003</v>
      </c>
      <c r="H18">
        <v>0.69689999999999996</v>
      </c>
      <c r="I18">
        <v>0.1203</v>
      </c>
      <c r="J18" s="19">
        <f t="shared" si="0"/>
        <v>0.17262160998708567</v>
      </c>
      <c r="K18">
        <v>5.4199999999999998E-2</v>
      </c>
      <c r="L18">
        <v>2.8000000000000001E-2</v>
      </c>
      <c r="M18" s="19">
        <f t="shared" si="1"/>
        <v>0.51660516605166051</v>
      </c>
    </row>
    <row r="19" spans="1:19" x14ac:dyDescent="0.2">
      <c r="A19" s="29" t="s">
        <v>238</v>
      </c>
      <c r="B19" t="s">
        <v>180</v>
      </c>
      <c r="C19" t="s">
        <v>52</v>
      </c>
      <c r="D19" t="s">
        <v>98</v>
      </c>
      <c r="E19">
        <v>0.14480000000000001</v>
      </c>
      <c r="F19">
        <v>3.0099999999999998E-2</v>
      </c>
      <c r="G19" s="19">
        <f t="shared" si="4"/>
        <v>0.20787292817679556</v>
      </c>
      <c r="H19">
        <v>0.12959999999999999</v>
      </c>
      <c r="I19">
        <v>4.5100000000000001E-2</v>
      </c>
      <c r="J19" s="19">
        <f t="shared" si="0"/>
        <v>0.34799382716049387</v>
      </c>
      <c r="K19">
        <v>4.7800000000000002E-2</v>
      </c>
      <c r="L19">
        <v>1.1900000000000001E-2</v>
      </c>
      <c r="M19" s="19">
        <f t="shared" si="1"/>
        <v>0.2489539748953975</v>
      </c>
      <c r="N19">
        <v>5.5899999999999998E-2</v>
      </c>
      <c r="O19">
        <v>1.2999999999999999E-2</v>
      </c>
      <c r="P19" s="19">
        <f t="shared" si="2"/>
        <v>0.23255813953488372</v>
      </c>
      <c r="Q19">
        <v>8.6199999999999999E-2</v>
      </c>
      <c r="R19">
        <v>1.5299999999999999E-2</v>
      </c>
      <c r="S19" s="19">
        <f t="shared" si="3"/>
        <v>0.17749419953596288</v>
      </c>
    </row>
    <row r="20" spans="1:19" x14ac:dyDescent="0.2">
      <c r="A20" s="28" t="s">
        <v>206</v>
      </c>
      <c r="B20" t="s">
        <v>170</v>
      </c>
      <c r="C20" t="s">
        <v>77</v>
      </c>
      <c r="D20" t="s">
        <v>98</v>
      </c>
      <c r="E20">
        <v>0.59560000000000002</v>
      </c>
      <c r="F20">
        <v>0.1283</v>
      </c>
      <c r="G20" s="19">
        <f t="shared" si="4"/>
        <v>0.21541302887844191</v>
      </c>
      <c r="H20">
        <v>0.5222</v>
      </c>
      <c r="I20">
        <v>0.1154</v>
      </c>
      <c r="J20" s="19">
        <f t="shared" si="0"/>
        <v>0.22098812715434699</v>
      </c>
      <c r="K20">
        <v>0.30919999999999997</v>
      </c>
      <c r="L20">
        <v>6.9599999999999995E-2</v>
      </c>
      <c r="M20" s="19">
        <f t="shared" si="1"/>
        <v>0.22509702457956016</v>
      </c>
      <c r="N20">
        <v>0.4355</v>
      </c>
      <c r="O20">
        <v>0.124</v>
      </c>
      <c r="P20" s="19">
        <f t="shared" si="2"/>
        <v>0.28473019517795639</v>
      </c>
      <c r="Q20">
        <v>0.4703</v>
      </c>
      <c r="R20">
        <v>0.1404</v>
      </c>
      <c r="S20" s="19">
        <f t="shared" si="3"/>
        <v>0.29853285137146501</v>
      </c>
    </row>
    <row r="21" spans="1:19" x14ac:dyDescent="0.2">
      <c r="A21" s="29" t="s">
        <v>204</v>
      </c>
      <c r="B21" t="s">
        <v>180</v>
      </c>
      <c r="C21" t="s">
        <v>71</v>
      </c>
      <c r="D21" t="s">
        <v>98</v>
      </c>
      <c r="E21">
        <v>0.83750000000000002</v>
      </c>
      <c r="F21">
        <v>0.20319999999999999</v>
      </c>
      <c r="G21" s="19">
        <f t="shared" si="4"/>
        <v>0.24262686567164177</v>
      </c>
      <c r="H21">
        <v>1.1028</v>
      </c>
      <c r="I21">
        <v>0.26329999999999998</v>
      </c>
      <c r="J21" s="19">
        <f t="shared" si="0"/>
        <v>0.23875589408777656</v>
      </c>
      <c r="K21">
        <v>0.62480000000000002</v>
      </c>
      <c r="L21">
        <v>0.1676</v>
      </c>
      <c r="M21" s="19">
        <f t="shared" si="1"/>
        <v>0.26824583866837387</v>
      </c>
      <c r="N21">
        <v>0.43380000000000002</v>
      </c>
      <c r="O21">
        <v>0.1231</v>
      </c>
      <c r="P21" s="19">
        <f t="shared" si="2"/>
        <v>0.28377132319041032</v>
      </c>
    </row>
    <row r="22" spans="1:19" x14ac:dyDescent="0.2">
      <c r="A22" s="29" t="s">
        <v>262</v>
      </c>
      <c r="B22" t="s">
        <v>180</v>
      </c>
      <c r="C22" t="s">
        <v>248</v>
      </c>
      <c r="D22" t="s">
        <v>98</v>
      </c>
      <c r="E22">
        <v>0.20100000000000001</v>
      </c>
      <c r="F22">
        <v>6.0900000000000003E-2</v>
      </c>
      <c r="G22" s="19">
        <f t="shared" si="4"/>
        <v>0.30298507462686569</v>
      </c>
      <c r="H22">
        <v>0.24640000000000001</v>
      </c>
      <c r="I22">
        <v>7.4300000000000005E-2</v>
      </c>
      <c r="J22" s="19">
        <f t="shared" si="0"/>
        <v>0.30154220779220781</v>
      </c>
      <c r="K22">
        <v>0.1245</v>
      </c>
      <c r="L22">
        <v>4.3099999999999999E-2</v>
      </c>
      <c r="M22" s="19">
        <f t="shared" si="1"/>
        <v>0.3461847389558233</v>
      </c>
      <c r="Q22">
        <v>0.18840000000000001</v>
      </c>
      <c r="R22">
        <v>6.6500000000000004E-2</v>
      </c>
      <c r="S22" s="19">
        <f t="shared" si="3"/>
        <v>0.35297239915074308</v>
      </c>
    </row>
    <row r="23" spans="1:19" x14ac:dyDescent="0.2">
      <c r="A23" s="29" t="s">
        <v>239</v>
      </c>
      <c r="B23" t="s">
        <v>180</v>
      </c>
      <c r="C23" t="s">
        <v>52</v>
      </c>
      <c r="D23" t="s">
        <v>98</v>
      </c>
      <c r="E23">
        <v>0.1661</v>
      </c>
      <c r="F23">
        <v>3.3099999999999997E-2</v>
      </c>
      <c r="G23" s="19">
        <f t="shared" si="4"/>
        <v>0.19927754364840455</v>
      </c>
      <c r="H23">
        <v>0.1389</v>
      </c>
      <c r="I23">
        <v>3.4299999999999997E-2</v>
      </c>
      <c r="J23" s="19">
        <f t="shared" si="0"/>
        <v>0.24694024478041757</v>
      </c>
      <c r="K23">
        <v>7.9899999999999999E-2</v>
      </c>
      <c r="L23">
        <v>0.02</v>
      </c>
      <c r="M23" s="19">
        <f t="shared" si="1"/>
        <v>0.25031289111389238</v>
      </c>
      <c r="N23">
        <v>6.2199999999999998E-2</v>
      </c>
      <c r="O23">
        <v>1.8800000000000001E-2</v>
      </c>
      <c r="P23" s="19">
        <f t="shared" si="2"/>
        <v>0.30225080385852093</v>
      </c>
      <c r="Q23">
        <v>9.2399999999999996E-2</v>
      </c>
      <c r="R23">
        <v>2.3199999999999998E-2</v>
      </c>
      <c r="S23" s="19">
        <f t="shared" si="3"/>
        <v>0.25108225108225107</v>
      </c>
    </row>
    <row r="24" spans="1:19" x14ac:dyDescent="0.2">
      <c r="A24" s="28" t="s">
        <v>218</v>
      </c>
      <c r="B24" t="s">
        <v>170</v>
      </c>
      <c r="C24" t="s">
        <v>66</v>
      </c>
      <c r="D24" t="s">
        <v>98</v>
      </c>
      <c r="E24">
        <v>1.3399000000000001</v>
      </c>
      <c r="F24">
        <v>0.25530000000000003</v>
      </c>
      <c r="G24" s="19">
        <f t="shared" si="4"/>
        <v>0.19053660720949325</v>
      </c>
      <c r="H24">
        <v>1.1252</v>
      </c>
      <c r="I24">
        <v>0.2145</v>
      </c>
      <c r="J24" s="19">
        <f t="shared" si="0"/>
        <v>0.19063277639530751</v>
      </c>
      <c r="K24">
        <v>1.2311000000000001</v>
      </c>
      <c r="L24">
        <v>0.26960000000000001</v>
      </c>
      <c r="M24" s="19">
        <f t="shared" si="1"/>
        <v>0.2189911461294777</v>
      </c>
      <c r="N24">
        <v>1.0703</v>
      </c>
      <c r="O24">
        <v>0.26450000000000001</v>
      </c>
      <c r="P24" s="19">
        <f t="shared" si="2"/>
        <v>0.2471269737456788</v>
      </c>
      <c r="Q24">
        <v>1.6160000000000001</v>
      </c>
      <c r="R24">
        <v>0.4985</v>
      </c>
      <c r="S24" s="19">
        <f t="shared" si="3"/>
        <v>0.3084777227722772</v>
      </c>
    </row>
    <row r="25" spans="1:19" x14ac:dyDescent="0.2">
      <c r="A25" s="28" t="s">
        <v>177</v>
      </c>
      <c r="B25" t="s">
        <v>170</v>
      </c>
      <c r="C25" t="s">
        <v>58</v>
      </c>
      <c r="D25" t="s">
        <v>98</v>
      </c>
      <c r="E25">
        <v>0.31990000000000002</v>
      </c>
      <c r="F25">
        <v>7.4099999999999999E-2</v>
      </c>
      <c r="G25" s="19">
        <f t="shared" si="4"/>
        <v>0.23163488590184431</v>
      </c>
      <c r="H25">
        <v>0.43409999999999999</v>
      </c>
      <c r="I25">
        <v>0.1036</v>
      </c>
      <c r="J25" s="19">
        <f t="shared" si="0"/>
        <v>0.2386546878599401</v>
      </c>
      <c r="K25">
        <v>0.25540000000000002</v>
      </c>
      <c r="L25">
        <v>6.83E-2</v>
      </c>
      <c r="M25" s="19">
        <f t="shared" si="1"/>
        <v>0.26742364917776035</v>
      </c>
      <c r="N25">
        <v>0.30759999999999998</v>
      </c>
      <c r="O25">
        <v>9.7799999999999998E-2</v>
      </c>
      <c r="P25" s="19">
        <f t="shared" si="2"/>
        <v>0.31794538361508451</v>
      </c>
      <c r="Q25">
        <v>0.30480000000000002</v>
      </c>
      <c r="R25">
        <v>0.1028</v>
      </c>
      <c r="S25" s="19">
        <f t="shared" si="3"/>
        <v>0.33727034120734906</v>
      </c>
    </row>
    <row r="26" spans="1:19" x14ac:dyDescent="0.2">
      <c r="A26" s="29" t="s">
        <v>185</v>
      </c>
      <c r="B26" t="s">
        <v>180</v>
      </c>
      <c r="C26" t="s">
        <v>58</v>
      </c>
      <c r="D26" t="s">
        <v>98</v>
      </c>
      <c r="E26">
        <v>0.3896</v>
      </c>
      <c r="F26">
        <v>8.1900000000000001E-2</v>
      </c>
      <c r="G26" s="19">
        <f t="shared" si="4"/>
        <v>0.21021560574948667</v>
      </c>
      <c r="H26">
        <v>0.15759999999999999</v>
      </c>
      <c r="I26">
        <v>5.4199999999999998E-2</v>
      </c>
      <c r="J26" s="19">
        <f t="shared" si="0"/>
        <v>0.34390862944162437</v>
      </c>
      <c r="K26">
        <v>5.6399999999999999E-2</v>
      </c>
      <c r="L26">
        <v>1.34E-2</v>
      </c>
      <c r="M26" s="19">
        <f t="shared" si="1"/>
        <v>0.23758865248226951</v>
      </c>
      <c r="N26">
        <v>0.79600000000000004</v>
      </c>
      <c r="O26">
        <v>1.8100000000000002E-2</v>
      </c>
      <c r="P26" s="19">
        <f t="shared" si="2"/>
        <v>2.2738693467336684E-2</v>
      </c>
      <c r="Q26">
        <v>0.1646</v>
      </c>
      <c r="R26">
        <v>3.5400000000000001E-2</v>
      </c>
      <c r="S26" s="19">
        <f t="shared" si="3"/>
        <v>0.21506682867557717</v>
      </c>
    </row>
    <row r="27" spans="1:19" x14ac:dyDescent="0.2">
      <c r="A27" s="29" t="s">
        <v>188</v>
      </c>
      <c r="B27" t="s">
        <v>180</v>
      </c>
      <c r="C27" t="s">
        <v>58</v>
      </c>
      <c r="D27" t="s">
        <v>98</v>
      </c>
      <c r="E27">
        <v>0.3382</v>
      </c>
      <c r="F27">
        <v>7.0499999999999993E-2</v>
      </c>
      <c r="G27" s="19">
        <f t="shared" si="4"/>
        <v>0.20845653459491423</v>
      </c>
      <c r="H27">
        <v>0.1525</v>
      </c>
      <c r="I27">
        <v>5.8400000000000001E-2</v>
      </c>
      <c r="J27" s="19">
        <f t="shared" si="0"/>
        <v>0.38295081967213118</v>
      </c>
    </row>
    <row r="28" spans="1:19" x14ac:dyDescent="0.2">
      <c r="A28" s="28" t="s">
        <v>231</v>
      </c>
      <c r="B28" t="s">
        <v>170</v>
      </c>
      <c r="C28" t="s">
        <v>52</v>
      </c>
      <c r="D28" t="s">
        <v>98</v>
      </c>
      <c r="E28">
        <v>0.28910000000000002</v>
      </c>
      <c r="F28">
        <v>5.4699999999999999E-2</v>
      </c>
      <c r="G28" s="19">
        <f t="shared" si="4"/>
        <v>0.18920788654444826</v>
      </c>
      <c r="H28">
        <v>0.25609999999999999</v>
      </c>
      <c r="I28">
        <v>5.5500000000000001E-2</v>
      </c>
      <c r="J28" s="19">
        <f t="shared" si="0"/>
        <v>0.21671222178836394</v>
      </c>
      <c r="K28">
        <v>0.26569999999999999</v>
      </c>
      <c r="L28">
        <v>6.7699999999999996E-2</v>
      </c>
      <c r="M28" s="19">
        <f t="shared" si="1"/>
        <v>0.25479864508844563</v>
      </c>
      <c r="N28">
        <v>0.22409999999999999</v>
      </c>
      <c r="O28">
        <v>7.17E-2</v>
      </c>
      <c r="P28" s="19">
        <f t="shared" si="2"/>
        <v>0.31994645247657294</v>
      </c>
      <c r="Q28">
        <v>0.27650000000000002</v>
      </c>
      <c r="R28">
        <v>0.10290000000000001</v>
      </c>
      <c r="S28" s="19">
        <f t="shared" si="3"/>
        <v>0.3721518987341772</v>
      </c>
    </row>
    <row r="29" spans="1:19" x14ac:dyDescent="0.2">
      <c r="A29" s="29" t="s">
        <v>186</v>
      </c>
      <c r="B29" t="s">
        <v>180</v>
      </c>
      <c r="C29" t="s">
        <v>58</v>
      </c>
      <c r="D29" t="s">
        <v>98</v>
      </c>
      <c r="E29">
        <v>0.28289999999999998</v>
      </c>
      <c r="F29">
        <v>6.7199999999999996E-2</v>
      </c>
      <c r="G29" s="19">
        <f t="shared" si="4"/>
        <v>0.23753976670201485</v>
      </c>
      <c r="H29">
        <v>0.21429999999999999</v>
      </c>
      <c r="I29">
        <v>6.2799999999999995E-2</v>
      </c>
      <c r="J29" s="19">
        <f t="shared" si="0"/>
        <v>0.29304713019132056</v>
      </c>
      <c r="K29">
        <v>0.13930000000000001</v>
      </c>
      <c r="L29">
        <v>3.7999999999999999E-2</v>
      </c>
      <c r="M29" s="19">
        <f t="shared" si="1"/>
        <v>0.27279253409906673</v>
      </c>
      <c r="N29">
        <v>0.15160000000000001</v>
      </c>
      <c r="O29">
        <v>4.5199999999999997E-2</v>
      </c>
      <c r="P29" s="19">
        <f t="shared" si="2"/>
        <v>0.29815303430079149</v>
      </c>
      <c r="Q29">
        <v>0.14680000000000001</v>
      </c>
      <c r="R29">
        <v>4.2299999999999997E-2</v>
      </c>
      <c r="S29" s="19">
        <f t="shared" si="3"/>
        <v>0.28814713896457761</v>
      </c>
    </row>
    <row r="30" spans="1:19" x14ac:dyDescent="0.2">
      <c r="A30" s="29" t="s">
        <v>184</v>
      </c>
      <c r="B30" t="s">
        <v>180</v>
      </c>
      <c r="C30" t="s">
        <v>58</v>
      </c>
      <c r="D30" t="s">
        <v>98</v>
      </c>
      <c r="E30">
        <v>0.27329999999999999</v>
      </c>
      <c r="F30">
        <v>6.6100000000000006E-2</v>
      </c>
      <c r="G30" s="19">
        <f t="shared" si="4"/>
        <v>0.2418587632638127</v>
      </c>
      <c r="H30">
        <v>0.12989999999999999</v>
      </c>
      <c r="I30">
        <v>4.8599999999999997E-2</v>
      </c>
      <c r="J30" s="19">
        <f t="shared" si="0"/>
        <v>0.37413394919168591</v>
      </c>
    </row>
    <row r="31" spans="1:19" x14ac:dyDescent="0.2">
      <c r="A31" s="28" t="s">
        <v>234</v>
      </c>
      <c r="B31" t="s">
        <v>170</v>
      </c>
      <c r="C31" t="s">
        <v>52</v>
      </c>
      <c r="D31" t="s">
        <v>98</v>
      </c>
      <c r="E31">
        <v>0.28889999999999999</v>
      </c>
      <c r="F31">
        <v>5.3900000000000003E-2</v>
      </c>
      <c r="G31" s="19">
        <f t="shared" si="4"/>
        <v>0.18656974731741088</v>
      </c>
      <c r="H31">
        <v>0.22339999999999999</v>
      </c>
      <c r="I31">
        <v>5.0099999999999999E-2</v>
      </c>
      <c r="J31" s="19">
        <f t="shared" si="0"/>
        <v>0.22426141450313339</v>
      </c>
      <c r="K31">
        <v>0.1905</v>
      </c>
      <c r="L31">
        <v>5.3600000000000002E-2</v>
      </c>
      <c r="M31" s="19">
        <f t="shared" si="1"/>
        <v>0.28136482939632546</v>
      </c>
      <c r="N31">
        <v>0.22600000000000001</v>
      </c>
      <c r="O31">
        <v>7.2800000000000004E-2</v>
      </c>
      <c r="P31" s="19">
        <f t="shared" si="2"/>
        <v>0.32212389380530976</v>
      </c>
      <c r="Q31">
        <v>0.29620000000000002</v>
      </c>
      <c r="R31">
        <v>9.8199999999999996E-2</v>
      </c>
      <c r="S31" s="19">
        <f t="shared" si="3"/>
        <v>0.33153274814314648</v>
      </c>
    </row>
    <row r="32" spans="1:19" ht="17" thickBot="1" x14ac:dyDescent="0.25">
      <c r="A32" s="30" t="s">
        <v>261</v>
      </c>
      <c r="B32" t="s">
        <v>180</v>
      </c>
      <c r="C32" t="s">
        <v>248</v>
      </c>
      <c r="D32" t="s">
        <v>98</v>
      </c>
      <c r="E32">
        <v>0.41739999999999999</v>
      </c>
      <c r="F32">
        <v>0.1215</v>
      </c>
      <c r="G32" s="19">
        <f t="shared" si="4"/>
        <v>0.29108768567321514</v>
      </c>
      <c r="H32">
        <v>0.34610000000000002</v>
      </c>
      <c r="I32">
        <v>0.1139</v>
      </c>
      <c r="J32" s="19">
        <f t="shared" si="0"/>
        <v>0.32909563709910428</v>
      </c>
      <c r="K32">
        <v>0.19639999999999999</v>
      </c>
      <c r="L32">
        <v>5.8000000000000003E-2</v>
      </c>
      <c r="M32" s="19">
        <f t="shared" si="1"/>
        <v>0.29531568228105909</v>
      </c>
      <c r="N32">
        <v>0.1305</v>
      </c>
      <c r="O32">
        <v>4.8899999999999999E-2</v>
      </c>
      <c r="P32" s="19">
        <f t="shared" si="2"/>
        <v>0.37471264367816087</v>
      </c>
      <c r="Q32">
        <v>0.2777</v>
      </c>
      <c r="R32">
        <v>9.5000000000000001E-2</v>
      </c>
      <c r="S32" s="19">
        <f t="shared" si="3"/>
        <v>0.34209578682030967</v>
      </c>
    </row>
    <row r="33" spans="1:19" x14ac:dyDescent="0.2">
      <c r="A33" s="31" t="s">
        <v>242</v>
      </c>
      <c r="B33" t="s">
        <v>180</v>
      </c>
      <c r="C33" t="s">
        <v>52</v>
      </c>
      <c r="D33" t="s">
        <v>98</v>
      </c>
      <c r="E33">
        <v>0.4269</v>
      </c>
      <c r="F33">
        <v>6.5199999999999994E-2</v>
      </c>
      <c r="G33" s="19">
        <f t="shared" si="4"/>
        <v>0.15272897634106347</v>
      </c>
      <c r="H33">
        <v>0.30840000000000001</v>
      </c>
      <c r="I33">
        <v>5.4199999999999998E-2</v>
      </c>
      <c r="J33" s="19">
        <f t="shared" si="0"/>
        <v>0.17574578469520102</v>
      </c>
      <c r="K33">
        <v>6.5000000000000002E-2</v>
      </c>
      <c r="L33">
        <v>1.2200000000000001E-2</v>
      </c>
      <c r="M33" s="19">
        <f t="shared" si="1"/>
        <v>0.18769230769230769</v>
      </c>
      <c r="N33">
        <v>3.8899999999999997E-2</v>
      </c>
      <c r="O33">
        <v>1.0500000000000001E-2</v>
      </c>
      <c r="P33" s="19">
        <f t="shared" si="2"/>
        <v>0.26992287917737795</v>
      </c>
    </row>
    <row r="34" spans="1:19" x14ac:dyDescent="0.2">
      <c r="A34" s="28" t="s">
        <v>195</v>
      </c>
      <c r="B34" t="s">
        <v>170</v>
      </c>
      <c r="C34" t="s">
        <v>71</v>
      </c>
      <c r="D34" t="s">
        <v>98</v>
      </c>
      <c r="E34">
        <v>0.3518</v>
      </c>
      <c r="F34">
        <v>0.1042</v>
      </c>
      <c r="G34" s="19">
        <f t="shared" si="4"/>
        <v>0.2961910176236498</v>
      </c>
      <c r="H34">
        <v>0.58409999999999995</v>
      </c>
      <c r="I34">
        <v>0.20080000000000001</v>
      </c>
      <c r="J34" s="19">
        <f t="shared" si="0"/>
        <v>0.3437767505564116</v>
      </c>
      <c r="K34">
        <v>0.53669999999999995</v>
      </c>
      <c r="L34">
        <v>0.14030000000000001</v>
      </c>
      <c r="M34" s="19">
        <f t="shared" si="1"/>
        <v>0.26141233463760016</v>
      </c>
      <c r="N34">
        <v>0.37690000000000001</v>
      </c>
      <c r="O34">
        <v>0.1245</v>
      </c>
      <c r="P34" s="19">
        <f t="shared" si="2"/>
        <v>0.33032634651101089</v>
      </c>
      <c r="Q34">
        <v>0.7954</v>
      </c>
      <c r="R34">
        <v>0.27429999999999999</v>
      </c>
      <c r="S34" s="19">
        <f t="shared" si="3"/>
        <v>0.34485793311541363</v>
      </c>
    </row>
    <row r="35" spans="1:19" x14ac:dyDescent="0.2">
      <c r="A35" s="29" t="s">
        <v>203</v>
      </c>
      <c r="B35" t="s">
        <v>180</v>
      </c>
      <c r="C35" t="s">
        <v>71</v>
      </c>
      <c r="D35" t="s">
        <v>98</v>
      </c>
      <c r="E35">
        <v>1.1311</v>
      </c>
      <c r="F35">
        <v>0.316</v>
      </c>
      <c r="G35" s="19">
        <f t="shared" si="4"/>
        <v>0.27937406064892584</v>
      </c>
      <c r="H35">
        <v>1.2890999999999999</v>
      </c>
      <c r="I35">
        <v>0.37469999999999998</v>
      </c>
      <c r="J35" s="19">
        <f t="shared" si="0"/>
        <v>0.29066790784268093</v>
      </c>
      <c r="K35">
        <v>0.70540000000000003</v>
      </c>
      <c r="L35">
        <v>0.17180000000000001</v>
      </c>
      <c r="M35" s="19">
        <f t="shared" si="1"/>
        <v>0.24354975900198469</v>
      </c>
      <c r="N35">
        <v>0.77280000000000004</v>
      </c>
      <c r="O35">
        <v>0.23680000000000001</v>
      </c>
      <c r="P35" s="19">
        <f t="shared" si="2"/>
        <v>0.30641821946169773</v>
      </c>
      <c r="Q35">
        <v>1.0742</v>
      </c>
      <c r="R35">
        <v>0.33689999999999998</v>
      </c>
      <c r="S35" s="19">
        <f t="shared" si="3"/>
        <v>0.31362874697449261</v>
      </c>
    </row>
    <row r="36" spans="1:19" x14ac:dyDescent="0.2">
      <c r="A36" s="28" t="s">
        <v>193</v>
      </c>
      <c r="B36" t="s">
        <v>170</v>
      </c>
      <c r="C36" t="s">
        <v>71</v>
      </c>
      <c r="D36" t="s">
        <v>98</v>
      </c>
      <c r="E36">
        <v>0.99209999999999998</v>
      </c>
      <c r="F36">
        <v>0.27889999999999998</v>
      </c>
      <c r="G36" s="19">
        <f t="shared" si="4"/>
        <v>0.28112085475254511</v>
      </c>
      <c r="H36">
        <v>1.2756000000000001</v>
      </c>
      <c r="I36">
        <v>0.33300000000000002</v>
      </c>
      <c r="J36" s="19">
        <f t="shared" si="0"/>
        <v>0.26105362182502351</v>
      </c>
      <c r="K36">
        <v>0.85960000000000003</v>
      </c>
      <c r="L36">
        <v>0.22070000000000001</v>
      </c>
      <c r="M36" s="19">
        <f t="shared" si="1"/>
        <v>0.2567473243369009</v>
      </c>
      <c r="N36">
        <v>1.2535000000000001</v>
      </c>
      <c r="O36">
        <v>0.34200000000000003</v>
      </c>
      <c r="P36" s="19">
        <f t="shared" si="2"/>
        <v>0.27283605903470282</v>
      </c>
      <c r="Q36">
        <v>1.5087999999999999</v>
      </c>
      <c r="R36">
        <v>0.5131</v>
      </c>
      <c r="S36" s="19">
        <f t="shared" si="3"/>
        <v>0.34007158006362675</v>
      </c>
    </row>
    <row r="37" spans="1:19" x14ac:dyDescent="0.2">
      <c r="A37" s="28" t="s">
        <v>254</v>
      </c>
      <c r="B37" t="s">
        <v>170</v>
      </c>
      <c r="C37" t="s">
        <v>248</v>
      </c>
      <c r="D37" t="s">
        <v>98</v>
      </c>
      <c r="E37">
        <v>0.2286</v>
      </c>
      <c r="F37">
        <v>6.9000000000000006E-2</v>
      </c>
      <c r="G37" s="19">
        <f t="shared" si="4"/>
        <v>0.30183727034120739</v>
      </c>
      <c r="H37">
        <v>0.24970000000000001</v>
      </c>
      <c r="I37" s="38">
        <v>8.2600000000000007E-2</v>
      </c>
      <c r="J37" s="19">
        <f t="shared" si="0"/>
        <v>0.33079695634761719</v>
      </c>
      <c r="K37">
        <v>0.16159999999999999</v>
      </c>
      <c r="L37">
        <v>5.0799999999999998E-2</v>
      </c>
      <c r="M37" s="19">
        <f t="shared" si="1"/>
        <v>0.31435643564356436</v>
      </c>
      <c r="N37">
        <v>0.1492</v>
      </c>
      <c r="O37">
        <v>5.6899999999999999E-2</v>
      </c>
      <c r="P37" s="19">
        <f t="shared" si="2"/>
        <v>0.38136729222520105</v>
      </c>
      <c r="Q37">
        <v>0.21479999999999999</v>
      </c>
      <c r="R37">
        <v>8.3699999999999997E-2</v>
      </c>
      <c r="S37" s="19">
        <f t="shared" si="3"/>
        <v>0.38966480446927376</v>
      </c>
    </row>
    <row r="38" spans="1:19" x14ac:dyDescent="0.2">
      <c r="A38" s="29" t="s">
        <v>187</v>
      </c>
      <c r="B38" t="s">
        <v>180</v>
      </c>
      <c r="C38" t="s">
        <v>58</v>
      </c>
      <c r="D38" t="s">
        <v>98</v>
      </c>
      <c r="E38">
        <v>0.45</v>
      </c>
      <c r="F38">
        <v>0.1028</v>
      </c>
      <c r="G38" s="19">
        <f t="shared" si="4"/>
        <v>0.22844444444444445</v>
      </c>
      <c r="H38" s="38">
        <f>0.0722+0.1274</f>
        <v>0.1996</v>
      </c>
      <c r="I38" s="38">
        <f>0.0147+0.0452</f>
        <v>5.9899999999999995E-2</v>
      </c>
      <c r="J38" s="19">
        <f t="shared" si="0"/>
        <v>0.3001002004008016</v>
      </c>
      <c r="K38">
        <v>0.92300000000000004</v>
      </c>
      <c r="L38">
        <v>2.2200000000000001E-2</v>
      </c>
      <c r="M38" s="19">
        <f t="shared" si="1"/>
        <v>2.4052004333694473E-2</v>
      </c>
      <c r="N38">
        <v>7.1800000000000003E-2</v>
      </c>
      <c r="O38">
        <v>1.9099999999999999E-2</v>
      </c>
      <c r="P38" s="19">
        <f t="shared" si="2"/>
        <v>0.26601671309192199</v>
      </c>
      <c r="Q38">
        <v>6.7799999999999999E-2</v>
      </c>
      <c r="R38">
        <v>1.7600000000000001E-2</v>
      </c>
      <c r="S38" s="19">
        <f t="shared" si="3"/>
        <v>0.25958702064896755</v>
      </c>
    </row>
    <row r="39" spans="1:19" x14ac:dyDescent="0.2">
      <c r="A39" s="29" t="s">
        <v>226</v>
      </c>
      <c r="B39" t="s">
        <v>180</v>
      </c>
      <c r="C39" t="s">
        <v>66</v>
      </c>
      <c r="D39" t="s">
        <v>98</v>
      </c>
      <c r="E39">
        <v>1.4474</v>
      </c>
      <c r="F39">
        <v>0.25619999999999998</v>
      </c>
      <c r="G39" s="19">
        <f t="shared" si="4"/>
        <v>0.17700704711897194</v>
      </c>
      <c r="H39">
        <v>1.0474000000000001</v>
      </c>
      <c r="I39">
        <f>0.1478+0.0613</f>
        <v>0.20909999999999998</v>
      </c>
      <c r="J39" s="19">
        <f t="shared" si="0"/>
        <v>0.19963719686843609</v>
      </c>
      <c r="K39">
        <v>0.76</v>
      </c>
      <c r="L39">
        <v>0.1726</v>
      </c>
      <c r="M39" s="19">
        <f t="shared" si="1"/>
        <v>0.22710526315789473</v>
      </c>
      <c r="N39">
        <v>0.626</v>
      </c>
      <c r="O39">
        <v>0.1598</v>
      </c>
      <c r="P39" s="19">
        <f t="shared" si="2"/>
        <v>0.25527156549520769</v>
      </c>
    </row>
    <row r="40" spans="1:19" x14ac:dyDescent="0.2">
      <c r="A40" s="34" t="s">
        <v>252</v>
      </c>
      <c r="B40" t="s">
        <v>170</v>
      </c>
      <c r="C40" t="s">
        <v>248</v>
      </c>
      <c r="D40" t="s">
        <v>98</v>
      </c>
      <c r="E40">
        <v>0.43490000000000001</v>
      </c>
      <c r="F40">
        <v>0.13739999999999999</v>
      </c>
      <c r="G40" s="19">
        <f t="shared" si="4"/>
        <v>0.31593469763163945</v>
      </c>
      <c r="H40">
        <v>0.34689999999999999</v>
      </c>
      <c r="I40">
        <v>0.1212</v>
      </c>
      <c r="J40" s="19">
        <f t="shared" si="0"/>
        <v>0.3493802248486596</v>
      </c>
      <c r="K40">
        <v>0.25259999999999999</v>
      </c>
      <c r="L40">
        <v>7.3899999999999993E-2</v>
      </c>
      <c r="M40" s="19">
        <f t="shared" si="1"/>
        <v>0.29255740300870942</v>
      </c>
      <c r="N40">
        <v>0.24740000000000001</v>
      </c>
      <c r="O40">
        <v>9.7500000000000003E-2</v>
      </c>
      <c r="P40" s="19">
        <f t="shared" si="2"/>
        <v>0.39409862570735649</v>
      </c>
      <c r="Q40">
        <v>0.36919999999999997</v>
      </c>
      <c r="R40">
        <v>0.1479</v>
      </c>
      <c r="S40" s="19">
        <f t="shared" si="3"/>
        <v>0.40059588299024923</v>
      </c>
    </row>
    <row r="41" spans="1:19" x14ac:dyDescent="0.2">
      <c r="A41" s="29" t="s">
        <v>225</v>
      </c>
      <c r="B41" t="s">
        <v>180</v>
      </c>
      <c r="C41" t="s">
        <v>66</v>
      </c>
      <c r="D41" t="s">
        <v>98</v>
      </c>
      <c r="E41">
        <v>1.2067000000000001</v>
      </c>
      <c r="F41">
        <v>0.23400000000000001</v>
      </c>
      <c r="G41" s="19">
        <f t="shared" si="4"/>
        <v>0.19391729510234523</v>
      </c>
      <c r="H41">
        <f>0.1812+0.4367</f>
        <v>0.6179</v>
      </c>
      <c r="I41">
        <f>0.0965+0.0461</f>
        <v>0.1426</v>
      </c>
      <c r="J41" s="19">
        <f t="shared" si="0"/>
        <v>0.23078167988347631</v>
      </c>
      <c r="K41">
        <v>0.38969999999999999</v>
      </c>
      <c r="L41">
        <v>9.6199999999999994E-2</v>
      </c>
      <c r="M41" s="19">
        <f t="shared" si="1"/>
        <v>0.24685655632537848</v>
      </c>
    </row>
    <row r="42" spans="1:19" x14ac:dyDescent="0.2">
      <c r="A42" s="28" t="s">
        <v>194</v>
      </c>
      <c r="B42" t="s">
        <v>170</v>
      </c>
      <c r="C42" t="s">
        <v>71</v>
      </c>
      <c r="D42" t="s">
        <v>98</v>
      </c>
      <c r="E42">
        <v>1.3513999999999999</v>
      </c>
      <c r="F42">
        <v>0.45050000000000001</v>
      </c>
      <c r="G42" s="19">
        <f t="shared" si="4"/>
        <v>0.33335799911203201</v>
      </c>
      <c r="H42">
        <v>2.25</v>
      </c>
      <c r="I42">
        <v>0.6522</v>
      </c>
      <c r="J42" s="19">
        <f t="shared" si="0"/>
        <v>0.28986666666666666</v>
      </c>
      <c r="K42">
        <v>1.8773</v>
      </c>
      <c r="L42">
        <v>0.55220000000000002</v>
      </c>
      <c r="M42" s="19">
        <f t="shared" si="1"/>
        <v>0.29414584776008096</v>
      </c>
      <c r="N42">
        <v>1.78</v>
      </c>
      <c r="O42">
        <v>0.60809999999999997</v>
      </c>
      <c r="P42" s="19">
        <f t="shared" si="2"/>
        <v>0.34162921348314607</v>
      </c>
      <c r="Q42">
        <v>1.7193000000000001</v>
      </c>
      <c r="R42">
        <v>0.58250000000000002</v>
      </c>
      <c r="S42" s="19">
        <f t="shared" si="3"/>
        <v>0.33880067469318909</v>
      </c>
    </row>
    <row r="43" spans="1:19" x14ac:dyDescent="0.2">
      <c r="A43" s="28" t="s">
        <v>174</v>
      </c>
      <c r="B43" t="s">
        <v>170</v>
      </c>
      <c r="C43" t="s">
        <v>58</v>
      </c>
      <c r="D43" t="s">
        <v>98</v>
      </c>
      <c r="E43">
        <v>0.40749999999999997</v>
      </c>
      <c r="F43">
        <v>0.11210000000000001</v>
      </c>
      <c r="G43" s="19">
        <f t="shared" si="4"/>
        <v>0.27509202453987736</v>
      </c>
      <c r="H43">
        <v>0.47320000000000001</v>
      </c>
      <c r="I43">
        <v>0.1288</v>
      </c>
      <c r="J43" s="19">
        <f t="shared" si="0"/>
        <v>0.27218934911242604</v>
      </c>
      <c r="K43">
        <v>0.22140000000000001</v>
      </c>
      <c r="L43">
        <v>5.3199999999999997E-2</v>
      </c>
      <c r="M43" s="19">
        <f t="shared" si="1"/>
        <v>0.24028906955736221</v>
      </c>
      <c r="N43">
        <v>0.217</v>
      </c>
      <c r="O43">
        <v>6.2199999999999998E-2</v>
      </c>
      <c r="P43" s="19">
        <f t="shared" si="2"/>
        <v>0.28663594470046083</v>
      </c>
      <c r="Q43">
        <v>0.25419999999999998</v>
      </c>
    </row>
    <row r="44" spans="1:19" x14ac:dyDescent="0.2">
      <c r="A44" s="29" t="s">
        <v>263</v>
      </c>
      <c r="B44" t="s">
        <v>180</v>
      </c>
      <c r="C44" t="s">
        <v>248</v>
      </c>
      <c r="D44" t="s">
        <v>98</v>
      </c>
      <c r="E44">
        <v>0.42809999999999998</v>
      </c>
      <c r="F44">
        <v>0.11650000000000001</v>
      </c>
      <c r="G44" s="19">
        <f t="shared" si="4"/>
        <v>0.27213267928054197</v>
      </c>
      <c r="H44">
        <v>0.3659</v>
      </c>
      <c r="I44">
        <v>0.1142</v>
      </c>
      <c r="J44" s="19">
        <f t="shared" si="0"/>
        <v>0.31210713309647442</v>
      </c>
      <c r="K44">
        <v>0.1149</v>
      </c>
      <c r="L44">
        <v>4.9099999999999998E-2</v>
      </c>
      <c r="M44" s="19">
        <f t="shared" si="1"/>
        <v>0.4273281114012184</v>
      </c>
    </row>
    <row r="45" spans="1:19" x14ac:dyDescent="0.2">
      <c r="A45" s="29" t="s">
        <v>202</v>
      </c>
      <c r="B45" t="s">
        <v>180</v>
      </c>
      <c r="C45" t="s">
        <v>71</v>
      </c>
      <c r="D45" t="s">
        <v>98</v>
      </c>
      <c r="E45">
        <v>0.60760000000000003</v>
      </c>
      <c r="F45">
        <v>0.48459999999999998</v>
      </c>
      <c r="G45" s="19">
        <f t="shared" si="4"/>
        <v>0.79756418696510856</v>
      </c>
      <c r="H45">
        <v>1.4475</v>
      </c>
      <c r="I45">
        <v>0.42609999999999998</v>
      </c>
      <c r="J45" s="19">
        <f t="shared" si="0"/>
        <v>0.29436960276338514</v>
      </c>
      <c r="K45">
        <v>1.0052000000000001</v>
      </c>
      <c r="L45">
        <v>0.2994</v>
      </c>
      <c r="M45" s="19">
        <f t="shared" si="1"/>
        <v>0.29785117389574212</v>
      </c>
      <c r="N45">
        <v>2.0446</v>
      </c>
      <c r="O45">
        <v>0.64659999999999995</v>
      </c>
      <c r="P45" s="19">
        <f t="shared" si="2"/>
        <v>0.31624767680719945</v>
      </c>
      <c r="Q45">
        <v>1.4395</v>
      </c>
      <c r="R45">
        <v>0.50629999999999997</v>
      </c>
      <c r="S45" s="19">
        <f t="shared" si="3"/>
        <v>0.35171934699548452</v>
      </c>
    </row>
    <row r="46" spans="1:19" x14ac:dyDescent="0.2">
      <c r="A46" s="28" t="s">
        <v>175</v>
      </c>
      <c r="B46" t="s">
        <v>170</v>
      </c>
      <c r="C46" t="s">
        <v>58</v>
      </c>
      <c r="D46" t="s">
        <v>98</v>
      </c>
      <c r="E46">
        <v>0.31180000000000002</v>
      </c>
      <c r="F46">
        <v>7.8E-2</v>
      </c>
      <c r="G46" s="19">
        <f t="shared" si="4"/>
        <v>0.25016035920461832</v>
      </c>
      <c r="H46">
        <v>0.22270000000000001</v>
      </c>
      <c r="I46">
        <v>5.5800000000000002E-2</v>
      </c>
      <c r="J46" s="19">
        <f t="shared" si="0"/>
        <v>0.25056129321957793</v>
      </c>
      <c r="K46">
        <v>0.1338</v>
      </c>
      <c r="L46">
        <v>3.9399999999999998E-2</v>
      </c>
      <c r="M46" s="19">
        <f t="shared" si="1"/>
        <v>0.29446935724962631</v>
      </c>
      <c r="N46">
        <v>0.1709</v>
      </c>
      <c r="O46">
        <v>5.4100000000000002E-2</v>
      </c>
      <c r="P46" s="19">
        <f t="shared" si="2"/>
        <v>0.31655939145699241</v>
      </c>
      <c r="Q46">
        <v>0.24340000000000001</v>
      </c>
      <c r="R46">
        <v>8.43E-2</v>
      </c>
      <c r="S46" s="19">
        <f t="shared" si="3"/>
        <v>0.34634346754313888</v>
      </c>
    </row>
    <row r="47" spans="1:19" x14ac:dyDescent="0.2">
      <c r="A47" s="28" t="s">
        <v>196</v>
      </c>
      <c r="B47" t="s">
        <v>170</v>
      </c>
      <c r="C47" t="s">
        <v>71</v>
      </c>
      <c r="D47" t="s">
        <v>98</v>
      </c>
      <c r="E47">
        <v>1.4892000000000001</v>
      </c>
      <c r="F47">
        <v>0.57720000000000005</v>
      </c>
      <c r="G47" s="19">
        <f t="shared" si="4"/>
        <v>0.38759065269943593</v>
      </c>
      <c r="H47">
        <v>2.0573999999999999</v>
      </c>
      <c r="I47">
        <v>0.79949999999999999</v>
      </c>
      <c r="J47" s="19">
        <f t="shared" si="0"/>
        <v>0.38859725867599887</v>
      </c>
      <c r="K47">
        <v>0.71379999999999999</v>
      </c>
      <c r="L47">
        <v>0.29859999999999998</v>
      </c>
      <c r="M47" s="19">
        <f t="shared" si="1"/>
        <v>0.41832446063323059</v>
      </c>
      <c r="N47">
        <v>0.81479999999999997</v>
      </c>
      <c r="O47">
        <v>0.35920000000000002</v>
      </c>
      <c r="P47" s="19">
        <f t="shared" si="2"/>
        <v>0.44084437898870893</v>
      </c>
    </row>
    <row r="48" spans="1:19" x14ac:dyDescent="0.2">
      <c r="A48" s="29" t="s">
        <v>224</v>
      </c>
      <c r="B48" t="s">
        <v>180</v>
      </c>
      <c r="C48" t="s">
        <v>66</v>
      </c>
      <c r="D48" t="s">
        <v>98</v>
      </c>
      <c r="E48">
        <v>1.0223</v>
      </c>
      <c r="F48">
        <v>0.16320000000000001</v>
      </c>
      <c r="G48" s="19">
        <f t="shared" si="4"/>
        <v>0.1596400273892204</v>
      </c>
      <c r="H48">
        <v>0.88129999999999997</v>
      </c>
      <c r="I48">
        <v>0.13969999999999999</v>
      </c>
      <c r="J48" s="19">
        <f t="shared" si="0"/>
        <v>0.15851582888914104</v>
      </c>
      <c r="K48">
        <v>0.5948</v>
      </c>
      <c r="L48">
        <v>0.1206</v>
      </c>
      <c r="M48" s="19">
        <f t="shared" si="1"/>
        <v>0.20275722932078008</v>
      </c>
      <c r="N48">
        <v>0.56240000000000001</v>
      </c>
      <c r="O48">
        <v>0.1239</v>
      </c>
      <c r="P48" s="19">
        <f t="shared" si="2"/>
        <v>0.22030583214793739</v>
      </c>
      <c r="Q48">
        <v>1.0624</v>
      </c>
      <c r="R48">
        <v>0.2296</v>
      </c>
      <c r="S48" s="19">
        <f t="shared" si="3"/>
        <v>0.2161144578313253</v>
      </c>
    </row>
    <row r="49" spans="1:19" x14ac:dyDescent="0.2">
      <c r="A49" s="29" t="s">
        <v>212</v>
      </c>
      <c r="B49" t="s">
        <v>180</v>
      </c>
      <c r="C49" t="s">
        <v>77</v>
      </c>
      <c r="D49" t="s">
        <v>98</v>
      </c>
      <c r="E49">
        <v>0.51170000000000004</v>
      </c>
      <c r="F49">
        <v>0.1</v>
      </c>
      <c r="G49" s="19">
        <f t="shared" si="4"/>
        <v>0.19542700801250731</v>
      </c>
      <c r="H49">
        <v>0.70099999999999996</v>
      </c>
      <c r="I49">
        <v>0.1573</v>
      </c>
      <c r="J49" s="19">
        <f t="shared" si="0"/>
        <v>0.22439372325249643</v>
      </c>
      <c r="K49">
        <v>0.16789999999999999</v>
      </c>
      <c r="L49">
        <v>4.3900000000000002E-2</v>
      </c>
      <c r="M49" s="19">
        <f t="shared" si="1"/>
        <v>0.26146515783204288</v>
      </c>
      <c r="N49">
        <v>0.24349999999999999</v>
      </c>
      <c r="O49">
        <v>7.0099999999999996E-2</v>
      </c>
      <c r="P49" s="19">
        <f t="shared" si="2"/>
        <v>0.28788501026694047</v>
      </c>
    </row>
    <row r="50" spans="1:19" x14ac:dyDescent="0.2">
      <c r="A50" s="29" t="s">
        <v>201</v>
      </c>
      <c r="B50" t="s">
        <v>180</v>
      </c>
      <c r="C50" t="s">
        <v>71</v>
      </c>
      <c r="D50" t="s">
        <v>98</v>
      </c>
      <c r="E50">
        <v>1.3672</v>
      </c>
      <c r="F50">
        <v>0.38600000000000001</v>
      </c>
      <c r="G50" s="19">
        <f t="shared" si="4"/>
        <v>0.28232884727911062</v>
      </c>
      <c r="H50">
        <v>0.40210000000000001</v>
      </c>
      <c r="I50">
        <v>0.38769999999999999</v>
      </c>
      <c r="J50" s="19">
        <f t="shared" si="0"/>
        <v>0.96418801293210643</v>
      </c>
      <c r="K50">
        <v>0.80679999999999996</v>
      </c>
      <c r="L50">
        <v>0.2215</v>
      </c>
      <c r="M50" s="19">
        <f t="shared" si="1"/>
        <v>0.27454139811601391</v>
      </c>
      <c r="N50">
        <v>0.64680000000000004</v>
      </c>
      <c r="O50">
        <v>0.21809999999999999</v>
      </c>
      <c r="P50" s="19">
        <f t="shared" si="2"/>
        <v>0.33719851576994431</v>
      </c>
      <c r="Q50">
        <v>1.1685000000000001</v>
      </c>
      <c r="R50">
        <v>0.35580000000000001</v>
      </c>
      <c r="S50" s="19">
        <f t="shared" si="3"/>
        <v>0.30449293966623875</v>
      </c>
    </row>
    <row r="51" spans="1:19" x14ac:dyDescent="0.2">
      <c r="A51" s="29" t="s">
        <v>260</v>
      </c>
      <c r="B51" t="s">
        <v>180</v>
      </c>
      <c r="C51" t="s">
        <v>248</v>
      </c>
      <c r="D51" t="s">
        <v>98</v>
      </c>
      <c r="E51">
        <v>0.36919999999999997</v>
      </c>
      <c r="F51">
        <v>0.10580000000000001</v>
      </c>
      <c r="G51" s="19">
        <f t="shared" si="4"/>
        <v>0.28656554712892746</v>
      </c>
      <c r="H51">
        <v>0.29249999999999998</v>
      </c>
      <c r="I51">
        <v>8.8499999999999995E-2</v>
      </c>
      <c r="J51" s="19">
        <f t="shared" si="0"/>
        <v>0.30256410256410254</v>
      </c>
      <c r="K51">
        <v>0.13</v>
      </c>
      <c r="L51">
        <v>4.6199999999999998E-2</v>
      </c>
      <c r="M51" s="19">
        <f t="shared" si="1"/>
        <v>0.35538461538461535</v>
      </c>
      <c r="N51">
        <v>0.19819999999999999</v>
      </c>
      <c r="O51">
        <v>7.0660000000000001E-2</v>
      </c>
      <c r="P51" s="19">
        <f t="shared" si="2"/>
        <v>0.35650857719475282</v>
      </c>
      <c r="Q51">
        <v>0.2437</v>
      </c>
      <c r="R51">
        <v>7.8200000000000006E-2</v>
      </c>
      <c r="S51" s="19">
        <f t="shared" si="3"/>
        <v>0.32088633565859664</v>
      </c>
    </row>
    <row r="52" spans="1:19" x14ac:dyDescent="0.2">
      <c r="A52" s="28" t="s">
        <v>217</v>
      </c>
      <c r="B52" t="s">
        <v>170</v>
      </c>
      <c r="C52" t="s">
        <v>66</v>
      </c>
      <c r="D52" t="s">
        <v>98</v>
      </c>
      <c r="E52">
        <v>0.68120000000000003</v>
      </c>
      <c r="F52">
        <v>1196</v>
      </c>
      <c r="G52" s="19">
        <f t="shared" si="4"/>
        <v>1755.7251908396945</v>
      </c>
      <c r="H52">
        <v>0.46110000000000001</v>
      </c>
      <c r="I52">
        <v>8.0500000000000002E-2</v>
      </c>
      <c r="J52" s="19">
        <f t="shared" si="0"/>
        <v>0.17458252006072436</v>
      </c>
      <c r="K52">
        <v>0.13780000000000001</v>
      </c>
      <c r="L52">
        <v>2.4400000000000002E-2</v>
      </c>
      <c r="M52" s="19">
        <f t="shared" si="1"/>
        <v>0.17706821480406387</v>
      </c>
      <c r="N52">
        <v>0.23549999999999999</v>
      </c>
      <c r="O52">
        <v>3.8800000000000001E-2</v>
      </c>
      <c r="P52" s="19">
        <f t="shared" si="2"/>
        <v>0.16475583864118898</v>
      </c>
    </row>
    <row r="53" spans="1:19" x14ac:dyDescent="0.2">
      <c r="A53" s="28" t="s">
        <v>232</v>
      </c>
      <c r="B53" t="s">
        <v>170</v>
      </c>
      <c r="C53" t="s">
        <v>52</v>
      </c>
      <c r="D53" t="s">
        <v>98</v>
      </c>
      <c r="E53">
        <v>0.24049999999999999</v>
      </c>
      <c r="F53">
        <v>5.1299999999999998E-2</v>
      </c>
      <c r="G53" s="19">
        <f t="shared" si="4"/>
        <v>0.21330561330561332</v>
      </c>
      <c r="H53">
        <v>0.21249999999999999</v>
      </c>
      <c r="I53">
        <v>5.3199999999999997E-2</v>
      </c>
      <c r="J53" s="19">
        <f t="shared" si="0"/>
        <v>0.25035294117647056</v>
      </c>
      <c r="K53">
        <v>0.44669999999999999</v>
      </c>
      <c r="L53">
        <v>0.1363</v>
      </c>
      <c r="M53" s="19">
        <f t="shared" si="1"/>
        <v>0.30512648309827628</v>
      </c>
      <c r="N53">
        <v>0.36940000000000001</v>
      </c>
      <c r="O53">
        <v>0.1222</v>
      </c>
      <c r="P53" s="19">
        <f t="shared" si="2"/>
        <v>0.33080671358960478</v>
      </c>
      <c r="Q53">
        <v>0.30530000000000002</v>
      </c>
      <c r="R53">
        <v>0.1019</v>
      </c>
      <c r="S53" s="19">
        <f t="shared" si="3"/>
        <v>0.33377006223386835</v>
      </c>
    </row>
    <row r="54" spans="1:19" x14ac:dyDescent="0.2">
      <c r="A54" s="28" t="s">
        <v>219</v>
      </c>
      <c r="B54" t="s">
        <v>170</v>
      </c>
      <c r="C54" t="s">
        <v>66</v>
      </c>
      <c r="D54" t="s">
        <v>98</v>
      </c>
      <c r="E54">
        <v>1.5531999999999999</v>
      </c>
      <c r="F54">
        <v>0.2661</v>
      </c>
      <c r="G54" s="19">
        <f t="shared" si="4"/>
        <v>0.17132371877414371</v>
      </c>
      <c r="H54">
        <v>1.5488999999999999</v>
      </c>
      <c r="I54">
        <v>0.23430000000000001</v>
      </c>
      <c r="J54" s="19">
        <f t="shared" si="0"/>
        <v>0.15126864226225065</v>
      </c>
      <c r="K54">
        <v>1.6194999999999999</v>
      </c>
      <c r="L54">
        <v>0.29339999999999999</v>
      </c>
      <c r="M54" s="19">
        <f t="shared" si="1"/>
        <v>0.18116702686014202</v>
      </c>
      <c r="N54">
        <v>1.5793999999999999</v>
      </c>
      <c r="O54">
        <v>0.32229999999999998</v>
      </c>
      <c r="P54" s="19">
        <f t="shared" si="2"/>
        <v>0.20406483474737241</v>
      </c>
      <c r="Q54">
        <v>1.7963</v>
      </c>
      <c r="R54">
        <v>0.42120000000000002</v>
      </c>
      <c r="S54" s="19">
        <f t="shared" si="3"/>
        <v>0.23448199075878196</v>
      </c>
    </row>
    <row r="55" spans="1:19" x14ac:dyDescent="0.2">
      <c r="A55" s="28" t="s">
        <v>176</v>
      </c>
      <c r="B55" t="s">
        <v>170</v>
      </c>
      <c r="C55" t="s">
        <v>58</v>
      </c>
      <c r="D55" t="s">
        <v>98</v>
      </c>
      <c r="E55">
        <v>0.28699999999999998</v>
      </c>
      <c r="F55">
        <v>7.5600000000000001E-2</v>
      </c>
      <c r="G55" s="19">
        <f t="shared" si="4"/>
        <v>0.26341463414634148</v>
      </c>
      <c r="H55">
        <v>0.37369999999999998</v>
      </c>
      <c r="I55">
        <v>9.7299999999999998E-2</v>
      </c>
      <c r="J55" s="19">
        <f t="shared" si="0"/>
        <v>0.26036928017126038</v>
      </c>
      <c r="K55">
        <v>0.2107</v>
      </c>
      <c r="L55">
        <v>5.8400000000000001E-2</v>
      </c>
      <c r="M55" s="19">
        <f t="shared" si="1"/>
        <v>0.27717133364973895</v>
      </c>
      <c r="N55">
        <v>0.24729999999999999</v>
      </c>
      <c r="O55">
        <v>8.1600000000000006E-2</v>
      </c>
      <c r="P55" s="19">
        <f t="shared" si="2"/>
        <v>0.32996360695511529</v>
      </c>
      <c r="Q55">
        <v>0.33250000000000002</v>
      </c>
      <c r="R55">
        <v>0.12570000000000001</v>
      </c>
      <c r="S55" s="19">
        <f t="shared" si="3"/>
        <v>0.37804511278195491</v>
      </c>
    </row>
    <row r="56" spans="1:19" x14ac:dyDescent="0.2">
      <c r="A56" s="28" t="s">
        <v>253</v>
      </c>
      <c r="B56" t="s">
        <v>170</v>
      </c>
      <c r="C56" t="s">
        <v>248</v>
      </c>
      <c r="D56" t="s">
        <v>98</v>
      </c>
      <c r="E56">
        <v>1.2330000000000001</v>
      </c>
      <c r="F56">
        <v>7.5800000000000006E-2</v>
      </c>
      <c r="G56" s="19">
        <f t="shared" si="4"/>
        <v>6.1476074614760748E-2</v>
      </c>
      <c r="H56">
        <v>0.25619999999999998</v>
      </c>
      <c r="I56">
        <v>9.3899999999999997E-2</v>
      </c>
      <c r="J56" s="19">
        <f t="shared" si="0"/>
        <v>0.3665105386416862</v>
      </c>
      <c r="K56">
        <v>0.19570000000000001</v>
      </c>
      <c r="L56">
        <v>6.5100000000000005E-2</v>
      </c>
      <c r="M56" s="19">
        <f t="shared" si="1"/>
        <v>0.33265201839550335</v>
      </c>
      <c r="N56">
        <v>0.18629999999999999</v>
      </c>
      <c r="O56">
        <v>6.7400000000000002E-2</v>
      </c>
      <c r="P56" s="19">
        <f t="shared" si="2"/>
        <v>0.36178207192699946</v>
      </c>
      <c r="Q56">
        <v>0.24729999999999999</v>
      </c>
      <c r="R56">
        <v>0.10780000000000001</v>
      </c>
      <c r="S56" s="19">
        <f t="shared" si="3"/>
        <v>0.435907804286292</v>
      </c>
    </row>
    <row r="57" spans="1:19" x14ac:dyDescent="0.2">
      <c r="A57" s="29" t="s">
        <v>241</v>
      </c>
      <c r="B57" t="s">
        <v>180</v>
      </c>
      <c r="C57" t="s">
        <v>52</v>
      </c>
      <c r="D57" t="s">
        <v>98</v>
      </c>
      <c r="E57">
        <v>0.26340000000000002</v>
      </c>
      <c r="F57">
        <v>5.3600000000000002E-2</v>
      </c>
      <c r="G57" s="19">
        <f t="shared" si="4"/>
        <v>0.20349278663629461</v>
      </c>
      <c r="H57">
        <v>0.15429999999999999</v>
      </c>
      <c r="I57">
        <v>3.3799999999999997E-2</v>
      </c>
      <c r="J57" s="19">
        <f t="shared" si="0"/>
        <v>0.21905379131561892</v>
      </c>
      <c r="K57">
        <v>0.1048</v>
      </c>
      <c r="L57">
        <v>2.8899999999999999E-2</v>
      </c>
      <c r="M57" s="19">
        <f t="shared" si="1"/>
        <v>0.27576335877862596</v>
      </c>
      <c r="N57">
        <v>0.1057</v>
      </c>
      <c r="O57">
        <v>2.93E-2</v>
      </c>
      <c r="P57" s="19">
        <f t="shared" si="2"/>
        <v>0.2771996215704825</v>
      </c>
      <c r="Q57">
        <v>0.1229</v>
      </c>
      <c r="R57">
        <v>3.4099999999999998E-2</v>
      </c>
      <c r="S57" s="19">
        <f t="shared" si="3"/>
        <v>0.2774613506916192</v>
      </c>
    </row>
    <row r="58" spans="1:19" x14ac:dyDescent="0.2">
      <c r="A58" s="28" t="s">
        <v>255</v>
      </c>
      <c r="B58" t="s">
        <v>170</v>
      </c>
      <c r="C58" t="s">
        <v>248</v>
      </c>
      <c r="D58" t="s">
        <v>98</v>
      </c>
      <c r="E58">
        <v>0.28920000000000001</v>
      </c>
      <c r="F58">
        <v>9.6100000000000005E-2</v>
      </c>
      <c r="G58" s="19">
        <f t="shared" si="4"/>
        <v>0.33229598893499307</v>
      </c>
      <c r="H58">
        <v>0.26840000000000003</v>
      </c>
      <c r="I58">
        <v>9.7600000000000006E-2</v>
      </c>
      <c r="J58" s="19">
        <f t="shared" si="0"/>
        <v>0.36363636363636365</v>
      </c>
      <c r="K58">
        <v>0.2278</v>
      </c>
      <c r="L58">
        <v>7.2499999999999995E-2</v>
      </c>
      <c r="M58" s="19">
        <f t="shared" si="1"/>
        <v>0.31826163301141347</v>
      </c>
      <c r="N58">
        <v>0.21049999999999999</v>
      </c>
      <c r="O58">
        <v>7.7700000000000005E-2</v>
      </c>
      <c r="P58" s="19">
        <f t="shared" si="2"/>
        <v>0.36912114014251785</v>
      </c>
      <c r="Q58">
        <v>0.2893</v>
      </c>
      <c r="R58">
        <v>0.12479999999999999</v>
      </c>
      <c r="S58" s="19">
        <f t="shared" si="3"/>
        <v>0.43138610438990665</v>
      </c>
    </row>
    <row r="59" spans="1:19" x14ac:dyDescent="0.2">
      <c r="A59" s="28" t="s">
        <v>178</v>
      </c>
      <c r="B59" t="s">
        <v>170</v>
      </c>
      <c r="C59" t="s">
        <v>58</v>
      </c>
      <c r="D59" t="s">
        <v>98</v>
      </c>
      <c r="E59">
        <v>0.20569999999999999</v>
      </c>
      <c r="F59">
        <v>7.5899999999999995E-2</v>
      </c>
      <c r="G59" s="19">
        <f t="shared" si="4"/>
        <v>0.36898395721925131</v>
      </c>
      <c r="H59">
        <v>0.30220000000000002</v>
      </c>
      <c r="I59">
        <v>7.7200000000000005E-2</v>
      </c>
      <c r="J59" s="19">
        <f t="shared" si="0"/>
        <v>0.25545996029119789</v>
      </c>
      <c r="K59">
        <v>0.2235</v>
      </c>
      <c r="L59">
        <v>598</v>
      </c>
      <c r="M59" s="19">
        <f t="shared" si="1"/>
        <v>2675.6152125279641</v>
      </c>
      <c r="N59">
        <v>0.19750000000000001</v>
      </c>
      <c r="O59">
        <v>6.0600000000000001E-2</v>
      </c>
      <c r="P59" s="19">
        <f t="shared" si="2"/>
        <v>0.30683544303797466</v>
      </c>
      <c r="Q59">
        <v>0.30130000000000001</v>
      </c>
      <c r="R59">
        <v>9.8199999999999996E-2</v>
      </c>
      <c r="S59" s="19">
        <f t="shared" si="3"/>
        <v>0.32592100896116827</v>
      </c>
    </row>
    <row r="60" spans="1:19" x14ac:dyDescent="0.2">
      <c r="A60" s="28" t="s">
        <v>233</v>
      </c>
      <c r="B60" t="s">
        <v>170</v>
      </c>
      <c r="C60" t="s">
        <v>52</v>
      </c>
      <c r="D60" t="s">
        <v>98</v>
      </c>
      <c r="E60">
        <v>0.48620000000000002</v>
      </c>
      <c r="F60">
        <v>0.10630000000000001</v>
      </c>
      <c r="G60" s="19">
        <f t="shared" si="4"/>
        <v>0.218634306869601</v>
      </c>
      <c r="H60">
        <v>0.25929999999999997</v>
      </c>
      <c r="I60">
        <v>6.6400000000000001E-2</v>
      </c>
      <c r="J60" s="19">
        <f t="shared" si="0"/>
        <v>0.25607404550713464</v>
      </c>
      <c r="K60">
        <v>0.4672</v>
      </c>
      <c r="L60">
        <v>0.1268</v>
      </c>
      <c r="M60" s="19">
        <f t="shared" si="1"/>
        <v>0.2714041095890411</v>
      </c>
      <c r="N60">
        <v>0.2883</v>
      </c>
      <c r="O60">
        <v>7.9899999999999999E-2</v>
      </c>
      <c r="P60" s="19">
        <f t="shared" si="2"/>
        <v>0.27714186611168923</v>
      </c>
      <c r="Q60">
        <v>0.37159999999999999</v>
      </c>
      <c r="R60">
        <v>0.12870000000000001</v>
      </c>
      <c r="S60" s="19">
        <f t="shared" si="3"/>
        <v>0.34634015069967711</v>
      </c>
    </row>
    <row r="61" spans="1:19" x14ac:dyDescent="0.2">
      <c r="A61" s="28" t="s">
        <v>208</v>
      </c>
      <c r="B61" t="s">
        <v>170</v>
      </c>
      <c r="C61" t="s">
        <v>77</v>
      </c>
      <c r="D61" t="s">
        <v>98</v>
      </c>
      <c r="E61">
        <v>0.43030000000000002</v>
      </c>
      <c r="F61">
        <v>9.0899999999999995E-2</v>
      </c>
      <c r="G61" s="19">
        <f t="shared" si="4"/>
        <v>0.21124796653497557</v>
      </c>
      <c r="H61">
        <v>0.46870000000000001</v>
      </c>
      <c r="I61">
        <v>0.10009999999999999</v>
      </c>
      <c r="J61" s="19">
        <f t="shared" si="0"/>
        <v>0.21356944740772349</v>
      </c>
      <c r="K61">
        <v>0.25729999999999997</v>
      </c>
      <c r="L61">
        <v>5.3199999999999997E-2</v>
      </c>
      <c r="M61" s="19">
        <f t="shared" si="1"/>
        <v>0.20676253400699574</v>
      </c>
      <c r="N61">
        <v>0.40400000000000003</v>
      </c>
      <c r="O61">
        <v>9.1600000000000001E-2</v>
      </c>
      <c r="P61" s="19">
        <f t="shared" si="2"/>
        <v>0.22673267326732671</v>
      </c>
      <c r="Q61">
        <v>0.72250000000000003</v>
      </c>
      <c r="R61">
        <v>0.23719999999999999</v>
      </c>
      <c r="S61" s="19">
        <f t="shared" si="3"/>
        <v>0.32830449826989616</v>
      </c>
    </row>
    <row r="62" spans="1:19" ht="17" thickBot="1" x14ac:dyDescent="0.25">
      <c r="A62" s="30" t="s">
        <v>240</v>
      </c>
      <c r="B62" t="s">
        <v>180</v>
      </c>
      <c r="C62" t="s">
        <v>52</v>
      </c>
      <c r="D62" t="s">
        <v>98</v>
      </c>
      <c r="E62">
        <v>0.43630000000000002</v>
      </c>
      <c r="F62">
        <v>8.09E-2</v>
      </c>
      <c r="G62" s="19">
        <f t="shared" si="4"/>
        <v>0.18542287416914965</v>
      </c>
      <c r="H62">
        <v>0.29709999999999998</v>
      </c>
      <c r="I62">
        <v>6.13E-2</v>
      </c>
      <c r="J62" s="19">
        <f t="shared" si="0"/>
        <v>0.20632783574554023</v>
      </c>
      <c r="K62">
        <v>0.1206</v>
      </c>
      <c r="L62">
        <v>3.0499999999999999E-2</v>
      </c>
      <c r="M62" s="19">
        <f t="shared" si="1"/>
        <v>0.25290215588723053</v>
      </c>
      <c r="N62">
        <v>0.15190000000000001</v>
      </c>
      <c r="O62">
        <v>0.372</v>
      </c>
      <c r="P62" s="19">
        <f>(O62/N62)</f>
        <v>2.4489795918367347</v>
      </c>
      <c r="Q62">
        <v>8.8300000000000003E-2</v>
      </c>
      <c r="R62">
        <v>2.86E-2</v>
      </c>
      <c r="S62" s="19">
        <f t="shared" si="3"/>
        <v>0.32389580973952437</v>
      </c>
    </row>
    <row r="65" spans="1:1" x14ac:dyDescent="0.2">
      <c r="A65" s="27"/>
    </row>
    <row r="66" spans="1:1" x14ac:dyDescent="0.2">
      <c r="A66" s="27"/>
    </row>
  </sheetData>
  <pageMargins left="0.7" right="0.7" top="0.75" bottom="0.75" header="0.3" footer="0.3"/>
  <pageSetup paperSize="9" orientation="portrait" horizontalDpi="0" verticalDpi="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7"/>
  <sheetViews>
    <sheetView workbookViewId="0">
      <selection activeCell="L94" sqref="L94"/>
    </sheetView>
  </sheetViews>
  <sheetFormatPr baseColWidth="10" defaultRowHeight="16" x14ac:dyDescent="0.2"/>
  <cols>
    <col min="1" max="1" width="6.33203125" style="9" bestFit="1" customWidth="1"/>
    <col min="2" max="2" width="9.5" bestFit="1" customWidth="1"/>
    <col min="3" max="3" width="7.1640625" bestFit="1" customWidth="1"/>
    <col min="4" max="4" width="8.33203125" bestFit="1" customWidth="1"/>
    <col min="5" max="5" width="7.33203125" style="19" bestFit="1" customWidth="1"/>
    <col min="6" max="6" width="7.83203125" style="19" customWidth="1"/>
    <col min="7" max="7" width="7.33203125" style="19" bestFit="1" customWidth="1"/>
    <col min="8" max="8" width="10.83203125" style="19"/>
    <col min="10" max="10" width="16.1640625" customWidth="1"/>
  </cols>
  <sheetData>
    <row r="1" spans="1:10" x14ac:dyDescent="0.2">
      <c r="A1" s="12" t="s">
        <v>33</v>
      </c>
      <c r="B1" s="1" t="s">
        <v>152</v>
      </c>
      <c r="C1" s="1" t="s">
        <v>31</v>
      </c>
      <c r="D1" s="1" t="s">
        <v>461</v>
      </c>
      <c r="E1" s="40" t="s">
        <v>436</v>
      </c>
      <c r="F1" s="40" t="s">
        <v>438</v>
      </c>
      <c r="G1" s="40" t="s">
        <v>440</v>
      </c>
      <c r="H1" s="40" t="s">
        <v>442</v>
      </c>
      <c r="I1" t="s">
        <v>448</v>
      </c>
      <c r="J1" t="s">
        <v>158</v>
      </c>
    </row>
    <row r="2" spans="1:10" x14ac:dyDescent="0.2">
      <c r="A2" s="28" t="s">
        <v>169</v>
      </c>
      <c r="C2" s="1"/>
      <c r="D2" s="1"/>
      <c r="E2" s="40"/>
      <c r="F2" s="40"/>
      <c r="G2" s="40"/>
      <c r="H2" s="40"/>
      <c r="J2" s="19">
        <v>0.34193050193050195</v>
      </c>
    </row>
    <row r="3" spans="1:10" x14ac:dyDescent="0.2">
      <c r="A3" s="28" t="s">
        <v>171</v>
      </c>
      <c r="C3" s="1"/>
      <c r="D3" s="1"/>
      <c r="E3" s="40"/>
      <c r="F3" s="40"/>
      <c r="G3" s="40"/>
      <c r="H3" s="40"/>
      <c r="J3" s="19">
        <v>0.36629032258064514</v>
      </c>
    </row>
    <row r="4" spans="1:10" x14ac:dyDescent="0.2">
      <c r="A4" s="28" t="s">
        <v>172</v>
      </c>
      <c r="C4" s="1"/>
      <c r="D4" s="1"/>
      <c r="E4" s="40"/>
      <c r="F4" s="40"/>
      <c r="G4" s="40"/>
      <c r="H4" s="40"/>
      <c r="J4" s="19">
        <v>0.28166666666666668</v>
      </c>
    </row>
    <row r="5" spans="1:10" x14ac:dyDescent="0.2">
      <c r="A5" s="28" t="s">
        <v>173</v>
      </c>
      <c r="C5" s="1"/>
      <c r="D5" s="1"/>
      <c r="E5" s="40"/>
      <c r="F5" s="40"/>
      <c r="G5" s="40"/>
      <c r="H5" s="40"/>
      <c r="J5" s="19">
        <v>0.26972222222222225</v>
      </c>
    </row>
    <row r="6" spans="1:10" x14ac:dyDescent="0.2">
      <c r="A6" s="28" t="s">
        <v>174</v>
      </c>
      <c r="B6" t="s">
        <v>170</v>
      </c>
      <c r="C6" t="s">
        <v>58</v>
      </c>
      <c r="D6" t="s">
        <v>98</v>
      </c>
      <c r="E6" s="19">
        <v>0.27509202453987736</v>
      </c>
      <c r="F6" s="19">
        <v>0.27218934911242604</v>
      </c>
      <c r="G6" s="19">
        <v>0.24028906955736221</v>
      </c>
      <c r="H6" s="19">
        <v>0.28663594470046083</v>
      </c>
      <c r="J6" s="19">
        <v>0.31427807486631015</v>
      </c>
    </row>
    <row r="7" spans="1:10" x14ac:dyDescent="0.2">
      <c r="A7" s="28" t="s">
        <v>175</v>
      </c>
      <c r="B7" t="s">
        <v>170</v>
      </c>
      <c r="C7" t="s">
        <v>58</v>
      </c>
      <c r="D7" t="s">
        <v>98</v>
      </c>
      <c r="E7" s="19">
        <v>0.25016035920461832</v>
      </c>
      <c r="F7" s="19">
        <v>0.25056129321957793</v>
      </c>
      <c r="G7" s="19">
        <v>0.29446935724962631</v>
      </c>
      <c r="H7" s="19">
        <v>0.31655939145699241</v>
      </c>
      <c r="I7">
        <v>0.34634346754313888</v>
      </c>
      <c r="J7" s="19">
        <v>0.29223076923076924</v>
      </c>
    </row>
    <row r="8" spans="1:10" x14ac:dyDescent="0.2">
      <c r="A8" s="28" t="s">
        <v>176</v>
      </c>
      <c r="B8" t="s">
        <v>170</v>
      </c>
      <c r="C8" t="s">
        <v>58</v>
      </c>
      <c r="D8" t="s">
        <v>98</v>
      </c>
      <c r="E8" s="19">
        <v>0.26341463414634148</v>
      </c>
      <c r="F8" s="19">
        <v>0.26036928017126038</v>
      </c>
      <c r="G8" s="19">
        <v>0.27717133364973895</v>
      </c>
      <c r="H8" s="19">
        <v>0.32996360695511529</v>
      </c>
      <c r="I8">
        <v>0.37804511278195491</v>
      </c>
      <c r="J8" s="19">
        <v>0.31894039735099333</v>
      </c>
    </row>
    <row r="9" spans="1:10" x14ac:dyDescent="0.2">
      <c r="A9" s="28" t="s">
        <v>177</v>
      </c>
      <c r="B9" t="s">
        <v>170</v>
      </c>
      <c r="C9" t="s">
        <v>58</v>
      </c>
      <c r="D9" t="s">
        <v>98</v>
      </c>
      <c r="E9" s="19">
        <v>0.23163488590184431</v>
      </c>
      <c r="F9" s="19">
        <v>0.2386546878599401</v>
      </c>
      <c r="G9" s="19">
        <v>0.26742364917776035</v>
      </c>
      <c r="H9" s="19">
        <v>0.31794538361508451</v>
      </c>
      <c r="I9">
        <v>0.33727034120734906</v>
      </c>
      <c r="J9" s="19">
        <v>0.33976744186046515</v>
      </c>
    </row>
    <row r="10" spans="1:10" x14ac:dyDescent="0.2">
      <c r="A10" s="28" t="s">
        <v>178</v>
      </c>
      <c r="B10" t="s">
        <v>170</v>
      </c>
      <c r="C10" t="s">
        <v>58</v>
      </c>
      <c r="D10" t="s">
        <v>98</v>
      </c>
      <c r="E10" s="19">
        <v>0.36898395721925131</v>
      </c>
      <c r="F10" s="19">
        <v>0.25545996029119789</v>
      </c>
      <c r="G10" s="19">
        <v>2675.6152125279641</v>
      </c>
      <c r="H10" s="19">
        <v>0.30683544303797466</v>
      </c>
      <c r="I10">
        <v>0.32592100896116827</v>
      </c>
      <c r="J10" s="19">
        <v>0.30354037267080747</v>
      </c>
    </row>
    <row r="11" spans="1:10" x14ac:dyDescent="0.2">
      <c r="A11" s="29" t="s">
        <v>179</v>
      </c>
      <c r="J11" s="19">
        <v>0.36109890109890108</v>
      </c>
    </row>
    <row r="12" spans="1:10" x14ac:dyDescent="0.2">
      <c r="A12" s="29" t="s">
        <v>181</v>
      </c>
      <c r="J12" s="19"/>
    </row>
    <row r="13" spans="1:10" x14ac:dyDescent="0.2">
      <c r="A13" s="29" t="s">
        <v>182</v>
      </c>
      <c r="J13" s="19">
        <v>0.26242857142857146</v>
      </c>
    </row>
    <row r="14" spans="1:10" x14ac:dyDescent="0.2">
      <c r="A14" s="29" t="s">
        <v>183</v>
      </c>
      <c r="J14" s="19"/>
    </row>
    <row r="15" spans="1:10" x14ac:dyDescent="0.2">
      <c r="A15" s="29" t="s">
        <v>184</v>
      </c>
      <c r="B15" t="s">
        <v>180</v>
      </c>
      <c r="C15" t="s">
        <v>58</v>
      </c>
      <c r="D15" t="s">
        <v>98</v>
      </c>
      <c r="E15" s="19">
        <v>0.2418587632638127</v>
      </c>
      <c r="F15" s="19">
        <v>0.37413394919168591</v>
      </c>
      <c r="J15" s="19"/>
    </row>
    <row r="16" spans="1:10" x14ac:dyDescent="0.2">
      <c r="A16" s="29" t="s">
        <v>185</v>
      </c>
      <c r="B16" t="s">
        <v>180</v>
      </c>
      <c r="C16" t="s">
        <v>58</v>
      </c>
      <c r="D16" t="s">
        <v>98</v>
      </c>
      <c r="E16" s="19">
        <v>0.21021560574948667</v>
      </c>
      <c r="F16" s="19">
        <v>0.34390862944162437</v>
      </c>
      <c r="G16" s="19">
        <v>0.23758865248226951</v>
      </c>
      <c r="H16" s="19">
        <v>2.2738693467336684E-2</v>
      </c>
      <c r="I16">
        <v>0.21506682867557717</v>
      </c>
      <c r="J16" s="19">
        <v>0.21016666666666667</v>
      </c>
    </row>
    <row r="17" spans="1:10" x14ac:dyDescent="0.2">
      <c r="A17" s="29" t="s">
        <v>186</v>
      </c>
      <c r="B17" t="s">
        <v>180</v>
      </c>
      <c r="C17" t="s">
        <v>58</v>
      </c>
      <c r="D17" t="s">
        <v>98</v>
      </c>
      <c r="E17" s="19">
        <v>0.23753976670201485</v>
      </c>
      <c r="F17" s="19">
        <v>0.29304713019132056</v>
      </c>
      <c r="G17" s="19">
        <v>0.27279253409906673</v>
      </c>
      <c r="H17" s="19">
        <v>0.29815303430079149</v>
      </c>
      <c r="I17">
        <v>0.28814713896457761</v>
      </c>
      <c r="J17" s="19">
        <v>0.30538461538461542</v>
      </c>
    </row>
    <row r="18" spans="1:10" x14ac:dyDescent="0.2">
      <c r="A18" s="29" t="s">
        <v>187</v>
      </c>
      <c r="B18" t="s">
        <v>180</v>
      </c>
      <c r="C18" t="s">
        <v>58</v>
      </c>
      <c r="D18" t="s">
        <v>98</v>
      </c>
      <c r="E18" s="19">
        <v>0.22844444444444445</v>
      </c>
      <c r="F18" s="19">
        <v>0.3001002004008016</v>
      </c>
      <c r="G18" s="19">
        <v>2.4052004333694473E-2</v>
      </c>
      <c r="H18" s="19">
        <v>0.26601671309192199</v>
      </c>
      <c r="I18">
        <v>0.25958702064896755</v>
      </c>
      <c r="J18" s="19">
        <v>0.29575757575757577</v>
      </c>
    </row>
    <row r="19" spans="1:10" x14ac:dyDescent="0.2">
      <c r="A19" s="29" t="s">
        <v>188</v>
      </c>
      <c r="B19" t="s">
        <v>180</v>
      </c>
      <c r="C19" t="s">
        <v>58</v>
      </c>
      <c r="D19" t="s">
        <v>98</v>
      </c>
      <c r="E19" s="19">
        <v>0.20845653459491423</v>
      </c>
      <c r="F19" s="19">
        <v>0.38295081967213118</v>
      </c>
      <c r="J19" s="19"/>
    </row>
    <row r="20" spans="1:10" x14ac:dyDescent="0.2">
      <c r="A20" s="28" t="s">
        <v>189</v>
      </c>
      <c r="J20" s="19">
        <v>0.38067344345616261</v>
      </c>
    </row>
    <row r="21" spans="1:10" x14ac:dyDescent="0.2">
      <c r="A21" s="28" t="s">
        <v>190</v>
      </c>
      <c r="J21" s="19">
        <v>0.40369060773480658</v>
      </c>
    </row>
    <row r="22" spans="1:10" x14ac:dyDescent="0.2">
      <c r="A22" s="28" t="s">
        <v>191</v>
      </c>
      <c r="J22" s="19">
        <v>0.39098169717138104</v>
      </c>
    </row>
    <row r="23" spans="1:10" x14ac:dyDescent="0.2">
      <c r="A23" s="28" t="s">
        <v>192</v>
      </c>
      <c r="B23" t="s">
        <v>170</v>
      </c>
      <c r="C23" t="s">
        <v>71</v>
      </c>
      <c r="D23" t="s">
        <v>98</v>
      </c>
      <c r="E23" s="19">
        <v>0.32436173485081515</v>
      </c>
      <c r="F23" s="19">
        <v>0.27145281951342176</v>
      </c>
      <c r="G23" s="19">
        <v>0.20820895522388061</v>
      </c>
      <c r="H23" s="19">
        <v>0.26257722859664606</v>
      </c>
      <c r="I23">
        <v>0.32016599254084155</v>
      </c>
      <c r="J23" s="19">
        <v>0.37102064220183484</v>
      </c>
    </row>
    <row r="24" spans="1:10" x14ac:dyDescent="0.2">
      <c r="A24" s="28" t="s">
        <v>193</v>
      </c>
      <c r="B24" t="s">
        <v>170</v>
      </c>
      <c r="C24" t="s">
        <v>71</v>
      </c>
      <c r="D24" t="s">
        <v>98</v>
      </c>
      <c r="E24" s="19">
        <v>0.28112085475254511</v>
      </c>
      <c r="F24" s="19">
        <v>0.26105362182502351</v>
      </c>
      <c r="G24" s="19">
        <v>0.2567473243369009</v>
      </c>
      <c r="H24" s="19">
        <v>0.27283605903470282</v>
      </c>
      <c r="I24">
        <v>0.34007158006362675</v>
      </c>
      <c r="J24" s="19">
        <v>0.33842276422764228</v>
      </c>
    </row>
    <row r="25" spans="1:10" x14ac:dyDescent="0.2">
      <c r="A25" s="28" t="s">
        <v>194</v>
      </c>
      <c r="B25" t="s">
        <v>170</v>
      </c>
      <c r="C25" t="s">
        <v>71</v>
      </c>
      <c r="D25" t="s">
        <v>98</v>
      </c>
      <c r="E25" s="19">
        <v>0.33335799911203201</v>
      </c>
      <c r="F25" s="19">
        <v>0.28986666666666666</v>
      </c>
      <c r="G25" s="19">
        <v>0.29414584776008096</v>
      </c>
      <c r="H25" s="19">
        <v>0.34162921348314607</v>
      </c>
      <c r="I25">
        <v>0.33880067469318909</v>
      </c>
      <c r="J25" s="19">
        <v>0.39709382151029748</v>
      </c>
    </row>
    <row r="26" spans="1:10" x14ac:dyDescent="0.2">
      <c r="A26" s="28" t="s">
        <v>195</v>
      </c>
      <c r="B26" t="s">
        <v>170</v>
      </c>
      <c r="C26" t="s">
        <v>71</v>
      </c>
      <c r="D26" t="s">
        <v>98</v>
      </c>
      <c r="E26" s="19">
        <v>0.2961910176236498</v>
      </c>
      <c r="F26" s="19">
        <v>0.3437767505564116</v>
      </c>
      <c r="G26" s="19">
        <v>0.26141233463760016</v>
      </c>
      <c r="H26" s="19">
        <v>0.33032634651101089</v>
      </c>
      <c r="I26">
        <v>0.34485793311541363</v>
      </c>
      <c r="J26" s="19">
        <v>0.40694158075601372</v>
      </c>
    </row>
    <row r="27" spans="1:10" x14ac:dyDescent="0.2">
      <c r="A27" s="28" t="s">
        <v>196</v>
      </c>
      <c r="B27" t="s">
        <v>170</v>
      </c>
      <c r="C27" t="s">
        <v>71</v>
      </c>
      <c r="D27" t="s">
        <v>98</v>
      </c>
      <c r="E27" s="19">
        <v>0.38759065269943593</v>
      </c>
      <c r="F27" s="19">
        <v>0.38859725867599887</v>
      </c>
      <c r="G27" s="19">
        <v>0.41832446063323059</v>
      </c>
      <c r="H27" s="19">
        <v>0.44084437898870893</v>
      </c>
      <c r="J27" s="19">
        <v>0.46660606060606058</v>
      </c>
    </row>
    <row r="28" spans="1:10" x14ac:dyDescent="0.2">
      <c r="A28" s="29" t="s">
        <v>197</v>
      </c>
      <c r="J28" s="19">
        <v>0.33844859813084116</v>
      </c>
    </row>
    <row r="29" spans="1:10" x14ac:dyDescent="0.2">
      <c r="A29" s="29" t="s">
        <v>198</v>
      </c>
      <c r="J29" s="19">
        <v>0.32042735042735043</v>
      </c>
    </row>
    <row r="30" spans="1:10" x14ac:dyDescent="0.2">
      <c r="A30" s="29" t="s">
        <v>199</v>
      </c>
      <c r="J30" s="19">
        <v>0.32328042328042328</v>
      </c>
    </row>
    <row r="31" spans="1:10" x14ac:dyDescent="0.2">
      <c r="A31" s="29" t="s">
        <v>200</v>
      </c>
      <c r="B31" t="s">
        <v>180</v>
      </c>
      <c r="C31" t="s">
        <v>71</v>
      </c>
      <c r="D31" t="s">
        <v>98</v>
      </c>
      <c r="E31" s="19">
        <v>2.6052943500592654</v>
      </c>
      <c r="F31" s="19">
        <v>0.25073388640714744</v>
      </c>
      <c r="G31" s="19">
        <v>0.26714801444043323</v>
      </c>
      <c r="H31" s="19">
        <v>0.31413843888070686</v>
      </c>
      <c r="I31">
        <v>0.29493388474723842</v>
      </c>
      <c r="J31" s="19">
        <v>0.31600249066002495</v>
      </c>
    </row>
    <row r="32" spans="1:10" x14ac:dyDescent="0.2">
      <c r="A32" s="29" t="s">
        <v>201</v>
      </c>
      <c r="B32" t="s">
        <v>180</v>
      </c>
      <c r="C32" t="s">
        <v>71</v>
      </c>
      <c r="D32" t="s">
        <v>98</v>
      </c>
      <c r="E32" s="19">
        <v>0.28232884727911062</v>
      </c>
      <c r="F32" s="19">
        <v>0.96418801293210643</v>
      </c>
      <c r="G32" s="19">
        <v>0.27454139811601391</v>
      </c>
      <c r="H32" s="19">
        <v>0.33719851576994431</v>
      </c>
      <c r="I32">
        <v>0.30449293966623875</v>
      </c>
      <c r="J32" s="19">
        <v>0.33935926773455377</v>
      </c>
    </row>
    <row r="33" spans="1:10" x14ac:dyDescent="0.2">
      <c r="A33" s="29" t="s">
        <v>202</v>
      </c>
      <c r="B33" t="s">
        <v>180</v>
      </c>
      <c r="C33" t="s">
        <v>71</v>
      </c>
      <c r="D33" t="s">
        <v>98</v>
      </c>
      <c r="E33" s="19">
        <v>0.79756418696510856</v>
      </c>
      <c r="F33" s="19">
        <v>0.29436960276338514</v>
      </c>
      <c r="G33" s="19">
        <v>0.29785117389574212</v>
      </c>
      <c r="H33" s="19">
        <v>0.31624767680719945</v>
      </c>
      <c r="I33">
        <v>0.35171934699548452</v>
      </c>
      <c r="J33" s="19">
        <v>0.33789976133651545</v>
      </c>
    </row>
    <row r="34" spans="1:10" x14ac:dyDescent="0.2">
      <c r="A34" s="29" t="s">
        <v>203</v>
      </c>
      <c r="B34" t="s">
        <v>180</v>
      </c>
      <c r="C34" t="s">
        <v>71</v>
      </c>
      <c r="D34" t="s">
        <v>98</v>
      </c>
      <c r="E34" s="19">
        <v>0.27937406064892584</v>
      </c>
      <c r="F34" s="19">
        <v>0.29066790784268093</v>
      </c>
      <c r="G34" s="19">
        <v>0.24354975900198469</v>
      </c>
      <c r="H34" s="19">
        <v>0.30641821946169773</v>
      </c>
      <c r="I34">
        <v>0.31362874697449261</v>
      </c>
      <c r="J34" s="19">
        <v>0.3241269841269841</v>
      </c>
    </row>
    <row r="35" spans="1:10" x14ac:dyDescent="0.2">
      <c r="A35" s="29" t="s">
        <v>204</v>
      </c>
      <c r="B35" t="s">
        <v>180</v>
      </c>
      <c r="C35" t="s">
        <v>71</v>
      </c>
      <c r="D35" t="s">
        <v>98</v>
      </c>
      <c r="E35" s="19">
        <v>0.24262686567164177</v>
      </c>
      <c r="F35" s="19">
        <v>0.23875589408777656</v>
      </c>
      <c r="G35" s="19">
        <v>0.26824583866837387</v>
      </c>
      <c r="H35" s="19">
        <v>0.28377132319041032</v>
      </c>
      <c r="J35" s="19">
        <v>0.28499999999999998</v>
      </c>
    </row>
    <row r="36" spans="1:10" x14ac:dyDescent="0.2">
      <c r="A36" s="28" t="s">
        <v>205</v>
      </c>
      <c r="B36" t="s">
        <v>170</v>
      </c>
      <c r="C36" t="s">
        <v>77</v>
      </c>
      <c r="D36" t="s">
        <v>98</v>
      </c>
      <c r="E36" s="19">
        <v>0.14485328365160688</v>
      </c>
      <c r="F36" s="19">
        <v>0.15425414364640883</v>
      </c>
      <c r="G36" s="19">
        <v>0.21570014144271571</v>
      </c>
      <c r="H36" s="19">
        <v>0.25143733231123033</v>
      </c>
      <c r="I36">
        <v>0.30812499999999998</v>
      </c>
      <c r="J36" s="19">
        <v>0.26231155778894472</v>
      </c>
    </row>
    <row r="37" spans="1:10" x14ac:dyDescent="0.2">
      <c r="A37" s="28" t="s">
        <v>206</v>
      </c>
      <c r="B37" t="s">
        <v>170</v>
      </c>
      <c r="C37" t="s">
        <v>77</v>
      </c>
      <c r="D37" t="s">
        <v>98</v>
      </c>
      <c r="E37" s="19">
        <v>0.21541302887844191</v>
      </c>
      <c r="F37" s="19">
        <v>0.22098812715434699</v>
      </c>
      <c r="G37" s="19">
        <v>0.22509702457956016</v>
      </c>
      <c r="H37" s="19">
        <v>0.28473019517795639</v>
      </c>
      <c r="I37">
        <v>0.29853285137146501</v>
      </c>
      <c r="J37" s="19">
        <v>0.30183615819209042</v>
      </c>
    </row>
    <row r="38" spans="1:10" x14ac:dyDescent="0.2">
      <c r="A38" s="28" t="s">
        <v>207</v>
      </c>
      <c r="B38" t="s">
        <v>170</v>
      </c>
      <c r="C38" t="s">
        <v>77</v>
      </c>
      <c r="D38" t="s">
        <v>98</v>
      </c>
      <c r="E38" s="19">
        <v>0.20579519262430027</v>
      </c>
      <c r="F38" s="19">
        <v>0.19565217391304349</v>
      </c>
      <c r="G38" s="19">
        <v>0.22876712328767124</v>
      </c>
      <c r="H38" s="19">
        <v>0.21780756342747726</v>
      </c>
      <c r="I38">
        <v>0.2998086908991528</v>
      </c>
      <c r="J38" s="19">
        <v>0.30630000000000002</v>
      </c>
    </row>
    <row r="39" spans="1:10" x14ac:dyDescent="0.2">
      <c r="A39" s="28" t="s">
        <v>208</v>
      </c>
      <c r="B39" t="s">
        <v>170</v>
      </c>
      <c r="C39" t="s">
        <v>77</v>
      </c>
      <c r="D39" t="s">
        <v>98</v>
      </c>
      <c r="E39" s="19">
        <v>0.21124796653497557</v>
      </c>
      <c r="F39" s="19">
        <v>0.21356944740772349</v>
      </c>
      <c r="G39" s="19">
        <v>0.20676253400699574</v>
      </c>
      <c r="H39" s="19">
        <v>0.22673267326732671</v>
      </c>
      <c r="I39">
        <v>0.32830449826989616</v>
      </c>
      <c r="J39" s="19">
        <v>0.3848917748917749</v>
      </c>
    </row>
    <row r="40" spans="1:10" x14ac:dyDescent="0.2">
      <c r="A40" s="29" t="s">
        <v>209</v>
      </c>
      <c r="B40" t="s">
        <v>180</v>
      </c>
      <c r="C40" t="s">
        <v>77</v>
      </c>
      <c r="D40" t="s">
        <v>98</v>
      </c>
      <c r="E40" s="19">
        <v>0.18740849194729137</v>
      </c>
      <c r="F40" s="19">
        <v>0.18659361907831129</v>
      </c>
      <c r="G40" s="19">
        <v>0.25770308123249303</v>
      </c>
      <c r="H40" s="19">
        <v>0.25135427952329359</v>
      </c>
      <c r="I40">
        <v>0.26082578046324267</v>
      </c>
      <c r="J40" s="19">
        <v>0.27427184466019416</v>
      </c>
    </row>
    <row r="41" spans="1:10" x14ac:dyDescent="0.2">
      <c r="A41" s="29" t="s">
        <v>210</v>
      </c>
      <c r="B41" t="s">
        <v>180</v>
      </c>
      <c r="C41" t="s">
        <v>77</v>
      </c>
      <c r="D41" t="s">
        <v>98</v>
      </c>
      <c r="E41" s="19">
        <v>0.17875851231011003</v>
      </c>
      <c r="F41" s="19">
        <v>0.17262160998708567</v>
      </c>
      <c r="G41" s="19">
        <v>0.51660516605166051</v>
      </c>
      <c r="J41" s="19"/>
    </row>
    <row r="42" spans="1:10" x14ac:dyDescent="0.2">
      <c r="A42" s="29" t="s">
        <v>211</v>
      </c>
      <c r="J42" s="19"/>
    </row>
    <row r="43" spans="1:10" x14ac:dyDescent="0.2">
      <c r="A43" s="29" t="s">
        <v>212</v>
      </c>
      <c r="B43" t="s">
        <v>180</v>
      </c>
      <c r="C43" t="s">
        <v>77</v>
      </c>
      <c r="D43" t="s">
        <v>98</v>
      </c>
      <c r="E43" s="19">
        <v>0.19542700801250731</v>
      </c>
      <c r="F43" s="19">
        <v>0.22439372325249643</v>
      </c>
      <c r="G43" s="19">
        <v>0.26146515783204288</v>
      </c>
      <c r="H43" s="19">
        <v>0.28788501026694047</v>
      </c>
      <c r="J43" s="19">
        <v>0.30317073170731706</v>
      </c>
    </row>
    <row r="44" spans="1:10" x14ac:dyDescent="0.2">
      <c r="A44" s="28" t="s">
        <v>213</v>
      </c>
      <c r="J44" s="19">
        <v>0.26889408099688472</v>
      </c>
    </row>
    <row r="45" spans="1:10" x14ac:dyDescent="0.2">
      <c r="A45" s="28" t="s">
        <v>214</v>
      </c>
      <c r="J45" s="19">
        <v>0.28366412213740461</v>
      </c>
    </row>
    <row r="46" spans="1:10" x14ac:dyDescent="0.2">
      <c r="A46" s="28" t="s">
        <v>215</v>
      </c>
      <c r="B46" t="s">
        <v>170</v>
      </c>
      <c r="C46" t="s">
        <v>66</v>
      </c>
      <c r="D46" t="s">
        <v>98</v>
      </c>
      <c r="E46" s="19">
        <v>0.17032668580740282</v>
      </c>
      <c r="F46" s="19">
        <v>0.18247363033512837</v>
      </c>
      <c r="G46" s="19">
        <v>0.208363201911589</v>
      </c>
      <c r="H46" s="19">
        <v>0.21916755350597136</v>
      </c>
      <c r="I46">
        <v>0.28165551154213908</v>
      </c>
      <c r="J46" s="19">
        <v>0.29890672016048142</v>
      </c>
    </row>
    <row r="47" spans="1:10" x14ac:dyDescent="0.2">
      <c r="A47" s="28" t="s">
        <v>216</v>
      </c>
      <c r="B47" t="s">
        <v>170</v>
      </c>
      <c r="C47" t="s">
        <v>66</v>
      </c>
      <c r="D47" t="s">
        <v>98</v>
      </c>
      <c r="F47" s="19">
        <v>0.13873239436619719</v>
      </c>
      <c r="H47" s="19">
        <v>0.18415841584158418</v>
      </c>
      <c r="J47" s="19">
        <v>0.17914127423822718</v>
      </c>
    </row>
    <row r="48" spans="1:10" x14ac:dyDescent="0.2">
      <c r="A48" s="28" t="s">
        <v>217</v>
      </c>
      <c r="B48" t="s">
        <v>170</v>
      </c>
      <c r="C48" t="s">
        <v>66</v>
      </c>
      <c r="D48" t="s">
        <v>98</v>
      </c>
      <c r="E48" s="19">
        <v>1755.7251908396945</v>
      </c>
      <c r="F48" s="19">
        <v>0.17458252006072436</v>
      </c>
      <c r="G48" s="19">
        <v>0.17706821480406387</v>
      </c>
      <c r="H48" s="19">
        <v>0.16475583864118898</v>
      </c>
      <c r="J48" s="19">
        <v>0.18974874371859296</v>
      </c>
    </row>
    <row r="49" spans="1:10" ht="17" thickBot="1" x14ac:dyDescent="0.25">
      <c r="A49" s="32" t="s">
        <v>218</v>
      </c>
      <c r="B49" t="s">
        <v>170</v>
      </c>
      <c r="C49" t="s">
        <v>66</v>
      </c>
      <c r="D49" t="s">
        <v>98</v>
      </c>
      <c r="E49" s="19">
        <v>0.19053660720949325</v>
      </c>
      <c r="F49" s="19">
        <v>0.19063277639530751</v>
      </c>
      <c r="G49" s="19">
        <v>0.2189911461294777</v>
      </c>
      <c r="H49" s="19">
        <v>0.2471269737456788</v>
      </c>
      <c r="I49">
        <v>0.3084777227722772</v>
      </c>
      <c r="J49" s="19">
        <v>0.29864564007421152</v>
      </c>
    </row>
    <row r="50" spans="1:10" x14ac:dyDescent="0.2">
      <c r="A50" s="33" t="s">
        <v>219</v>
      </c>
      <c r="B50" t="s">
        <v>170</v>
      </c>
      <c r="C50" t="s">
        <v>66</v>
      </c>
      <c r="D50" t="s">
        <v>98</v>
      </c>
      <c r="E50" s="19">
        <v>0.17132371877414371</v>
      </c>
      <c r="F50" s="19">
        <v>0.15126864226225065</v>
      </c>
      <c r="G50" s="19">
        <v>0.18116702686014202</v>
      </c>
      <c r="H50" s="19">
        <v>0.20406483474737241</v>
      </c>
      <c r="I50">
        <v>0.23448199075878196</v>
      </c>
      <c r="J50" s="19">
        <v>0.23437235543018337</v>
      </c>
    </row>
    <row r="51" spans="1:10" x14ac:dyDescent="0.2">
      <c r="A51" s="29" t="s">
        <v>220</v>
      </c>
      <c r="J51" s="19"/>
    </row>
    <row r="52" spans="1:10" x14ac:dyDescent="0.2">
      <c r="A52" s="29" t="s">
        <v>221</v>
      </c>
      <c r="J52" s="19"/>
    </row>
    <row r="53" spans="1:10" x14ac:dyDescent="0.2">
      <c r="A53" s="29" t="s">
        <v>222</v>
      </c>
      <c r="B53" t="s">
        <v>180</v>
      </c>
      <c r="C53" t="s">
        <v>66</v>
      </c>
      <c r="D53" t="s">
        <v>98</v>
      </c>
      <c r="E53" s="19">
        <v>0.18990431556336654</v>
      </c>
      <c r="F53" s="19">
        <v>0.20332998847883452</v>
      </c>
      <c r="G53" s="19">
        <v>0.25848481664390038</v>
      </c>
      <c r="J53" s="19"/>
    </row>
    <row r="54" spans="1:10" x14ac:dyDescent="0.2">
      <c r="A54" s="29" t="s">
        <v>223</v>
      </c>
      <c r="B54" t="s">
        <v>180</v>
      </c>
      <c r="C54" t="s">
        <v>66</v>
      </c>
      <c r="D54" t="s">
        <v>98</v>
      </c>
      <c r="F54" s="19">
        <v>0.14310411064156742</v>
      </c>
      <c r="H54" s="19">
        <v>0.23911998076460686</v>
      </c>
      <c r="I54">
        <v>1.3327548806941429</v>
      </c>
      <c r="J54" s="19">
        <v>0.23317829457364342</v>
      </c>
    </row>
    <row r="55" spans="1:10" x14ac:dyDescent="0.2">
      <c r="A55" s="29" t="s">
        <v>224</v>
      </c>
      <c r="B55" t="s">
        <v>180</v>
      </c>
      <c r="C55" t="s">
        <v>66</v>
      </c>
      <c r="D55" t="s">
        <v>98</v>
      </c>
      <c r="E55" s="19">
        <v>0.1596400273892204</v>
      </c>
      <c r="F55" s="19">
        <v>0.15851582888914104</v>
      </c>
      <c r="G55" s="19">
        <v>0.20275722932078008</v>
      </c>
      <c r="H55" s="19">
        <v>0.22030583214793739</v>
      </c>
      <c r="I55">
        <v>0.2161144578313253</v>
      </c>
      <c r="J55" s="19">
        <v>0.20463917525773195</v>
      </c>
    </row>
    <row r="56" spans="1:10" x14ac:dyDescent="0.2">
      <c r="A56" s="29" t="s">
        <v>225</v>
      </c>
      <c r="B56" t="s">
        <v>180</v>
      </c>
      <c r="C56" t="s">
        <v>66</v>
      </c>
      <c r="D56" t="s">
        <v>98</v>
      </c>
      <c r="E56" s="19">
        <v>0.19391729510234523</v>
      </c>
      <c r="F56" s="19">
        <v>0.23078167988347631</v>
      </c>
      <c r="G56" s="19">
        <v>0.24685655632537848</v>
      </c>
      <c r="J56" s="19"/>
    </row>
    <row r="57" spans="1:10" x14ac:dyDescent="0.2">
      <c r="A57" s="29" t="s">
        <v>226</v>
      </c>
      <c r="B57" t="s">
        <v>180</v>
      </c>
      <c r="C57" t="s">
        <v>66</v>
      </c>
      <c r="D57" t="s">
        <v>98</v>
      </c>
      <c r="E57" s="19">
        <v>0.17700704711897194</v>
      </c>
      <c r="F57" s="19">
        <v>0.19963719686843609</v>
      </c>
      <c r="G57" s="19">
        <v>0.22710526315789473</v>
      </c>
      <c r="H57" s="19">
        <v>0.25527156549520769</v>
      </c>
      <c r="J57" s="19">
        <v>0.22394736842105267</v>
      </c>
    </row>
    <row r="58" spans="1:10" x14ac:dyDescent="0.2">
      <c r="A58" s="28" t="s">
        <v>227</v>
      </c>
      <c r="J58" s="19">
        <v>0.26346456692913384</v>
      </c>
    </row>
    <row r="59" spans="1:10" x14ac:dyDescent="0.2">
      <c r="A59" s="28" t="s">
        <v>228</v>
      </c>
      <c r="J59" s="19">
        <v>0.2784717607973422</v>
      </c>
    </row>
    <row r="60" spans="1:10" x14ac:dyDescent="0.2">
      <c r="A60" s="28" t="s">
        <v>229</v>
      </c>
      <c r="J60" s="19">
        <v>0.33688741721854309</v>
      </c>
    </row>
    <row r="61" spans="1:10" x14ac:dyDescent="0.2">
      <c r="A61" s="28" t="s">
        <v>230</v>
      </c>
      <c r="B61" t="s">
        <v>170</v>
      </c>
      <c r="C61" t="s">
        <v>52</v>
      </c>
      <c r="D61" t="s">
        <v>98</v>
      </c>
      <c r="E61" s="19">
        <v>0.15715292459478505</v>
      </c>
      <c r="F61" s="19">
        <v>0.11846946284032377</v>
      </c>
      <c r="G61" s="19">
        <v>0.16416040100250628</v>
      </c>
      <c r="H61" s="19">
        <v>0.20683453237410074</v>
      </c>
      <c r="I61">
        <v>0.20228671943711521</v>
      </c>
      <c r="J61" s="19">
        <v>0.19311475409836065</v>
      </c>
    </row>
    <row r="62" spans="1:10" x14ac:dyDescent="0.2">
      <c r="A62" s="28" t="s">
        <v>231</v>
      </c>
      <c r="B62" t="s">
        <v>170</v>
      </c>
      <c r="C62" t="s">
        <v>52</v>
      </c>
      <c r="D62" t="s">
        <v>98</v>
      </c>
      <c r="E62" s="19">
        <v>0.18920788654444826</v>
      </c>
      <c r="F62" s="19">
        <v>0.21671222178836394</v>
      </c>
      <c r="G62" s="19">
        <v>0.25479864508844563</v>
      </c>
      <c r="H62" s="19">
        <v>0.31994645247657294</v>
      </c>
      <c r="I62">
        <v>0.3721518987341772</v>
      </c>
      <c r="J62" s="19">
        <v>0.34466165413533834</v>
      </c>
    </row>
    <row r="63" spans="1:10" x14ac:dyDescent="0.2">
      <c r="A63" s="28" t="s">
        <v>232</v>
      </c>
      <c r="B63" t="s">
        <v>170</v>
      </c>
      <c r="C63" t="s">
        <v>52</v>
      </c>
      <c r="D63" t="s">
        <v>98</v>
      </c>
      <c r="E63" s="19">
        <v>0.21330561330561332</v>
      </c>
      <c r="F63" s="19">
        <v>0.25035294117647056</v>
      </c>
      <c r="G63" s="19">
        <v>0.30512648309827628</v>
      </c>
      <c r="H63" s="19">
        <v>0.33080671358960478</v>
      </c>
      <c r="I63">
        <v>0.33377006223386835</v>
      </c>
      <c r="J63" s="19">
        <v>0.31858407079646017</v>
      </c>
    </row>
    <row r="64" spans="1:10" x14ac:dyDescent="0.2">
      <c r="A64" s="28" t="s">
        <v>233</v>
      </c>
      <c r="B64" t="s">
        <v>170</v>
      </c>
      <c r="C64" t="s">
        <v>52</v>
      </c>
      <c r="D64" t="s">
        <v>98</v>
      </c>
      <c r="E64" s="19">
        <v>0.218634306869601</v>
      </c>
      <c r="F64" s="19">
        <v>0.25607404550713464</v>
      </c>
      <c r="G64" s="19">
        <v>0.2714041095890411</v>
      </c>
      <c r="H64" s="19">
        <v>0.27714186611168923</v>
      </c>
      <c r="I64">
        <v>0.34634015069967711</v>
      </c>
      <c r="J64" s="19">
        <v>0.31836879432624116</v>
      </c>
    </row>
    <row r="65" spans="1:10" x14ac:dyDescent="0.2">
      <c r="A65" s="28" t="s">
        <v>234</v>
      </c>
      <c r="B65" t="s">
        <v>170</v>
      </c>
      <c r="C65" t="s">
        <v>52</v>
      </c>
      <c r="D65" t="s">
        <v>98</v>
      </c>
      <c r="E65" s="19">
        <v>0.18656974731741088</v>
      </c>
      <c r="F65" s="19">
        <v>0.22426141450313339</v>
      </c>
      <c r="G65" s="19">
        <v>0.28136482939632546</v>
      </c>
      <c r="H65" s="19">
        <v>0.32212389380530976</v>
      </c>
      <c r="I65">
        <v>0.33153274814314648</v>
      </c>
      <c r="J65" s="19">
        <v>0.33368000000000003</v>
      </c>
    </row>
    <row r="66" spans="1:10" x14ac:dyDescent="0.2">
      <c r="A66" s="29" t="s">
        <v>235</v>
      </c>
      <c r="J66" s="19">
        <v>0.40870370370370368</v>
      </c>
    </row>
    <row r="67" spans="1:10" x14ac:dyDescent="0.2">
      <c r="A67" s="29" t="s">
        <v>236</v>
      </c>
      <c r="J67" s="19">
        <v>0.26580645161290323</v>
      </c>
    </row>
    <row r="68" spans="1:10" x14ac:dyDescent="0.2">
      <c r="A68" s="29" t="s">
        <v>237</v>
      </c>
      <c r="J68" s="19">
        <v>0.2043396226415094</v>
      </c>
    </row>
    <row r="69" spans="1:10" x14ac:dyDescent="0.2">
      <c r="A69" s="29" t="s">
        <v>238</v>
      </c>
      <c r="B69" t="s">
        <v>180</v>
      </c>
      <c r="C69" t="s">
        <v>52</v>
      </c>
      <c r="D69" t="s">
        <v>98</v>
      </c>
      <c r="E69" s="19">
        <v>0.20787292817679556</v>
      </c>
      <c r="F69" s="19">
        <v>0.34799382716049387</v>
      </c>
      <c r="G69" s="19">
        <v>0.2489539748953975</v>
      </c>
      <c r="H69" s="19">
        <v>0.23255813953488372</v>
      </c>
      <c r="I69">
        <v>0.17749419953596288</v>
      </c>
      <c r="J69" s="19">
        <v>0.19749999999999998</v>
      </c>
    </row>
    <row r="70" spans="1:10" x14ac:dyDescent="0.2">
      <c r="A70" s="29" t="s">
        <v>239</v>
      </c>
      <c r="B70" t="s">
        <v>180</v>
      </c>
      <c r="C70" t="s">
        <v>52</v>
      </c>
      <c r="D70" t="s">
        <v>98</v>
      </c>
      <c r="E70" s="19">
        <v>0.19927754364840455</v>
      </c>
      <c r="F70" s="19">
        <v>0.24694024478041757</v>
      </c>
      <c r="G70" s="19">
        <v>0.25031289111389238</v>
      </c>
      <c r="H70" s="19">
        <v>0.30225080385852093</v>
      </c>
      <c r="I70">
        <v>0.25108225108225107</v>
      </c>
      <c r="J70" s="19">
        <v>0.24109090909090905</v>
      </c>
    </row>
    <row r="71" spans="1:10" x14ac:dyDescent="0.2">
      <c r="A71" s="29" t="s">
        <v>240</v>
      </c>
      <c r="B71" t="s">
        <v>180</v>
      </c>
      <c r="C71" t="s">
        <v>52</v>
      </c>
      <c r="D71" t="s">
        <v>98</v>
      </c>
      <c r="E71" s="19">
        <v>0.18542287416914965</v>
      </c>
      <c r="F71" s="19">
        <v>0.20632783574554023</v>
      </c>
      <c r="G71" s="19">
        <v>0.25290215588723053</v>
      </c>
      <c r="H71" s="19">
        <v>2.4489795918367347</v>
      </c>
      <c r="I71">
        <v>0.32389580973952437</v>
      </c>
      <c r="J71" s="19">
        <v>0.26511627906976748</v>
      </c>
    </row>
    <row r="72" spans="1:10" x14ac:dyDescent="0.2">
      <c r="A72" s="29" t="s">
        <v>241</v>
      </c>
      <c r="B72" t="s">
        <v>180</v>
      </c>
      <c r="C72" t="s">
        <v>52</v>
      </c>
      <c r="D72" t="s">
        <v>98</v>
      </c>
      <c r="E72" s="19">
        <v>0.20349278663629461</v>
      </c>
      <c r="F72" s="19">
        <v>0.21905379131561892</v>
      </c>
      <c r="G72" s="19">
        <v>0.27576335877862596</v>
      </c>
      <c r="H72" s="19">
        <v>0.2771996215704825</v>
      </c>
      <c r="I72">
        <v>0.2774613506916192</v>
      </c>
      <c r="J72" s="19">
        <v>0.26430555555555557</v>
      </c>
    </row>
    <row r="73" spans="1:10" x14ac:dyDescent="0.2">
      <c r="A73" s="29" t="s">
        <v>242</v>
      </c>
      <c r="B73" t="s">
        <v>180</v>
      </c>
      <c r="C73" t="s">
        <v>52</v>
      </c>
      <c r="D73" t="s">
        <v>98</v>
      </c>
      <c r="E73" s="19">
        <v>0.15272897634106347</v>
      </c>
      <c r="F73" s="19">
        <v>0.17574578469520102</v>
      </c>
      <c r="G73" s="19">
        <v>0.18769230769230769</v>
      </c>
      <c r="H73" s="19">
        <v>0.26992287917737795</v>
      </c>
      <c r="J73" s="19">
        <v>0.4507692307692307</v>
      </c>
    </row>
    <row r="74" spans="1:10" x14ac:dyDescent="0.2">
      <c r="A74" s="28" t="s">
        <v>243</v>
      </c>
      <c r="B74" t="s">
        <v>170</v>
      </c>
      <c r="C74" t="s">
        <v>63</v>
      </c>
      <c r="D74" t="s">
        <v>98</v>
      </c>
      <c r="F74" s="19">
        <v>0.2116794299520865</v>
      </c>
      <c r="G74" s="19">
        <v>0.21813791253018514</v>
      </c>
      <c r="H74" s="19">
        <v>0.23500437828371279</v>
      </c>
      <c r="I74">
        <v>0.28876244665718348</v>
      </c>
      <c r="J74" s="19">
        <v>0.32064638783269966</v>
      </c>
    </row>
    <row r="75" spans="1:10" x14ac:dyDescent="0.2">
      <c r="A75" s="28" t="s">
        <v>244</v>
      </c>
      <c r="B75" t="s">
        <v>170</v>
      </c>
      <c r="C75" t="s">
        <v>63</v>
      </c>
      <c r="D75" t="s">
        <v>98</v>
      </c>
      <c r="F75" s="19">
        <v>0.13214063687228017</v>
      </c>
      <c r="G75" s="19">
        <v>0.1703155183515776</v>
      </c>
      <c r="H75" s="19">
        <v>0.1685917629214794</v>
      </c>
      <c r="I75">
        <v>0.22057397158669481</v>
      </c>
      <c r="J75" s="19">
        <v>0.22014851485148515</v>
      </c>
    </row>
    <row r="76" spans="1:10" x14ac:dyDescent="0.2">
      <c r="A76" s="29" t="s">
        <v>245</v>
      </c>
      <c r="B76" t="s">
        <v>180</v>
      </c>
      <c r="C76" t="s">
        <v>63</v>
      </c>
      <c r="D76" t="s">
        <v>98</v>
      </c>
      <c r="F76" s="19">
        <v>0.1682812180666258</v>
      </c>
      <c r="G76" s="19">
        <v>0.22865925750768501</v>
      </c>
      <c r="J76" s="19"/>
    </row>
    <row r="77" spans="1:10" x14ac:dyDescent="0.2">
      <c r="A77" s="29" t="s">
        <v>246</v>
      </c>
      <c r="B77" t="s">
        <v>180</v>
      </c>
      <c r="C77" t="s">
        <v>63</v>
      </c>
      <c r="D77" t="s">
        <v>98</v>
      </c>
      <c r="F77" s="19">
        <v>0.19915088815147378</v>
      </c>
      <c r="G77" s="19">
        <v>0.27174712080372454</v>
      </c>
      <c r="H77" s="19">
        <v>0.27432987201159142</v>
      </c>
      <c r="J77" s="19"/>
    </row>
    <row r="78" spans="1:10" x14ac:dyDescent="0.2">
      <c r="A78" s="28" t="s">
        <v>247</v>
      </c>
      <c r="J78" s="19">
        <v>0.42709090909090913</v>
      </c>
    </row>
    <row r="79" spans="1:10" x14ac:dyDescent="0.2">
      <c r="A79" s="28" t="s">
        <v>249</v>
      </c>
      <c r="J79" s="19">
        <v>0.41219512195121955</v>
      </c>
    </row>
    <row r="80" spans="1:10" x14ac:dyDescent="0.2">
      <c r="A80" s="28" t="s">
        <v>250</v>
      </c>
      <c r="J80" s="19">
        <v>0.46026200873362449</v>
      </c>
    </row>
    <row r="81" spans="1:10" x14ac:dyDescent="0.2">
      <c r="A81" s="28" t="s">
        <v>251</v>
      </c>
      <c r="B81" t="s">
        <v>170</v>
      </c>
      <c r="C81" t="s">
        <v>248</v>
      </c>
      <c r="D81" t="s">
        <v>98</v>
      </c>
      <c r="E81" s="19">
        <v>0.30382196419932267</v>
      </c>
      <c r="F81" s="19">
        <v>0.34673539518900348</v>
      </c>
      <c r="G81" s="19">
        <v>0.28281042863455591</v>
      </c>
      <c r="H81" s="19">
        <v>0.36942675159235666</v>
      </c>
      <c r="I81">
        <v>0.40785498489425986</v>
      </c>
      <c r="J81" s="19">
        <v>0.44075630252100839</v>
      </c>
    </row>
    <row r="82" spans="1:10" x14ac:dyDescent="0.2">
      <c r="A82" s="34" t="s">
        <v>252</v>
      </c>
      <c r="B82" t="s">
        <v>170</v>
      </c>
      <c r="C82" t="s">
        <v>248</v>
      </c>
      <c r="D82" t="s">
        <v>98</v>
      </c>
      <c r="E82" s="19">
        <v>0.31593469763163945</v>
      </c>
      <c r="F82" s="19">
        <v>0.3493802248486596</v>
      </c>
      <c r="G82" s="19">
        <v>0.29255740300870942</v>
      </c>
      <c r="H82" s="19">
        <v>0.39409862570735649</v>
      </c>
      <c r="I82">
        <v>0.40059588299024923</v>
      </c>
      <c r="J82" s="19">
        <v>0.40859296482412061</v>
      </c>
    </row>
    <row r="83" spans="1:10" x14ac:dyDescent="0.2">
      <c r="A83" s="28" t="s">
        <v>253</v>
      </c>
      <c r="B83" t="s">
        <v>170</v>
      </c>
      <c r="C83" t="s">
        <v>248</v>
      </c>
      <c r="D83" t="s">
        <v>98</v>
      </c>
      <c r="E83" s="19">
        <v>6.1476074614760748E-2</v>
      </c>
      <c r="F83" s="19">
        <v>0.3665105386416862</v>
      </c>
      <c r="G83" s="19">
        <v>0.33265201839550335</v>
      </c>
      <c r="H83" s="19">
        <v>0.36178207192699946</v>
      </c>
      <c r="I83">
        <v>0.435907804286292</v>
      </c>
      <c r="J83" s="19">
        <v>0.47148148148148145</v>
      </c>
    </row>
    <row r="84" spans="1:10" x14ac:dyDescent="0.2">
      <c r="A84" s="28" t="s">
        <v>254</v>
      </c>
      <c r="B84" t="s">
        <v>170</v>
      </c>
      <c r="C84" t="s">
        <v>248</v>
      </c>
      <c r="D84" t="s">
        <v>98</v>
      </c>
      <c r="E84" s="19">
        <v>0.30183727034120739</v>
      </c>
      <c r="F84" s="19">
        <v>0.33079695634761719</v>
      </c>
      <c r="G84" s="19">
        <v>0.31435643564356436</v>
      </c>
      <c r="H84" s="19">
        <v>0.38136729222520105</v>
      </c>
      <c r="I84">
        <v>0.38966480446927376</v>
      </c>
      <c r="J84" s="19">
        <v>0.44294642857142852</v>
      </c>
    </row>
    <row r="85" spans="1:10" x14ac:dyDescent="0.2">
      <c r="A85" s="28" t="s">
        <v>255</v>
      </c>
      <c r="B85" t="s">
        <v>170</v>
      </c>
      <c r="C85" t="s">
        <v>248</v>
      </c>
      <c r="D85" t="s">
        <v>98</v>
      </c>
      <c r="E85" s="19">
        <v>0.33229598893499307</v>
      </c>
      <c r="F85" s="19">
        <v>0.36363636363636365</v>
      </c>
      <c r="G85" s="19">
        <v>0.31826163301141347</v>
      </c>
      <c r="H85" s="19">
        <v>0.36912114014251785</v>
      </c>
      <c r="I85">
        <v>0.43138610438990665</v>
      </c>
      <c r="J85" s="19">
        <v>0.4555384615384615</v>
      </c>
    </row>
    <row r="86" spans="1:10" x14ac:dyDescent="0.2">
      <c r="A86" s="29" t="s">
        <v>256</v>
      </c>
      <c r="J86" s="19">
        <v>0.33508196721311478</v>
      </c>
    </row>
    <row r="87" spans="1:10" x14ac:dyDescent="0.2">
      <c r="A87" s="29" t="s">
        <v>257</v>
      </c>
      <c r="J87" s="19">
        <v>0.32691358024691353</v>
      </c>
    </row>
    <row r="88" spans="1:10" x14ac:dyDescent="0.2">
      <c r="A88" s="29" t="s">
        <v>258</v>
      </c>
      <c r="J88" s="19">
        <v>0.33939999999999998</v>
      </c>
    </row>
    <row r="89" spans="1:10" x14ac:dyDescent="0.2">
      <c r="A89" s="29" t="s">
        <v>259</v>
      </c>
      <c r="B89" t="s">
        <v>180</v>
      </c>
      <c r="C89" t="s">
        <v>248</v>
      </c>
      <c r="D89" t="s">
        <v>98</v>
      </c>
      <c r="E89" s="19">
        <v>0.32764505119453924</v>
      </c>
      <c r="F89" s="19">
        <v>0.28866352770735237</v>
      </c>
      <c r="G89" s="19">
        <v>0.33978132884777118</v>
      </c>
      <c r="H89" s="19">
        <v>0.37987012987012991</v>
      </c>
      <c r="I89">
        <v>0.33979591836734696</v>
      </c>
      <c r="J89" s="19">
        <v>0.32200000000000001</v>
      </c>
    </row>
    <row r="90" spans="1:10" x14ac:dyDescent="0.2">
      <c r="A90" s="29" t="s">
        <v>260</v>
      </c>
      <c r="B90" t="s">
        <v>180</v>
      </c>
      <c r="C90" t="s">
        <v>248</v>
      </c>
      <c r="D90" t="s">
        <v>98</v>
      </c>
      <c r="E90" s="19">
        <v>0.28656554712892746</v>
      </c>
      <c r="F90" s="19">
        <v>0.30256410256410254</v>
      </c>
      <c r="G90" s="19">
        <v>0.35538461538461535</v>
      </c>
      <c r="H90" s="19">
        <v>0.35650857719475282</v>
      </c>
      <c r="I90">
        <v>0.32088633565859664</v>
      </c>
      <c r="J90" s="19">
        <v>0.31646551724137933</v>
      </c>
    </row>
    <row r="91" spans="1:10" x14ac:dyDescent="0.2">
      <c r="A91" s="29" t="s">
        <v>261</v>
      </c>
      <c r="B91" t="s">
        <v>180</v>
      </c>
      <c r="C91" t="s">
        <v>248</v>
      </c>
      <c r="D91" t="s">
        <v>98</v>
      </c>
      <c r="E91" s="19">
        <v>0.29108768567321514</v>
      </c>
      <c r="F91" s="19">
        <v>0.32909563709910428</v>
      </c>
      <c r="G91" s="19">
        <v>0.29531568228105909</v>
      </c>
      <c r="H91" s="19">
        <v>0.37471264367816087</v>
      </c>
      <c r="I91">
        <v>0.34209578682030967</v>
      </c>
      <c r="J91" s="19">
        <v>0.35175675675675672</v>
      </c>
    </row>
    <row r="92" spans="1:10" x14ac:dyDescent="0.2">
      <c r="A92" s="29" t="s">
        <v>262</v>
      </c>
      <c r="B92" t="s">
        <v>180</v>
      </c>
      <c r="C92" t="s">
        <v>248</v>
      </c>
      <c r="D92" t="s">
        <v>98</v>
      </c>
      <c r="E92" s="19">
        <v>0.30298507462686569</v>
      </c>
      <c r="F92" s="19">
        <v>0.30154220779220781</v>
      </c>
      <c r="G92" s="19">
        <v>0.3461847389558233</v>
      </c>
      <c r="I92">
        <v>0.35297239915074308</v>
      </c>
      <c r="J92" s="19">
        <v>0.33070175438596494</v>
      </c>
    </row>
    <row r="93" spans="1:10" ht="17" thickBot="1" x14ac:dyDescent="0.25">
      <c r="A93" s="30" t="s">
        <v>263</v>
      </c>
      <c r="B93" t="s">
        <v>180</v>
      </c>
      <c r="C93" t="s">
        <v>248</v>
      </c>
      <c r="D93" t="s">
        <v>98</v>
      </c>
      <c r="E93" s="19">
        <v>0.27213267928054197</v>
      </c>
      <c r="F93" s="19">
        <v>0.31210713309647442</v>
      </c>
      <c r="G93" s="19">
        <v>0.4273281114012184</v>
      </c>
      <c r="J93" s="19"/>
    </row>
    <row r="96" spans="1:10" x14ac:dyDescent="0.2">
      <c r="A96" s="27"/>
    </row>
    <row r="97" spans="1:1" x14ac:dyDescent="0.2">
      <c r="A97" s="27"/>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7"/>
  <sheetViews>
    <sheetView workbookViewId="0">
      <selection activeCell="L94" sqref="L94"/>
    </sheetView>
  </sheetViews>
  <sheetFormatPr baseColWidth="10" defaultRowHeight="16" x14ac:dyDescent="0.2"/>
  <cols>
    <col min="1" max="1" width="7" style="9" customWidth="1"/>
    <col min="2" max="2" width="9.5" bestFit="1" customWidth="1"/>
    <col min="3" max="3" width="9" customWidth="1"/>
    <col min="6" max="6" width="9.1640625" customWidth="1"/>
    <col min="7" max="7" width="13.5" customWidth="1"/>
    <col min="9" max="9" width="21.5" customWidth="1"/>
  </cols>
  <sheetData>
    <row r="1" spans="1:14" x14ac:dyDescent="0.2">
      <c r="A1" s="12" t="s">
        <v>33</v>
      </c>
      <c r="B1" s="1" t="s">
        <v>152</v>
      </c>
      <c r="C1" s="1" t="s">
        <v>478</v>
      </c>
      <c r="D1" t="s">
        <v>436</v>
      </c>
      <c r="E1" t="s">
        <v>438</v>
      </c>
      <c r="F1" t="s">
        <v>440</v>
      </c>
      <c r="G1" t="s">
        <v>442</v>
      </c>
      <c r="H1" t="s">
        <v>444</v>
      </c>
      <c r="I1" t="s">
        <v>446</v>
      </c>
      <c r="J1" t="s">
        <v>448</v>
      </c>
      <c r="N1" s="1" t="s">
        <v>479</v>
      </c>
    </row>
    <row r="2" spans="1:14" x14ac:dyDescent="0.2">
      <c r="A2" s="17" t="s">
        <v>169</v>
      </c>
      <c r="B2" t="s">
        <v>170</v>
      </c>
      <c r="C2" t="s">
        <v>58</v>
      </c>
      <c r="N2" t="s">
        <v>480</v>
      </c>
    </row>
    <row r="3" spans="1:14" x14ac:dyDescent="0.2">
      <c r="A3" s="17" t="s">
        <v>171</v>
      </c>
      <c r="B3" t="s">
        <v>170</v>
      </c>
      <c r="C3" t="s">
        <v>58</v>
      </c>
      <c r="N3" t="s">
        <v>481</v>
      </c>
    </row>
    <row r="4" spans="1:14" x14ac:dyDescent="0.2">
      <c r="A4" s="17" t="s">
        <v>172</v>
      </c>
      <c r="B4" t="s">
        <v>170</v>
      </c>
      <c r="C4" t="s">
        <v>58</v>
      </c>
    </row>
    <row r="5" spans="1:14" x14ac:dyDescent="0.2">
      <c r="A5" s="17" t="s">
        <v>173</v>
      </c>
      <c r="B5" t="s">
        <v>170</v>
      </c>
      <c r="C5" t="s">
        <v>58</v>
      </c>
    </row>
    <row r="6" spans="1:14" x14ac:dyDescent="0.2">
      <c r="A6" s="17" t="s">
        <v>174</v>
      </c>
      <c r="B6" t="s">
        <v>170</v>
      </c>
      <c r="C6" t="s">
        <v>58</v>
      </c>
    </row>
    <row r="7" spans="1:14" x14ac:dyDescent="0.2">
      <c r="A7" s="17" t="s">
        <v>175</v>
      </c>
      <c r="B7" t="s">
        <v>170</v>
      </c>
      <c r="C7" t="s">
        <v>58</v>
      </c>
    </row>
    <row r="8" spans="1:14" x14ac:dyDescent="0.2">
      <c r="A8" s="17" t="s">
        <v>176</v>
      </c>
      <c r="B8" t="s">
        <v>170</v>
      </c>
      <c r="C8" t="s">
        <v>58</v>
      </c>
    </row>
    <row r="9" spans="1:14" x14ac:dyDescent="0.2">
      <c r="A9" s="17" t="s">
        <v>177</v>
      </c>
      <c r="B9" t="s">
        <v>170</v>
      </c>
      <c r="C9" t="s">
        <v>58</v>
      </c>
    </row>
    <row r="10" spans="1:14" x14ac:dyDescent="0.2">
      <c r="A10" s="17" t="s">
        <v>178</v>
      </c>
      <c r="B10" t="s">
        <v>170</v>
      </c>
      <c r="C10" t="s">
        <v>58</v>
      </c>
    </row>
    <row r="11" spans="1:14" x14ac:dyDescent="0.2">
      <c r="A11" s="20" t="s">
        <v>179</v>
      </c>
      <c r="B11" t="s">
        <v>180</v>
      </c>
      <c r="C11" t="s">
        <v>58</v>
      </c>
    </row>
    <row r="12" spans="1:14" x14ac:dyDescent="0.2">
      <c r="A12" s="20" t="s">
        <v>181</v>
      </c>
      <c r="B12" t="s">
        <v>180</v>
      </c>
      <c r="C12" t="s">
        <v>58</v>
      </c>
    </row>
    <row r="13" spans="1:14" x14ac:dyDescent="0.2">
      <c r="A13" s="20" t="s">
        <v>182</v>
      </c>
      <c r="B13" t="s">
        <v>180</v>
      </c>
      <c r="C13" t="s">
        <v>58</v>
      </c>
      <c r="E13" t="s">
        <v>482</v>
      </c>
      <c r="F13" t="s">
        <v>483</v>
      </c>
      <c r="G13" t="s">
        <v>484</v>
      </c>
      <c r="H13" t="s">
        <v>485</v>
      </c>
      <c r="I13" t="s">
        <v>486</v>
      </c>
    </row>
    <row r="14" spans="1:14" x14ac:dyDescent="0.2">
      <c r="A14" s="20" t="s">
        <v>183</v>
      </c>
      <c r="B14" t="s">
        <v>180</v>
      </c>
      <c r="C14" t="s">
        <v>58</v>
      </c>
      <c r="E14" t="s">
        <v>487</v>
      </c>
      <c r="F14" s="1" t="s">
        <v>487</v>
      </c>
      <c r="G14" s="1" t="s">
        <v>484</v>
      </c>
      <c r="H14" t="s">
        <v>484</v>
      </c>
      <c r="I14" t="s">
        <v>488</v>
      </c>
      <c r="J14" t="s">
        <v>487</v>
      </c>
    </row>
    <row r="15" spans="1:14" x14ac:dyDescent="0.2">
      <c r="A15" s="20" t="s">
        <v>184</v>
      </c>
      <c r="B15" t="s">
        <v>180</v>
      </c>
      <c r="C15" t="s">
        <v>58</v>
      </c>
      <c r="E15" t="s">
        <v>487</v>
      </c>
      <c r="G15" t="s">
        <v>484</v>
      </c>
      <c r="H15" t="s">
        <v>487</v>
      </c>
      <c r="I15" t="s">
        <v>487</v>
      </c>
      <c r="J15" t="s">
        <v>487</v>
      </c>
    </row>
    <row r="16" spans="1:14" x14ac:dyDescent="0.2">
      <c r="A16" s="20" t="s">
        <v>185</v>
      </c>
      <c r="B16" t="s">
        <v>180</v>
      </c>
      <c r="C16" t="s">
        <v>58</v>
      </c>
      <c r="E16" t="s">
        <v>482</v>
      </c>
      <c r="G16" t="s">
        <v>484</v>
      </c>
      <c r="H16" t="s">
        <v>484</v>
      </c>
      <c r="I16" t="s">
        <v>484</v>
      </c>
      <c r="J16" t="s">
        <v>487</v>
      </c>
    </row>
    <row r="17" spans="1:10" x14ac:dyDescent="0.2">
      <c r="A17" s="20" t="s">
        <v>186</v>
      </c>
      <c r="B17" t="s">
        <v>180</v>
      </c>
      <c r="C17" t="s">
        <v>58</v>
      </c>
      <c r="E17" t="s">
        <v>482</v>
      </c>
    </row>
    <row r="18" spans="1:10" x14ac:dyDescent="0.2">
      <c r="A18" s="20" t="s">
        <v>187</v>
      </c>
      <c r="B18" t="s">
        <v>180</v>
      </c>
      <c r="C18" t="s">
        <v>58</v>
      </c>
      <c r="E18" t="s">
        <v>482</v>
      </c>
      <c r="G18" t="s">
        <v>484</v>
      </c>
      <c r="H18" t="s">
        <v>484</v>
      </c>
      <c r="I18" t="s">
        <v>484</v>
      </c>
      <c r="J18" t="s">
        <v>487</v>
      </c>
    </row>
    <row r="19" spans="1:10" x14ac:dyDescent="0.2">
      <c r="A19" s="20" t="s">
        <v>188</v>
      </c>
      <c r="B19" t="s">
        <v>180</v>
      </c>
      <c r="C19" t="s">
        <v>58</v>
      </c>
      <c r="E19" t="s">
        <v>487</v>
      </c>
      <c r="G19" t="s">
        <v>484</v>
      </c>
      <c r="H19" t="s">
        <v>487</v>
      </c>
      <c r="I19" t="s">
        <v>487</v>
      </c>
      <c r="J19" t="s">
        <v>487</v>
      </c>
    </row>
    <row r="20" spans="1:10" x14ac:dyDescent="0.2">
      <c r="A20" s="17" t="s">
        <v>189</v>
      </c>
      <c r="B20" t="s">
        <v>170</v>
      </c>
      <c r="C20" t="s">
        <v>71</v>
      </c>
    </row>
    <row r="21" spans="1:10" x14ac:dyDescent="0.2">
      <c r="A21" s="17" t="s">
        <v>190</v>
      </c>
      <c r="B21" t="s">
        <v>170</v>
      </c>
      <c r="C21" t="s">
        <v>71</v>
      </c>
    </row>
    <row r="22" spans="1:10" x14ac:dyDescent="0.2">
      <c r="A22" s="17" t="s">
        <v>191</v>
      </c>
      <c r="B22" t="s">
        <v>170</v>
      </c>
      <c r="C22" t="s">
        <v>71</v>
      </c>
    </row>
    <row r="23" spans="1:10" x14ac:dyDescent="0.2">
      <c r="A23" s="17" t="s">
        <v>192</v>
      </c>
      <c r="B23" t="s">
        <v>170</v>
      </c>
      <c r="C23" t="s">
        <v>71</v>
      </c>
    </row>
    <row r="24" spans="1:10" x14ac:dyDescent="0.2">
      <c r="A24" s="17" t="s">
        <v>193</v>
      </c>
      <c r="B24" t="s">
        <v>170</v>
      </c>
      <c r="C24" t="s">
        <v>71</v>
      </c>
    </row>
    <row r="25" spans="1:10" x14ac:dyDescent="0.2">
      <c r="A25" s="17" t="s">
        <v>194</v>
      </c>
      <c r="B25" t="s">
        <v>170</v>
      </c>
      <c r="C25" t="s">
        <v>71</v>
      </c>
    </row>
    <row r="26" spans="1:10" x14ac:dyDescent="0.2">
      <c r="A26" s="17" t="s">
        <v>195</v>
      </c>
      <c r="B26" t="s">
        <v>170</v>
      </c>
      <c r="C26" t="s">
        <v>71</v>
      </c>
    </row>
    <row r="27" spans="1:10" x14ac:dyDescent="0.2">
      <c r="A27" s="17" t="s">
        <v>196</v>
      </c>
      <c r="B27" t="s">
        <v>170</v>
      </c>
      <c r="C27" t="s">
        <v>71</v>
      </c>
      <c r="H27" t="s">
        <v>489</v>
      </c>
      <c r="I27" t="s">
        <v>489</v>
      </c>
    </row>
    <row r="28" spans="1:10" x14ac:dyDescent="0.2">
      <c r="A28" s="20" t="s">
        <v>197</v>
      </c>
      <c r="B28" t="s">
        <v>180</v>
      </c>
      <c r="C28" t="s">
        <v>71</v>
      </c>
    </row>
    <row r="29" spans="1:10" x14ac:dyDescent="0.2">
      <c r="A29" s="20" t="s">
        <v>198</v>
      </c>
      <c r="B29" t="s">
        <v>180</v>
      </c>
      <c r="C29" t="s">
        <v>71</v>
      </c>
      <c r="E29" t="s">
        <v>482</v>
      </c>
    </row>
    <row r="30" spans="1:10" x14ac:dyDescent="0.2">
      <c r="A30" s="20" t="s">
        <v>199</v>
      </c>
      <c r="B30" t="s">
        <v>180</v>
      </c>
      <c r="C30" t="s">
        <v>71</v>
      </c>
      <c r="E30" t="s">
        <v>490</v>
      </c>
    </row>
    <row r="31" spans="1:10" x14ac:dyDescent="0.2">
      <c r="A31" s="20" t="s">
        <v>200</v>
      </c>
      <c r="B31" t="s">
        <v>180</v>
      </c>
      <c r="C31" t="s">
        <v>71</v>
      </c>
      <c r="E31" t="s">
        <v>482</v>
      </c>
    </row>
    <row r="32" spans="1:10" ht="17" thickBot="1" x14ac:dyDescent="0.25">
      <c r="A32" s="21" t="s">
        <v>201</v>
      </c>
      <c r="B32" t="s">
        <v>180</v>
      </c>
      <c r="C32" t="s">
        <v>71</v>
      </c>
    </row>
    <row r="33" spans="1:10" x14ac:dyDescent="0.2">
      <c r="A33" s="22" t="s">
        <v>202</v>
      </c>
      <c r="B33" t="s">
        <v>180</v>
      </c>
      <c r="C33" t="s">
        <v>71</v>
      </c>
      <c r="E33" t="s">
        <v>482</v>
      </c>
    </row>
    <row r="34" spans="1:10" x14ac:dyDescent="0.2">
      <c r="A34" s="20" t="s">
        <v>203</v>
      </c>
      <c r="B34" t="s">
        <v>180</v>
      </c>
      <c r="C34" t="s">
        <v>71</v>
      </c>
      <c r="E34" t="s">
        <v>482</v>
      </c>
    </row>
    <row r="35" spans="1:10" x14ac:dyDescent="0.2">
      <c r="A35" s="20" t="s">
        <v>204</v>
      </c>
      <c r="B35" t="s">
        <v>180</v>
      </c>
      <c r="C35" t="s">
        <v>71</v>
      </c>
      <c r="G35" t="s">
        <v>484</v>
      </c>
      <c r="H35" t="s">
        <v>491</v>
      </c>
    </row>
    <row r="36" spans="1:10" x14ac:dyDescent="0.2">
      <c r="A36" s="17" t="s">
        <v>205</v>
      </c>
      <c r="B36" t="s">
        <v>170</v>
      </c>
      <c r="C36" t="s">
        <v>77</v>
      </c>
    </row>
    <row r="37" spans="1:10" x14ac:dyDescent="0.2">
      <c r="A37" s="17" t="s">
        <v>206</v>
      </c>
      <c r="B37" t="s">
        <v>170</v>
      </c>
      <c r="C37" t="s">
        <v>77</v>
      </c>
    </row>
    <row r="38" spans="1:10" x14ac:dyDescent="0.2">
      <c r="A38" s="17" t="s">
        <v>207</v>
      </c>
      <c r="B38" t="s">
        <v>170</v>
      </c>
      <c r="C38" t="s">
        <v>77</v>
      </c>
      <c r="I38" t="s">
        <v>492</v>
      </c>
    </row>
    <row r="39" spans="1:10" x14ac:dyDescent="0.2">
      <c r="A39" s="17" t="s">
        <v>208</v>
      </c>
      <c r="B39" t="s">
        <v>170</v>
      </c>
      <c r="C39" t="s">
        <v>77</v>
      </c>
    </row>
    <row r="40" spans="1:10" x14ac:dyDescent="0.2">
      <c r="A40" s="20" t="s">
        <v>209</v>
      </c>
      <c r="B40" t="s">
        <v>180</v>
      </c>
      <c r="C40" t="s">
        <v>77</v>
      </c>
    </row>
    <row r="41" spans="1:10" x14ac:dyDescent="0.2">
      <c r="A41" s="20" t="s">
        <v>210</v>
      </c>
      <c r="B41" t="s">
        <v>180</v>
      </c>
      <c r="C41" t="s">
        <v>77</v>
      </c>
      <c r="E41" t="s">
        <v>482</v>
      </c>
      <c r="F41" t="s">
        <v>493</v>
      </c>
      <c r="G41" t="s">
        <v>494</v>
      </c>
      <c r="H41" t="s">
        <v>495</v>
      </c>
      <c r="I41" t="s">
        <v>496</v>
      </c>
      <c r="J41" t="s">
        <v>487</v>
      </c>
    </row>
    <row r="42" spans="1:10" x14ac:dyDescent="0.2">
      <c r="A42" s="20" t="s">
        <v>211</v>
      </c>
      <c r="B42" t="s">
        <v>180</v>
      </c>
      <c r="C42" t="s">
        <v>77</v>
      </c>
      <c r="E42" t="s">
        <v>482</v>
      </c>
      <c r="F42" t="s">
        <v>497</v>
      </c>
      <c r="G42" t="s">
        <v>484</v>
      </c>
      <c r="H42" t="s">
        <v>485</v>
      </c>
      <c r="I42" t="s">
        <v>498</v>
      </c>
    </row>
    <row r="43" spans="1:10" x14ac:dyDescent="0.2">
      <c r="A43" s="20" t="s">
        <v>212</v>
      </c>
      <c r="B43" t="s">
        <v>180</v>
      </c>
      <c r="C43" t="s">
        <v>77</v>
      </c>
      <c r="I43" t="s">
        <v>484</v>
      </c>
    </row>
    <row r="44" spans="1:10" x14ac:dyDescent="0.2">
      <c r="A44" s="17" t="s">
        <v>213</v>
      </c>
      <c r="B44" t="s">
        <v>170</v>
      </c>
      <c r="C44" t="s">
        <v>66</v>
      </c>
    </row>
    <row r="45" spans="1:10" x14ac:dyDescent="0.2">
      <c r="A45" s="17" t="s">
        <v>214</v>
      </c>
      <c r="B45" t="s">
        <v>170</v>
      </c>
      <c r="C45" t="s">
        <v>66</v>
      </c>
    </row>
    <row r="46" spans="1:10" x14ac:dyDescent="0.2">
      <c r="A46" s="17" t="s">
        <v>215</v>
      </c>
      <c r="B46" t="s">
        <v>170</v>
      </c>
      <c r="C46" t="s">
        <v>66</v>
      </c>
    </row>
    <row r="47" spans="1:10" x14ac:dyDescent="0.2">
      <c r="A47" s="17" t="s">
        <v>216</v>
      </c>
      <c r="B47" t="s">
        <v>170</v>
      </c>
      <c r="C47" t="s">
        <v>66</v>
      </c>
    </row>
    <row r="48" spans="1:10" x14ac:dyDescent="0.2">
      <c r="A48" s="17" t="s">
        <v>217</v>
      </c>
      <c r="B48" t="s">
        <v>170</v>
      </c>
      <c r="C48" t="s">
        <v>66</v>
      </c>
    </row>
    <row r="49" spans="1:10" x14ac:dyDescent="0.2">
      <c r="A49" s="17" t="s">
        <v>218</v>
      </c>
      <c r="B49" t="s">
        <v>170</v>
      </c>
      <c r="C49" t="s">
        <v>66</v>
      </c>
    </row>
    <row r="50" spans="1:10" x14ac:dyDescent="0.2">
      <c r="A50" s="17" t="s">
        <v>219</v>
      </c>
      <c r="B50" t="s">
        <v>170</v>
      </c>
      <c r="C50" t="s">
        <v>66</v>
      </c>
    </row>
    <row r="51" spans="1:10" x14ac:dyDescent="0.2">
      <c r="A51" s="20" t="s">
        <v>220</v>
      </c>
      <c r="B51" t="s">
        <v>180</v>
      </c>
      <c r="C51" t="s">
        <v>66</v>
      </c>
    </row>
    <row r="52" spans="1:10" x14ac:dyDescent="0.2">
      <c r="A52" s="20" t="s">
        <v>221</v>
      </c>
      <c r="B52" t="s">
        <v>180</v>
      </c>
      <c r="C52" t="s">
        <v>66</v>
      </c>
      <c r="E52" t="s">
        <v>482</v>
      </c>
      <c r="F52" t="s">
        <v>483</v>
      </c>
      <c r="G52" t="s">
        <v>484</v>
      </c>
      <c r="I52" t="s">
        <v>487</v>
      </c>
      <c r="J52" t="s">
        <v>487</v>
      </c>
    </row>
    <row r="53" spans="1:10" x14ac:dyDescent="0.2">
      <c r="A53" s="20" t="s">
        <v>222</v>
      </c>
      <c r="B53" t="s">
        <v>180</v>
      </c>
      <c r="C53" t="s">
        <v>66</v>
      </c>
      <c r="I53" t="s">
        <v>487</v>
      </c>
      <c r="J53" t="s">
        <v>487</v>
      </c>
    </row>
    <row r="54" spans="1:10" x14ac:dyDescent="0.2">
      <c r="A54" s="20" t="s">
        <v>223</v>
      </c>
      <c r="B54" t="s">
        <v>180</v>
      </c>
      <c r="C54" t="s">
        <v>66</v>
      </c>
    </row>
    <row r="55" spans="1:10" x14ac:dyDescent="0.2">
      <c r="A55" s="20" t="s">
        <v>224</v>
      </c>
      <c r="B55" t="s">
        <v>180</v>
      </c>
      <c r="C55" t="s">
        <v>66</v>
      </c>
    </row>
    <row r="56" spans="1:10" x14ac:dyDescent="0.2">
      <c r="A56" s="20" t="s">
        <v>225</v>
      </c>
      <c r="B56" t="s">
        <v>180</v>
      </c>
      <c r="C56" t="s">
        <v>66</v>
      </c>
      <c r="E56" t="s">
        <v>482</v>
      </c>
      <c r="H56" t="s">
        <v>484</v>
      </c>
      <c r="I56" t="s">
        <v>484</v>
      </c>
    </row>
    <row r="57" spans="1:10" x14ac:dyDescent="0.2">
      <c r="A57" s="20" t="s">
        <v>226</v>
      </c>
      <c r="B57" t="s">
        <v>180</v>
      </c>
      <c r="C57" t="s">
        <v>66</v>
      </c>
      <c r="E57" t="s">
        <v>482</v>
      </c>
      <c r="G57" t="s">
        <v>484</v>
      </c>
      <c r="H57" t="s">
        <v>484</v>
      </c>
      <c r="I57" t="s">
        <v>484</v>
      </c>
    </row>
    <row r="58" spans="1:10" x14ac:dyDescent="0.2">
      <c r="A58" s="17" t="s">
        <v>227</v>
      </c>
      <c r="B58" t="s">
        <v>170</v>
      </c>
      <c r="C58" t="s">
        <v>52</v>
      </c>
    </row>
    <row r="59" spans="1:10" x14ac:dyDescent="0.2">
      <c r="A59" s="17" t="s">
        <v>228</v>
      </c>
      <c r="B59" t="s">
        <v>170</v>
      </c>
      <c r="C59" t="s">
        <v>52</v>
      </c>
    </row>
    <row r="60" spans="1:10" x14ac:dyDescent="0.2">
      <c r="A60" s="17" t="s">
        <v>229</v>
      </c>
      <c r="B60" t="s">
        <v>170</v>
      </c>
      <c r="C60" t="s">
        <v>52</v>
      </c>
    </row>
    <row r="61" spans="1:10" x14ac:dyDescent="0.2">
      <c r="A61" s="17" t="s">
        <v>230</v>
      </c>
      <c r="B61" t="s">
        <v>170</v>
      </c>
      <c r="C61" t="s">
        <v>52</v>
      </c>
    </row>
    <row r="62" spans="1:10" x14ac:dyDescent="0.2">
      <c r="A62" s="17" t="s">
        <v>231</v>
      </c>
      <c r="B62" t="s">
        <v>170</v>
      </c>
      <c r="C62" t="s">
        <v>52</v>
      </c>
    </row>
    <row r="63" spans="1:10" ht="17" thickBot="1" x14ac:dyDescent="0.25">
      <c r="A63" s="23" t="s">
        <v>232</v>
      </c>
      <c r="B63" t="s">
        <v>170</v>
      </c>
      <c r="C63" t="s">
        <v>52</v>
      </c>
      <c r="G63" t="s">
        <v>499</v>
      </c>
    </row>
    <row r="64" spans="1:10" x14ac:dyDescent="0.2">
      <c r="A64" s="24" t="s">
        <v>233</v>
      </c>
      <c r="B64" t="s">
        <v>170</v>
      </c>
      <c r="C64" t="s">
        <v>52</v>
      </c>
      <c r="G64" t="s">
        <v>499</v>
      </c>
    </row>
    <row r="65" spans="1:9" x14ac:dyDescent="0.2">
      <c r="A65" s="17" t="s">
        <v>234</v>
      </c>
      <c r="B65" t="s">
        <v>170</v>
      </c>
      <c r="C65" t="s">
        <v>52</v>
      </c>
    </row>
    <row r="66" spans="1:9" x14ac:dyDescent="0.2">
      <c r="A66" s="20" t="s">
        <v>235</v>
      </c>
      <c r="B66" t="s">
        <v>180</v>
      </c>
      <c r="C66" t="s">
        <v>52</v>
      </c>
      <c r="I66" t="s">
        <v>500</v>
      </c>
    </row>
    <row r="67" spans="1:9" x14ac:dyDescent="0.2">
      <c r="A67" s="20" t="s">
        <v>236</v>
      </c>
      <c r="B67" t="s">
        <v>180</v>
      </c>
      <c r="C67" t="s">
        <v>52</v>
      </c>
      <c r="E67" t="s">
        <v>482</v>
      </c>
    </row>
    <row r="68" spans="1:9" x14ac:dyDescent="0.2">
      <c r="A68" s="20" t="s">
        <v>237</v>
      </c>
      <c r="B68" t="s">
        <v>180</v>
      </c>
      <c r="C68" t="s">
        <v>52</v>
      </c>
      <c r="I68" t="s">
        <v>500</v>
      </c>
    </row>
    <row r="69" spans="1:9" x14ac:dyDescent="0.2">
      <c r="A69" s="20" t="s">
        <v>238</v>
      </c>
      <c r="B69" t="s">
        <v>180</v>
      </c>
      <c r="C69" t="s">
        <v>52</v>
      </c>
      <c r="E69" t="s">
        <v>501</v>
      </c>
      <c r="G69" t="s">
        <v>484</v>
      </c>
      <c r="H69" t="s">
        <v>484</v>
      </c>
      <c r="I69" t="s">
        <v>502</v>
      </c>
    </row>
    <row r="70" spans="1:9" x14ac:dyDescent="0.2">
      <c r="A70" s="20" t="s">
        <v>239</v>
      </c>
      <c r="B70" t="s">
        <v>180</v>
      </c>
      <c r="C70" t="s">
        <v>52</v>
      </c>
      <c r="E70" t="s">
        <v>482</v>
      </c>
    </row>
    <row r="71" spans="1:9" x14ac:dyDescent="0.2">
      <c r="A71" s="20" t="s">
        <v>240</v>
      </c>
      <c r="B71" t="s">
        <v>180</v>
      </c>
      <c r="C71" t="s">
        <v>52</v>
      </c>
      <c r="E71" t="s">
        <v>482</v>
      </c>
    </row>
    <row r="72" spans="1:9" x14ac:dyDescent="0.2">
      <c r="A72" s="20" t="s">
        <v>241</v>
      </c>
      <c r="B72" t="s">
        <v>180</v>
      </c>
      <c r="C72" t="s">
        <v>52</v>
      </c>
      <c r="E72" t="s">
        <v>482</v>
      </c>
    </row>
    <row r="73" spans="1:9" x14ac:dyDescent="0.2">
      <c r="A73" s="20" t="s">
        <v>242</v>
      </c>
      <c r="B73" t="s">
        <v>180</v>
      </c>
      <c r="C73" t="s">
        <v>52</v>
      </c>
    </row>
    <row r="74" spans="1:9" x14ac:dyDescent="0.2">
      <c r="A74" s="17" t="s">
        <v>243</v>
      </c>
      <c r="B74" t="s">
        <v>170</v>
      </c>
      <c r="C74" t="s">
        <v>63</v>
      </c>
    </row>
    <row r="75" spans="1:9" x14ac:dyDescent="0.2">
      <c r="A75" s="17" t="s">
        <v>244</v>
      </c>
      <c r="B75" t="s">
        <v>170</v>
      </c>
      <c r="C75" t="s">
        <v>63</v>
      </c>
    </row>
    <row r="76" spans="1:9" x14ac:dyDescent="0.2">
      <c r="A76" s="20" t="s">
        <v>245</v>
      </c>
      <c r="B76" t="s">
        <v>180</v>
      </c>
      <c r="C76" t="s">
        <v>63</v>
      </c>
      <c r="F76" t="s">
        <v>503</v>
      </c>
      <c r="G76" t="s">
        <v>487</v>
      </c>
      <c r="H76" t="s">
        <v>487</v>
      </c>
      <c r="I76" t="s">
        <v>487</v>
      </c>
    </row>
    <row r="77" spans="1:9" x14ac:dyDescent="0.2">
      <c r="A77" s="20" t="s">
        <v>246</v>
      </c>
      <c r="B77" t="s">
        <v>180</v>
      </c>
      <c r="C77" t="s">
        <v>63</v>
      </c>
      <c r="I77" t="s">
        <v>487</v>
      </c>
    </row>
    <row r="78" spans="1:9" x14ac:dyDescent="0.2">
      <c r="A78" s="17" t="s">
        <v>247</v>
      </c>
      <c r="B78" t="s">
        <v>170</v>
      </c>
      <c r="C78" t="s">
        <v>248</v>
      </c>
    </row>
    <row r="79" spans="1:9" x14ac:dyDescent="0.2">
      <c r="A79" s="17" t="s">
        <v>249</v>
      </c>
      <c r="B79" t="s">
        <v>170</v>
      </c>
      <c r="C79" t="s">
        <v>248</v>
      </c>
    </row>
    <row r="80" spans="1:9" x14ac:dyDescent="0.2">
      <c r="A80" s="17" t="s">
        <v>250</v>
      </c>
      <c r="B80" t="s">
        <v>170</v>
      </c>
      <c r="C80" t="s">
        <v>248</v>
      </c>
    </row>
    <row r="81" spans="1:10" x14ac:dyDescent="0.2">
      <c r="A81" s="17" t="s">
        <v>251</v>
      </c>
      <c r="B81" t="s">
        <v>170</v>
      </c>
      <c r="C81" t="s">
        <v>248</v>
      </c>
    </row>
    <row r="82" spans="1:10" x14ac:dyDescent="0.2">
      <c r="A82" s="26" t="s">
        <v>252</v>
      </c>
      <c r="B82" t="s">
        <v>170</v>
      </c>
      <c r="C82" t="s">
        <v>248</v>
      </c>
    </row>
    <row r="83" spans="1:10" x14ac:dyDescent="0.2">
      <c r="A83" s="17" t="s">
        <v>253</v>
      </c>
      <c r="B83" t="s">
        <v>170</v>
      </c>
      <c r="C83" t="s">
        <v>248</v>
      </c>
    </row>
    <row r="84" spans="1:10" x14ac:dyDescent="0.2">
      <c r="A84" s="17" t="s">
        <v>254</v>
      </c>
      <c r="B84" t="s">
        <v>170</v>
      </c>
      <c r="C84" t="s">
        <v>248</v>
      </c>
    </row>
    <row r="85" spans="1:10" x14ac:dyDescent="0.2">
      <c r="A85" s="17" t="s">
        <v>255</v>
      </c>
      <c r="B85" t="s">
        <v>170</v>
      </c>
      <c r="C85" t="s">
        <v>248</v>
      </c>
    </row>
    <row r="86" spans="1:10" x14ac:dyDescent="0.2">
      <c r="A86" s="20" t="s">
        <v>256</v>
      </c>
      <c r="B86" t="s">
        <v>180</v>
      </c>
      <c r="C86" t="s">
        <v>248</v>
      </c>
      <c r="E86" t="s">
        <v>482</v>
      </c>
    </row>
    <row r="87" spans="1:10" x14ac:dyDescent="0.2">
      <c r="A87" s="20" t="s">
        <v>257</v>
      </c>
      <c r="B87" t="s">
        <v>180</v>
      </c>
      <c r="C87" t="s">
        <v>248</v>
      </c>
    </row>
    <row r="88" spans="1:10" x14ac:dyDescent="0.2">
      <c r="A88" s="20" t="s">
        <v>258</v>
      </c>
      <c r="B88" t="s">
        <v>180</v>
      </c>
      <c r="C88" t="s">
        <v>248</v>
      </c>
      <c r="E88" t="s">
        <v>482</v>
      </c>
    </row>
    <row r="89" spans="1:10" x14ac:dyDescent="0.2">
      <c r="A89" s="20" t="s">
        <v>259</v>
      </c>
      <c r="B89" t="s">
        <v>180</v>
      </c>
      <c r="C89" t="s">
        <v>248</v>
      </c>
      <c r="E89" t="s">
        <v>482</v>
      </c>
    </row>
    <row r="90" spans="1:10" x14ac:dyDescent="0.2">
      <c r="A90" s="20" t="s">
        <v>260</v>
      </c>
      <c r="B90" t="s">
        <v>180</v>
      </c>
      <c r="C90" t="s">
        <v>248</v>
      </c>
    </row>
    <row r="91" spans="1:10" x14ac:dyDescent="0.2">
      <c r="A91" s="20" t="s">
        <v>261</v>
      </c>
      <c r="B91" t="s">
        <v>180</v>
      </c>
      <c r="C91" t="s">
        <v>248</v>
      </c>
      <c r="E91" t="s">
        <v>482</v>
      </c>
    </row>
    <row r="92" spans="1:10" x14ac:dyDescent="0.2">
      <c r="A92" s="20" t="s">
        <v>262</v>
      </c>
      <c r="B92" t="s">
        <v>180</v>
      </c>
      <c r="C92" t="s">
        <v>248</v>
      </c>
      <c r="E92" t="s">
        <v>482</v>
      </c>
    </row>
    <row r="93" spans="1:10" ht="17" thickBot="1" x14ac:dyDescent="0.25">
      <c r="A93" s="21" t="s">
        <v>263</v>
      </c>
      <c r="B93" t="s">
        <v>180</v>
      </c>
      <c r="C93" t="s">
        <v>248</v>
      </c>
      <c r="E93" t="s">
        <v>482</v>
      </c>
      <c r="G93" s="1" t="s">
        <v>487</v>
      </c>
      <c r="H93" s="1" t="s">
        <v>484</v>
      </c>
      <c r="I93" t="s">
        <v>484</v>
      </c>
      <c r="J93" t="s">
        <v>487</v>
      </c>
    </row>
    <row r="96" spans="1:10" x14ac:dyDescent="0.2">
      <c r="A96" s="27"/>
    </row>
    <row r="97" spans="1:1" x14ac:dyDescent="0.2">
      <c r="A97" s="27"/>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9"/>
  <sheetViews>
    <sheetView topLeftCell="A4" workbookViewId="0">
      <selection activeCell="A38" sqref="A38:A39"/>
    </sheetView>
  </sheetViews>
  <sheetFormatPr baseColWidth="10" defaultRowHeight="16" x14ac:dyDescent="0.2"/>
  <sheetData>
    <row r="1" spans="1:16" ht="21" x14ac:dyDescent="0.25">
      <c r="A1" s="2" t="s">
        <v>0</v>
      </c>
      <c r="B1" s="2"/>
      <c r="C1" s="2"/>
      <c r="D1" s="2"/>
      <c r="E1" s="2"/>
      <c r="F1" s="2"/>
      <c r="G1" s="2"/>
      <c r="H1" s="2"/>
      <c r="I1" s="2"/>
      <c r="J1" s="2"/>
      <c r="K1" s="2"/>
      <c r="L1" s="2"/>
      <c r="M1" s="2"/>
      <c r="N1" s="2"/>
      <c r="O1" s="2"/>
      <c r="P1" s="2"/>
    </row>
    <row r="2" spans="1:16" x14ac:dyDescent="0.2">
      <c r="A2" s="1" t="s">
        <v>28</v>
      </c>
      <c r="B2" s="3">
        <v>42549</v>
      </c>
      <c r="C2" s="3"/>
      <c r="G2" t="s">
        <v>29</v>
      </c>
      <c r="L2" t="s">
        <v>30</v>
      </c>
    </row>
    <row r="3" spans="1:16" x14ac:dyDescent="0.2">
      <c r="A3" s="4" t="s">
        <v>31</v>
      </c>
      <c r="B3" s="4" t="s">
        <v>32</v>
      </c>
      <c r="C3" s="4" t="s">
        <v>33</v>
      </c>
      <c r="D3" s="4" t="s">
        <v>34</v>
      </c>
      <c r="E3" s="4" t="s">
        <v>35</v>
      </c>
      <c r="F3" s="4" t="s">
        <v>36</v>
      </c>
      <c r="G3" s="4" t="s">
        <v>37</v>
      </c>
      <c r="H3" s="4" t="s">
        <v>38</v>
      </c>
      <c r="I3" s="4" t="s">
        <v>39</v>
      </c>
      <c r="J3" s="4" t="s">
        <v>40</v>
      </c>
      <c r="K3" s="4" t="s">
        <v>41</v>
      </c>
      <c r="L3" s="4" t="s">
        <v>42</v>
      </c>
      <c r="M3" s="4" t="s">
        <v>43</v>
      </c>
      <c r="N3" s="4" t="s">
        <v>44</v>
      </c>
      <c r="O3" s="4" t="s">
        <v>45</v>
      </c>
      <c r="P3" s="4" t="s">
        <v>46</v>
      </c>
    </row>
    <row r="4" spans="1:16" x14ac:dyDescent="0.2">
      <c r="A4" s="5" t="s">
        <v>47</v>
      </c>
      <c r="B4" s="5">
        <v>1</v>
      </c>
      <c r="C4" s="6" t="s">
        <v>48</v>
      </c>
      <c r="D4" s="5">
        <v>45.5</v>
      </c>
      <c r="E4" s="5">
        <v>5.4</v>
      </c>
      <c r="F4" s="5">
        <v>176</v>
      </c>
      <c r="G4" s="5">
        <v>1.76</v>
      </c>
      <c r="H4" s="5">
        <v>13.87</v>
      </c>
      <c r="I4" s="5">
        <v>7.2</v>
      </c>
      <c r="J4" s="5">
        <f t="shared" ref="J4:J31" si="0">I4+H4+G4</f>
        <v>22.830000000000002</v>
      </c>
      <c r="K4" s="5">
        <v>19.53</v>
      </c>
      <c r="L4" s="5">
        <v>0.56999999999999995</v>
      </c>
      <c r="M4" s="5">
        <v>4.25</v>
      </c>
      <c r="N4" s="5">
        <v>2.31</v>
      </c>
      <c r="O4" s="5">
        <f>N4+M4+L4</f>
        <v>7.1300000000000008</v>
      </c>
      <c r="P4" s="5">
        <v>3.94</v>
      </c>
    </row>
    <row r="5" spans="1:16" x14ac:dyDescent="0.2">
      <c r="A5" s="5" t="s">
        <v>47</v>
      </c>
      <c r="B5" s="5">
        <v>2</v>
      </c>
      <c r="C5" s="6" t="s">
        <v>49</v>
      </c>
      <c r="D5" s="5">
        <v>63</v>
      </c>
      <c r="E5" s="5">
        <v>6.57</v>
      </c>
      <c r="F5" s="5">
        <v>269</v>
      </c>
      <c r="G5" s="5">
        <v>1.58</v>
      </c>
      <c r="H5" s="5">
        <v>20.55</v>
      </c>
      <c r="I5" s="5">
        <v>11.62</v>
      </c>
      <c r="J5" s="5">
        <f t="shared" si="0"/>
        <v>33.75</v>
      </c>
      <c r="K5" s="5">
        <v>61.77</v>
      </c>
      <c r="L5" s="5">
        <v>0.52</v>
      </c>
      <c r="M5" s="5">
        <v>6.47</v>
      </c>
      <c r="N5" s="5">
        <v>3.96</v>
      </c>
      <c r="O5" s="5">
        <f t="shared" ref="O5:O31" si="1">N5+M5+L5</f>
        <v>10.95</v>
      </c>
      <c r="P5" s="5">
        <v>11.9</v>
      </c>
    </row>
    <row r="6" spans="1:16" x14ac:dyDescent="0.2">
      <c r="A6" s="5" t="s">
        <v>47</v>
      </c>
      <c r="B6" s="5">
        <v>3</v>
      </c>
      <c r="C6" s="6" t="s">
        <v>50</v>
      </c>
      <c r="D6" s="5">
        <v>45.5</v>
      </c>
      <c r="E6" s="5">
        <v>5.22</v>
      </c>
      <c r="F6" s="5">
        <v>225</v>
      </c>
      <c r="G6" s="5">
        <v>1.1399999999999999</v>
      </c>
      <c r="H6" s="5">
        <v>11.67</v>
      </c>
      <c r="I6" s="5">
        <v>5.71</v>
      </c>
      <c r="J6" s="5">
        <f t="shared" si="0"/>
        <v>18.52</v>
      </c>
      <c r="K6" s="5">
        <v>18.66</v>
      </c>
      <c r="L6" s="5">
        <v>0.39</v>
      </c>
      <c r="M6" s="5">
        <v>3.78</v>
      </c>
      <c r="N6" s="5">
        <v>1.92</v>
      </c>
      <c r="O6" s="5">
        <f t="shared" si="1"/>
        <v>6.089999999999999</v>
      </c>
      <c r="P6" s="5">
        <v>2.1150000000000002</v>
      </c>
    </row>
    <row r="7" spans="1:16" x14ac:dyDescent="0.2">
      <c r="A7" s="5" t="s">
        <v>47</v>
      </c>
      <c r="B7" s="5">
        <v>4</v>
      </c>
      <c r="C7" s="6" t="s">
        <v>51</v>
      </c>
      <c r="D7" s="5">
        <v>45</v>
      </c>
      <c r="E7" s="5">
        <v>5.71</v>
      </c>
      <c r="F7" s="5">
        <v>306</v>
      </c>
      <c r="G7" s="5">
        <v>0.96</v>
      </c>
      <c r="H7" s="5">
        <v>15.76</v>
      </c>
      <c r="I7" s="5">
        <v>7.02</v>
      </c>
      <c r="J7" s="5">
        <f t="shared" si="0"/>
        <v>23.740000000000002</v>
      </c>
      <c r="K7" s="5">
        <v>25.25</v>
      </c>
      <c r="L7" s="5">
        <v>0.34</v>
      </c>
      <c r="M7" s="5">
        <v>5.46</v>
      </c>
      <c r="N7" s="5">
        <v>2.5499999999999998</v>
      </c>
      <c r="O7" s="5">
        <f t="shared" si="1"/>
        <v>8.35</v>
      </c>
      <c r="P7" s="5">
        <v>3.59</v>
      </c>
    </row>
    <row r="8" spans="1:16" x14ac:dyDescent="0.2">
      <c r="A8" s="5" t="s">
        <v>52</v>
      </c>
      <c r="B8" s="5">
        <v>1</v>
      </c>
      <c r="C8" s="6" t="s">
        <v>53</v>
      </c>
      <c r="D8" s="5">
        <v>20</v>
      </c>
      <c r="E8" s="5">
        <v>1.93</v>
      </c>
      <c r="F8" s="5">
        <v>106</v>
      </c>
      <c r="G8" s="5">
        <v>0.76</v>
      </c>
      <c r="H8" s="5">
        <v>2.41</v>
      </c>
      <c r="I8" s="5">
        <v>0.84</v>
      </c>
      <c r="J8" s="5">
        <f t="shared" si="0"/>
        <v>4.01</v>
      </c>
      <c r="K8" s="5">
        <v>2.97</v>
      </c>
      <c r="L8" s="5">
        <v>0.18</v>
      </c>
      <c r="M8" s="5">
        <v>0.56000000000000005</v>
      </c>
      <c r="N8" s="5">
        <v>0.23</v>
      </c>
      <c r="O8" s="5">
        <f t="shared" si="1"/>
        <v>0.97</v>
      </c>
      <c r="P8" s="5">
        <v>0.47</v>
      </c>
    </row>
    <row r="9" spans="1:16" x14ac:dyDescent="0.2">
      <c r="A9" s="5" t="s">
        <v>52</v>
      </c>
      <c r="B9" s="5">
        <v>2</v>
      </c>
      <c r="C9" s="6" t="s">
        <v>54</v>
      </c>
      <c r="D9" s="5">
        <v>32.5</v>
      </c>
      <c r="E9" s="5">
        <v>4.55</v>
      </c>
      <c r="F9" s="5">
        <v>232</v>
      </c>
      <c r="G9" s="5">
        <v>1.1299999999999999</v>
      </c>
      <c r="H9" s="5">
        <v>13.5</v>
      </c>
      <c r="I9" s="5">
        <v>5.35</v>
      </c>
      <c r="J9" s="5">
        <f t="shared" si="0"/>
        <v>19.98</v>
      </c>
      <c r="K9" s="5">
        <v>15.77</v>
      </c>
      <c r="L9" s="5">
        <v>0.22</v>
      </c>
      <c r="M9" s="5">
        <v>2.57</v>
      </c>
      <c r="N9" s="5">
        <v>1.51</v>
      </c>
      <c r="O9" s="5">
        <f t="shared" si="1"/>
        <v>4.3</v>
      </c>
      <c r="P9" s="5">
        <v>0.03</v>
      </c>
    </row>
    <row r="10" spans="1:16" x14ac:dyDescent="0.2">
      <c r="A10" s="5" t="s">
        <v>52</v>
      </c>
      <c r="B10" s="5">
        <v>3</v>
      </c>
      <c r="C10" s="6" t="s">
        <v>55</v>
      </c>
      <c r="D10" s="5">
        <v>9</v>
      </c>
      <c r="E10" s="5">
        <v>1.77</v>
      </c>
      <c r="F10" s="5">
        <v>53</v>
      </c>
      <c r="G10" s="5">
        <v>1.03</v>
      </c>
      <c r="H10" s="5">
        <v>1.07</v>
      </c>
      <c r="I10" s="5">
        <v>0.47</v>
      </c>
      <c r="J10" s="5">
        <f t="shared" si="0"/>
        <v>2.5700000000000003</v>
      </c>
      <c r="K10" s="6">
        <v>0.16</v>
      </c>
      <c r="L10" s="5">
        <v>0.39</v>
      </c>
      <c r="M10" s="5">
        <v>0.38</v>
      </c>
      <c r="N10" s="5">
        <v>0.18</v>
      </c>
      <c r="O10" s="5">
        <f t="shared" si="1"/>
        <v>0.95000000000000007</v>
      </c>
      <c r="P10" s="5">
        <v>0.03</v>
      </c>
    </row>
    <row r="11" spans="1:16" x14ac:dyDescent="0.2">
      <c r="A11" s="5" t="s">
        <v>52</v>
      </c>
      <c r="B11" s="5">
        <v>4</v>
      </c>
      <c r="C11" s="6" t="s">
        <v>56</v>
      </c>
      <c r="D11" s="5">
        <v>46.5</v>
      </c>
      <c r="E11" s="5">
        <v>4.7699999999999996</v>
      </c>
      <c r="F11" s="5">
        <v>360</v>
      </c>
      <c r="G11" s="5">
        <v>1.01</v>
      </c>
      <c r="H11" s="5">
        <v>19.62</v>
      </c>
      <c r="I11" s="5">
        <v>6.94</v>
      </c>
      <c r="J11" s="5">
        <f t="shared" si="0"/>
        <v>27.570000000000004</v>
      </c>
      <c r="K11" s="5">
        <v>14.76</v>
      </c>
      <c r="L11" s="5">
        <v>0.22</v>
      </c>
      <c r="M11" s="5">
        <v>4.5999999999999996</v>
      </c>
      <c r="N11" s="5">
        <v>2.4</v>
      </c>
      <c r="O11" s="5">
        <f t="shared" si="1"/>
        <v>7.22</v>
      </c>
      <c r="P11" s="5">
        <v>3.48</v>
      </c>
    </row>
    <row r="12" spans="1:16" x14ac:dyDescent="0.2">
      <c r="A12" s="5" t="s">
        <v>52</v>
      </c>
      <c r="B12" s="5">
        <v>5</v>
      </c>
      <c r="C12" s="6" t="s">
        <v>57</v>
      </c>
      <c r="D12" s="5">
        <v>7</v>
      </c>
      <c r="E12" s="5">
        <v>2.34</v>
      </c>
      <c r="F12" s="5">
        <v>210</v>
      </c>
      <c r="G12" s="5">
        <v>0.56000000000000005</v>
      </c>
      <c r="H12" s="5">
        <v>3.83</v>
      </c>
      <c r="I12" s="5">
        <v>1.22</v>
      </c>
      <c r="J12" s="5">
        <f t="shared" si="0"/>
        <v>5.6099999999999994</v>
      </c>
      <c r="K12" s="5">
        <v>2.21</v>
      </c>
      <c r="L12" s="5">
        <v>9.7299999999999998E-2</v>
      </c>
      <c r="M12" s="5">
        <v>0.77</v>
      </c>
      <c r="N12" s="5">
        <v>0.28000000000000003</v>
      </c>
      <c r="O12" s="5">
        <f t="shared" si="1"/>
        <v>1.1473</v>
      </c>
      <c r="P12" s="5">
        <v>0.28000000000000003</v>
      </c>
    </row>
    <row r="13" spans="1:16" x14ac:dyDescent="0.2">
      <c r="A13" s="5" t="s">
        <v>58</v>
      </c>
      <c r="B13" s="5">
        <v>2</v>
      </c>
      <c r="C13" s="6" t="s">
        <v>59</v>
      </c>
      <c r="D13" s="5">
        <v>28.5</v>
      </c>
      <c r="E13" s="5">
        <v>3.08</v>
      </c>
      <c r="F13" s="5">
        <v>140</v>
      </c>
      <c r="G13" s="5">
        <v>0.96</v>
      </c>
      <c r="H13" s="5">
        <v>5.09</v>
      </c>
      <c r="I13" s="5">
        <v>2.2999999999999998</v>
      </c>
      <c r="J13" s="5">
        <f t="shared" si="0"/>
        <v>8.35</v>
      </c>
      <c r="K13" s="5">
        <v>5.92</v>
      </c>
      <c r="L13" s="5">
        <v>0.28999999999999998</v>
      </c>
      <c r="M13" s="6">
        <v>1.36</v>
      </c>
      <c r="N13" s="5">
        <v>0.66</v>
      </c>
      <c r="O13" s="5">
        <f t="shared" si="1"/>
        <v>2.31</v>
      </c>
      <c r="P13" s="5">
        <v>0.62</v>
      </c>
    </row>
    <row r="14" spans="1:16" x14ac:dyDescent="0.2">
      <c r="A14" s="5" t="s">
        <v>58</v>
      </c>
      <c r="B14" s="5">
        <v>3</v>
      </c>
      <c r="C14" s="6" t="s">
        <v>60</v>
      </c>
      <c r="D14" s="5">
        <v>58</v>
      </c>
      <c r="E14" s="5">
        <v>5.9</v>
      </c>
      <c r="F14" s="5">
        <v>264</v>
      </c>
      <c r="G14" s="5">
        <v>2.23</v>
      </c>
      <c r="H14" s="5">
        <v>27.56</v>
      </c>
      <c r="I14" s="5">
        <v>13.65</v>
      </c>
      <c r="J14" s="5">
        <f t="shared" si="0"/>
        <v>43.44</v>
      </c>
      <c r="K14" s="5">
        <v>37.950000000000003</v>
      </c>
      <c r="L14" s="5">
        <v>0.54</v>
      </c>
      <c r="M14" s="7">
        <v>6.89</v>
      </c>
      <c r="N14" s="5">
        <v>4.49</v>
      </c>
      <c r="O14" s="5">
        <f t="shared" si="1"/>
        <v>11.919999999999998</v>
      </c>
      <c r="P14" s="5">
        <v>4.18</v>
      </c>
    </row>
    <row r="15" spans="1:16" x14ac:dyDescent="0.2">
      <c r="A15" s="5" t="s">
        <v>58</v>
      </c>
      <c r="B15" s="5">
        <v>4</v>
      </c>
      <c r="C15" s="6" t="s">
        <v>61</v>
      </c>
      <c r="D15" s="5">
        <v>61</v>
      </c>
      <c r="E15" s="5">
        <v>7.18</v>
      </c>
      <c r="F15" s="5">
        <v>268</v>
      </c>
      <c r="G15" s="5">
        <v>1.89</v>
      </c>
      <c r="H15" s="5">
        <v>23.07</v>
      </c>
      <c r="I15" s="5">
        <v>14.46</v>
      </c>
      <c r="J15" s="5">
        <f t="shared" si="0"/>
        <v>39.42</v>
      </c>
      <c r="K15" s="5">
        <v>26.3</v>
      </c>
      <c r="L15" s="5">
        <v>0.48</v>
      </c>
      <c r="M15" s="5">
        <v>5.99</v>
      </c>
      <c r="N15" s="5">
        <v>4.9800000000000004</v>
      </c>
      <c r="O15" s="5">
        <f t="shared" si="1"/>
        <v>11.450000000000001</v>
      </c>
      <c r="P15" s="5">
        <v>2.89</v>
      </c>
    </row>
    <row r="16" spans="1:16" x14ac:dyDescent="0.2">
      <c r="A16" s="5" t="s">
        <v>58</v>
      </c>
      <c r="B16" s="5">
        <v>5</v>
      </c>
      <c r="C16" s="6" t="s">
        <v>62</v>
      </c>
      <c r="D16" s="5">
        <v>59</v>
      </c>
      <c r="E16" s="5">
        <v>5.25</v>
      </c>
      <c r="F16" s="5">
        <v>256</v>
      </c>
      <c r="G16" s="5">
        <v>1.1100000000000001</v>
      </c>
      <c r="H16" s="5">
        <v>24.67</v>
      </c>
      <c r="I16" s="5">
        <v>12.01</v>
      </c>
      <c r="J16" s="5">
        <f t="shared" si="0"/>
        <v>37.79</v>
      </c>
      <c r="K16" s="5">
        <v>42.67</v>
      </c>
      <c r="L16" s="5">
        <v>0.31</v>
      </c>
      <c r="M16" s="5">
        <v>6.4</v>
      </c>
      <c r="N16" s="5">
        <v>4.47</v>
      </c>
      <c r="O16" s="5">
        <f t="shared" si="1"/>
        <v>11.180000000000001</v>
      </c>
      <c r="P16" s="5">
        <v>4.83</v>
      </c>
    </row>
    <row r="17" spans="1:16" x14ac:dyDescent="0.2">
      <c r="A17" s="5" t="s">
        <v>63</v>
      </c>
      <c r="B17" s="5">
        <v>1</v>
      </c>
      <c r="C17" s="6" t="s">
        <v>64</v>
      </c>
      <c r="D17" s="5">
        <v>25</v>
      </c>
      <c r="E17" s="5">
        <v>4.22</v>
      </c>
      <c r="F17" s="5">
        <v>26</v>
      </c>
      <c r="G17" s="5">
        <v>5.2</v>
      </c>
      <c r="H17" s="5">
        <v>1.73</v>
      </c>
      <c r="I17" s="5">
        <v>1.87</v>
      </c>
      <c r="J17" s="5">
        <f t="shared" si="0"/>
        <v>8.8000000000000007</v>
      </c>
      <c r="K17" s="5">
        <v>2.76</v>
      </c>
      <c r="L17" s="5">
        <v>0.99</v>
      </c>
      <c r="M17" s="5">
        <v>0.34</v>
      </c>
      <c r="N17" s="5">
        <v>0.47</v>
      </c>
      <c r="O17" s="5">
        <f t="shared" si="1"/>
        <v>1.8</v>
      </c>
      <c r="P17" s="5">
        <v>0.31</v>
      </c>
    </row>
    <row r="18" spans="1:16" x14ac:dyDescent="0.2">
      <c r="A18" s="5" t="s">
        <v>63</v>
      </c>
      <c r="B18" s="5">
        <v>2</v>
      </c>
      <c r="C18" s="6" t="s">
        <v>65</v>
      </c>
      <c r="D18" s="5">
        <v>31.5</v>
      </c>
      <c r="E18" s="5">
        <v>6.29</v>
      </c>
      <c r="F18" s="5">
        <v>68</v>
      </c>
      <c r="G18" s="5">
        <v>10.24</v>
      </c>
      <c r="H18" s="5">
        <v>17.75</v>
      </c>
      <c r="I18" s="5">
        <v>7.89</v>
      </c>
      <c r="J18" s="5">
        <f t="shared" si="0"/>
        <v>35.880000000000003</v>
      </c>
      <c r="K18" s="5">
        <v>13.37</v>
      </c>
      <c r="L18" s="5">
        <v>2.0499999999999998</v>
      </c>
      <c r="M18" s="5">
        <v>3.63</v>
      </c>
      <c r="N18" s="5">
        <v>1.95</v>
      </c>
      <c r="O18" s="5">
        <f t="shared" si="1"/>
        <v>7.63</v>
      </c>
      <c r="P18" s="5">
        <v>1.3</v>
      </c>
    </row>
    <row r="19" spans="1:16" x14ac:dyDescent="0.2">
      <c r="A19" s="5" t="s">
        <v>66</v>
      </c>
      <c r="B19" s="5">
        <v>1</v>
      </c>
      <c r="C19" s="6" t="s">
        <v>67</v>
      </c>
      <c r="D19" s="5">
        <v>46.5</v>
      </c>
      <c r="E19" s="5">
        <v>4.0999999999999996</v>
      </c>
      <c r="F19" s="5">
        <v>44</v>
      </c>
      <c r="G19" s="5">
        <v>6.88</v>
      </c>
      <c r="H19" s="5">
        <v>4.0199999999999996</v>
      </c>
      <c r="I19" s="5">
        <v>5.18</v>
      </c>
      <c r="J19" s="5">
        <f t="shared" si="0"/>
        <v>16.079999999999998</v>
      </c>
      <c r="K19" s="5">
        <v>4.1500000000000004</v>
      </c>
      <c r="L19" s="5">
        <v>1.59</v>
      </c>
      <c r="M19" s="5">
        <v>0.87</v>
      </c>
      <c r="N19" s="5">
        <v>1.37</v>
      </c>
      <c r="O19" s="5">
        <f t="shared" si="1"/>
        <v>3.83</v>
      </c>
      <c r="P19" s="5">
        <v>0.45</v>
      </c>
    </row>
    <row r="20" spans="1:16" x14ac:dyDescent="0.2">
      <c r="A20" s="5" t="s">
        <v>66</v>
      </c>
      <c r="B20" s="5">
        <v>2</v>
      </c>
      <c r="C20" s="6" t="s">
        <v>68</v>
      </c>
      <c r="D20" s="5">
        <v>27</v>
      </c>
      <c r="E20" s="5">
        <v>2.5</v>
      </c>
      <c r="F20" s="5">
        <v>22</v>
      </c>
      <c r="G20" s="5">
        <v>3.55</v>
      </c>
      <c r="H20" s="5">
        <v>0.72</v>
      </c>
      <c r="I20" s="5">
        <v>2.42</v>
      </c>
      <c r="J20" s="5">
        <f t="shared" si="0"/>
        <v>6.6899999999999995</v>
      </c>
      <c r="K20" s="5">
        <v>1.58</v>
      </c>
      <c r="L20" s="5">
        <v>0.97</v>
      </c>
      <c r="M20" s="5">
        <v>0.24</v>
      </c>
      <c r="N20" s="5">
        <v>0.59</v>
      </c>
      <c r="O20" s="5">
        <f t="shared" si="1"/>
        <v>1.7999999999999998</v>
      </c>
      <c r="P20" s="5">
        <v>0.22</v>
      </c>
    </row>
    <row r="21" spans="1:16" x14ac:dyDescent="0.2">
      <c r="A21" s="5" t="s">
        <v>66</v>
      </c>
      <c r="B21" s="5">
        <v>3</v>
      </c>
      <c r="C21" s="6" t="s">
        <v>69</v>
      </c>
      <c r="D21" s="5">
        <v>58.5</v>
      </c>
      <c r="E21" s="5">
        <v>6.25</v>
      </c>
      <c r="F21" s="5">
        <v>112</v>
      </c>
      <c r="G21" s="5">
        <v>5.77</v>
      </c>
      <c r="H21" s="5">
        <v>31.69</v>
      </c>
      <c r="I21" s="5">
        <v>15.5</v>
      </c>
      <c r="J21" s="5">
        <f t="shared" si="0"/>
        <v>52.959999999999994</v>
      </c>
      <c r="K21" s="5">
        <v>13.6</v>
      </c>
      <c r="L21" s="5">
        <v>1.31</v>
      </c>
      <c r="M21" s="5">
        <v>7.15</v>
      </c>
      <c r="N21" s="5">
        <v>2.73</v>
      </c>
      <c r="O21" s="5">
        <f t="shared" si="1"/>
        <v>11.190000000000001</v>
      </c>
      <c r="P21" s="5">
        <v>1.5</v>
      </c>
    </row>
    <row r="22" spans="1:16" x14ac:dyDescent="0.2">
      <c r="A22" s="5" t="s">
        <v>66</v>
      </c>
      <c r="B22" s="5">
        <v>4</v>
      </c>
      <c r="C22" s="6" t="s">
        <v>70</v>
      </c>
      <c r="D22" s="5">
        <v>15.5</v>
      </c>
      <c r="E22" s="5">
        <v>2.13</v>
      </c>
      <c r="F22" s="5">
        <v>48</v>
      </c>
      <c r="G22" s="5">
        <v>2.0299999999999998</v>
      </c>
      <c r="H22" s="5">
        <v>2.2599999999999998</v>
      </c>
      <c r="I22" s="5">
        <v>0.98</v>
      </c>
      <c r="J22" s="5">
        <f t="shared" si="0"/>
        <v>5.27</v>
      </c>
      <c r="K22" s="5">
        <v>1.1399999999999999</v>
      </c>
      <c r="L22" s="5">
        <v>0.44</v>
      </c>
      <c r="M22" s="5">
        <v>0.41</v>
      </c>
      <c r="N22" s="5">
        <v>0.26</v>
      </c>
      <c r="O22" s="5">
        <f t="shared" si="1"/>
        <v>1.1099999999999999</v>
      </c>
      <c r="P22" s="5">
        <v>0.12</v>
      </c>
    </row>
    <row r="23" spans="1:16" x14ac:dyDescent="0.2">
      <c r="A23" s="5" t="s">
        <v>71</v>
      </c>
      <c r="B23" s="5">
        <v>1</v>
      </c>
      <c r="C23" s="6" t="s">
        <v>72</v>
      </c>
      <c r="D23" s="5">
        <v>62.5</v>
      </c>
      <c r="E23" s="5">
        <v>7.03</v>
      </c>
      <c r="F23" s="5">
        <v>153</v>
      </c>
      <c r="G23" s="5">
        <v>5.28</v>
      </c>
      <c r="H23" s="5">
        <v>29.31</v>
      </c>
      <c r="I23" s="5">
        <v>19</v>
      </c>
      <c r="J23" s="5">
        <f t="shared" si="0"/>
        <v>53.59</v>
      </c>
      <c r="K23" s="5">
        <v>57.05</v>
      </c>
      <c r="L23" s="5">
        <v>1.8</v>
      </c>
      <c r="M23" s="5">
        <v>9.84</v>
      </c>
      <c r="N23" s="5">
        <v>6.03</v>
      </c>
      <c r="O23" s="5">
        <f t="shared" si="1"/>
        <v>17.670000000000002</v>
      </c>
      <c r="P23" s="5">
        <v>6.3</v>
      </c>
    </row>
    <row r="24" spans="1:16" x14ac:dyDescent="0.2">
      <c r="A24" s="5" t="s">
        <v>71</v>
      </c>
      <c r="B24" s="5">
        <v>2</v>
      </c>
      <c r="C24" s="6" t="s">
        <v>73</v>
      </c>
      <c r="D24" s="5">
        <v>53</v>
      </c>
      <c r="E24" s="5">
        <v>6.32</v>
      </c>
      <c r="F24" s="5">
        <v>120</v>
      </c>
      <c r="G24" s="5">
        <v>5.44</v>
      </c>
      <c r="H24" s="5">
        <v>18.64</v>
      </c>
      <c r="I24" s="5">
        <v>12.32</v>
      </c>
      <c r="J24" s="5">
        <f t="shared" si="0"/>
        <v>36.4</v>
      </c>
      <c r="K24" s="5">
        <v>43.52</v>
      </c>
      <c r="L24" s="5">
        <v>1.67</v>
      </c>
      <c r="M24" s="5">
        <v>5.53</v>
      </c>
      <c r="N24" s="5">
        <v>4.0199999999999996</v>
      </c>
      <c r="O24" s="5">
        <f t="shared" si="1"/>
        <v>11.22</v>
      </c>
      <c r="P24" s="5">
        <v>4.66</v>
      </c>
    </row>
    <row r="25" spans="1:16" x14ac:dyDescent="0.2">
      <c r="A25" s="5" t="s">
        <v>71</v>
      </c>
      <c r="B25" s="5">
        <v>3</v>
      </c>
      <c r="C25" s="6" t="s">
        <v>74</v>
      </c>
      <c r="D25" s="5">
        <v>76</v>
      </c>
      <c r="E25" s="5">
        <v>9.2799999999999994</v>
      </c>
      <c r="F25" s="5">
        <v>174</v>
      </c>
      <c r="G25" s="5">
        <v>8.6</v>
      </c>
      <c r="H25" s="5">
        <v>45.14</v>
      </c>
      <c r="I25" s="5">
        <v>31.87</v>
      </c>
      <c r="J25" s="5">
        <f t="shared" si="0"/>
        <v>85.61</v>
      </c>
      <c r="K25" s="5">
        <v>87.14</v>
      </c>
      <c r="L25" s="5">
        <v>2.88</v>
      </c>
      <c r="M25" s="5">
        <v>15.03</v>
      </c>
      <c r="N25" s="5">
        <v>11.05</v>
      </c>
      <c r="O25" s="5">
        <f t="shared" si="1"/>
        <v>28.959999999999997</v>
      </c>
      <c r="P25" s="5">
        <v>10.45</v>
      </c>
    </row>
    <row r="26" spans="1:16" x14ac:dyDescent="0.2">
      <c r="A26" s="5" t="s">
        <v>71</v>
      </c>
      <c r="B26" s="5">
        <v>4</v>
      </c>
      <c r="C26" s="6" t="s">
        <v>75</v>
      </c>
      <c r="D26" s="5">
        <v>72.5</v>
      </c>
      <c r="E26" s="5">
        <v>8.3800000000000008</v>
      </c>
      <c r="F26" s="5">
        <v>136</v>
      </c>
      <c r="G26" s="5">
        <v>8.0399999999999991</v>
      </c>
      <c r="H26" s="5">
        <v>34.43</v>
      </c>
      <c r="I26" s="5">
        <v>30.49</v>
      </c>
      <c r="J26" s="5">
        <f t="shared" si="0"/>
        <v>72.960000000000008</v>
      </c>
      <c r="K26" s="5">
        <v>67.569999999999993</v>
      </c>
      <c r="L26" s="5">
        <v>2.64</v>
      </c>
      <c r="M26" s="5">
        <v>10.92</v>
      </c>
      <c r="N26" s="5">
        <v>9.32</v>
      </c>
      <c r="O26" s="5">
        <f t="shared" si="1"/>
        <v>22.880000000000003</v>
      </c>
      <c r="P26" s="5">
        <v>8.19</v>
      </c>
    </row>
    <row r="27" spans="1:16" x14ac:dyDescent="0.2">
      <c r="A27" s="5" t="s">
        <v>58</v>
      </c>
      <c r="B27" s="5">
        <v>1</v>
      </c>
      <c r="C27" s="6" t="s">
        <v>76</v>
      </c>
      <c r="D27" s="5">
        <v>16</v>
      </c>
      <c r="E27" s="5">
        <v>1.8</v>
      </c>
      <c r="F27" s="5">
        <v>86</v>
      </c>
      <c r="G27" s="5">
        <v>0.79</v>
      </c>
      <c r="H27" s="5">
        <v>1.66</v>
      </c>
      <c r="I27" s="5">
        <v>0.86</v>
      </c>
      <c r="J27" s="5">
        <f t="shared" si="0"/>
        <v>3.31</v>
      </c>
      <c r="K27" s="5">
        <v>1.89</v>
      </c>
      <c r="L27" s="5">
        <v>0.23</v>
      </c>
      <c r="M27" s="5">
        <v>0.55000000000000004</v>
      </c>
      <c r="N27" s="5">
        <v>0.26</v>
      </c>
      <c r="O27" s="5">
        <f t="shared" si="1"/>
        <v>1.04</v>
      </c>
      <c r="P27" s="5">
        <v>0.22</v>
      </c>
    </row>
    <row r="28" spans="1:16" x14ac:dyDescent="0.2">
      <c r="A28" s="5" t="s">
        <v>77</v>
      </c>
      <c r="B28" s="5">
        <v>1</v>
      </c>
      <c r="C28" s="6" t="s">
        <v>78</v>
      </c>
      <c r="D28" s="5">
        <v>42</v>
      </c>
      <c r="E28" s="5">
        <v>4.1100000000000003</v>
      </c>
      <c r="F28" s="5">
        <v>134</v>
      </c>
      <c r="G28" s="5">
        <v>2.72</v>
      </c>
      <c r="H28" s="5">
        <v>12.99</v>
      </c>
      <c r="I28" s="5">
        <v>4.76</v>
      </c>
      <c r="J28" s="5">
        <f t="shared" si="0"/>
        <v>20.47</v>
      </c>
      <c r="K28" s="5">
        <v>10.01</v>
      </c>
      <c r="L28" s="5">
        <v>0.59</v>
      </c>
      <c r="M28" s="5">
        <v>2.87</v>
      </c>
      <c r="N28" s="6">
        <v>1.4</v>
      </c>
      <c r="O28" s="5">
        <f t="shared" si="1"/>
        <v>4.8599999999999994</v>
      </c>
      <c r="P28" s="5">
        <v>0.94</v>
      </c>
    </row>
    <row r="29" spans="1:16" x14ac:dyDescent="0.2">
      <c r="A29" s="5" t="s">
        <v>77</v>
      </c>
      <c r="B29" s="5">
        <v>2</v>
      </c>
      <c r="C29" s="6" t="s">
        <v>79</v>
      </c>
      <c r="D29" s="5">
        <v>40</v>
      </c>
      <c r="E29" s="5">
        <v>3.78</v>
      </c>
      <c r="F29" s="5">
        <v>49</v>
      </c>
      <c r="G29" s="5">
        <v>3.98</v>
      </c>
      <c r="H29" s="5">
        <v>6.41</v>
      </c>
      <c r="I29" s="5">
        <v>3.24</v>
      </c>
      <c r="J29" s="5">
        <f t="shared" si="0"/>
        <v>13.63</v>
      </c>
      <c r="K29" s="5">
        <v>4.59</v>
      </c>
      <c r="L29" s="5">
        <v>0.88</v>
      </c>
      <c r="M29" s="5">
        <v>1.45</v>
      </c>
      <c r="N29" s="5">
        <v>0.91</v>
      </c>
      <c r="O29" s="5">
        <f t="shared" si="1"/>
        <v>3.2399999999999998</v>
      </c>
      <c r="P29" s="5">
        <v>0.59</v>
      </c>
    </row>
    <row r="30" spans="1:16" x14ac:dyDescent="0.2">
      <c r="A30" s="5" t="s">
        <v>77</v>
      </c>
      <c r="B30" s="5">
        <v>3</v>
      </c>
      <c r="C30" s="6" t="s">
        <v>80</v>
      </c>
      <c r="D30" s="5">
        <v>23</v>
      </c>
      <c r="E30" s="5">
        <v>2.54</v>
      </c>
      <c r="F30" s="5">
        <v>64</v>
      </c>
      <c r="G30" s="5">
        <v>1.88</v>
      </c>
      <c r="H30" s="5">
        <v>2.88</v>
      </c>
      <c r="I30" s="5">
        <v>1.67</v>
      </c>
      <c r="J30" s="5">
        <f t="shared" si="0"/>
        <v>6.43</v>
      </c>
      <c r="K30" s="5">
        <v>1.55</v>
      </c>
      <c r="L30" s="5">
        <v>0.37</v>
      </c>
      <c r="M30" s="5">
        <v>0.95</v>
      </c>
      <c r="N30" s="5">
        <v>0.49</v>
      </c>
      <c r="O30" s="5">
        <f t="shared" si="1"/>
        <v>1.81</v>
      </c>
      <c r="P30" s="5">
        <v>0.18</v>
      </c>
    </row>
    <row r="31" spans="1:16" x14ac:dyDescent="0.2">
      <c r="A31" s="5" t="s">
        <v>77</v>
      </c>
      <c r="B31" s="5">
        <v>4</v>
      </c>
      <c r="C31" s="6" t="s">
        <v>81</v>
      </c>
      <c r="D31" s="5">
        <v>30.5</v>
      </c>
      <c r="E31" s="5">
        <v>4.17</v>
      </c>
      <c r="F31" s="5">
        <v>114</v>
      </c>
      <c r="G31" s="5">
        <v>2.89</v>
      </c>
      <c r="H31" s="5">
        <v>9.5299999999999994</v>
      </c>
      <c r="I31" s="5">
        <v>3.85</v>
      </c>
      <c r="J31" s="5">
        <f t="shared" si="0"/>
        <v>16.27</v>
      </c>
      <c r="K31" s="5">
        <v>6.1</v>
      </c>
      <c r="L31" s="5">
        <v>0.55000000000000004</v>
      </c>
      <c r="M31" s="5">
        <v>1.87</v>
      </c>
      <c r="N31" s="5">
        <v>0.93</v>
      </c>
      <c r="O31" s="5">
        <f t="shared" si="1"/>
        <v>3.3500000000000005</v>
      </c>
      <c r="P31" s="5">
        <v>0.65</v>
      </c>
    </row>
    <row r="34" spans="1:1" x14ac:dyDescent="0.2">
      <c r="A34" t="s">
        <v>82</v>
      </c>
    </row>
    <row r="35" spans="1:1" x14ac:dyDescent="0.2">
      <c r="A35" t="s">
        <v>83</v>
      </c>
    </row>
    <row r="36" spans="1:1" x14ac:dyDescent="0.2">
      <c r="A36" t="s">
        <v>84</v>
      </c>
    </row>
    <row r="37" spans="1:1" x14ac:dyDescent="0.2">
      <c r="A37" t="s">
        <v>85</v>
      </c>
    </row>
    <row r="38" spans="1:1" x14ac:dyDescent="0.2">
      <c r="A38" t="s">
        <v>508</v>
      </c>
    </row>
    <row r="39" spans="1:1" x14ac:dyDescent="0.2">
      <c r="A39" t="s">
        <v>509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99"/>
  <sheetViews>
    <sheetView zoomScale="90" workbookViewId="0">
      <selection activeCell="A2" sqref="A2"/>
    </sheetView>
  </sheetViews>
  <sheetFormatPr baseColWidth="10" defaultColWidth="7.6640625" defaultRowHeight="16" x14ac:dyDescent="0.2"/>
  <cols>
    <col min="1" max="1" width="7" style="9" customWidth="1"/>
    <col min="2" max="2" width="9.5" bestFit="1" customWidth="1"/>
    <col min="3" max="3" width="7.33203125" customWidth="1"/>
    <col min="4" max="4" width="10.1640625" bestFit="1" customWidth="1"/>
    <col min="5" max="5" width="14" customWidth="1"/>
    <col min="6" max="6" width="11.83203125" bestFit="1" customWidth="1"/>
    <col min="7" max="7" width="11.83203125" style="10" customWidth="1"/>
    <col min="8" max="9" width="16.1640625" customWidth="1"/>
    <col min="10" max="10" width="11.83203125" style="10" customWidth="1"/>
    <col min="11" max="12" width="11.83203125" customWidth="1"/>
    <col min="13" max="13" width="11.83203125" style="10" customWidth="1"/>
    <col min="14" max="15" width="11.83203125" style="11" customWidth="1"/>
    <col min="16" max="16" width="11.83203125" style="10" customWidth="1"/>
    <col min="17" max="19" width="11.83203125" customWidth="1"/>
    <col min="20" max="20" width="21.33203125" style="10" customWidth="1"/>
    <col min="21" max="21" width="7.6640625" style="10"/>
  </cols>
  <sheetData>
    <row r="1" spans="1:21" x14ac:dyDescent="0.2">
      <c r="G1" s="10" t="s">
        <v>510</v>
      </c>
    </row>
    <row r="2" spans="1:21" s="8" customFormat="1" x14ac:dyDescent="0.2">
      <c r="A2" s="9"/>
      <c r="D2" s="8" t="s">
        <v>147</v>
      </c>
      <c r="G2" s="42" t="s">
        <v>98</v>
      </c>
      <c r="J2" s="42" t="s">
        <v>148</v>
      </c>
      <c r="M2" s="42" t="s">
        <v>149</v>
      </c>
      <c r="N2" s="43"/>
      <c r="O2" s="43"/>
      <c r="P2" s="42" t="s">
        <v>149</v>
      </c>
      <c r="T2" s="42" t="s">
        <v>150</v>
      </c>
      <c r="U2" s="42" t="s">
        <v>151</v>
      </c>
    </row>
    <row r="3" spans="1:21" s="1" customFormat="1" x14ac:dyDescent="0.2">
      <c r="A3" s="12" t="s">
        <v>33</v>
      </c>
      <c r="B3" s="1" t="s">
        <v>152</v>
      </c>
      <c r="C3" s="1" t="s">
        <v>31</v>
      </c>
      <c r="D3" s="1" t="s">
        <v>153</v>
      </c>
      <c r="E3" s="1" t="s">
        <v>154</v>
      </c>
      <c r="F3" s="13" t="s">
        <v>155</v>
      </c>
      <c r="G3" s="14" t="s">
        <v>156</v>
      </c>
      <c r="H3" s="13" t="s">
        <v>157</v>
      </c>
      <c r="I3" t="s">
        <v>158</v>
      </c>
      <c r="J3" s="14" t="s">
        <v>159</v>
      </c>
      <c r="K3" s="13" t="s">
        <v>157</v>
      </c>
      <c r="L3" s="13" t="s">
        <v>160</v>
      </c>
      <c r="M3" s="14" t="s">
        <v>161</v>
      </c>
      <c r="N3" s="15" t="s">
        <v>162</v>
      </c>
      <c r="O3" s="15" t="s">
        <v>163</v>
      </c>
      <c r="P3" s="14" t="s">
        <v>164</v>
      </c>
      <c r="Q3" s="13" t="s">
        <v>165</v>
      </c>
      <c r="R3" s="13" t="s">
        <v>166</v>
      </c>
      <c r="S3" s="13" t="s">
        <v>167</v>
      </c>
      <c r="T3" s="16" t="s">
        <v>168</v>
      </c>
      <c r="U3" s="16" t="s">
        <v>157</v>
      </c>
    </row>
    <row r="4" spans="1:21" x14ac:dyDescent="0.2">
      <c r="A4" s="17" t="s">
        <v>169</v>
      </c>
      <c r="B4" t="s">
        <v>170</v>
      </c>
      <c r="C4" t="s">
        <v>58</v>
      </c>
      <c r="D4">
        <v>54.2</v>
      </c>
      <c r="E4">
        <v>7.77</v>
      </c>
      <c r="F4">
        <v>0</v>
      </c>
      <c r="G4" s="10">
        <v>2.59</v>
      </c>
      <c r="H4" s="18">
        <v>0.88560000000000005</v>
      </c>
      <c r="I4" s="19">
        <f t="shared" ref="I4:I13" si="0">(H4/G4)</f>
        <v>0.34193050193050195</v>
      </c>
      <c r="J4" s="10">
        <v>0.59599999999999997</v>
      </c>
      <c r="K4" s="18">
        <v>0.2311</v>
      </c>
      <c r="L4">
        <v>0.19889999999999999</v>
      </c>
      <c r="M4" s="10">
        <v>3.09</v>
      </c>
      <c r="N4" s="18">
        <v>1.0071000000000001</v>
      </c>
      <c r="O4" s="18">
        <v>0.214</v>
      </c>
      <c r="P4" s="10">
        <v>1.56</v>
      </c>
      <c r="Q4">
        <v>19.100000000000001</v>
      </c>
      <c r="R4">
        <v>1.1299999999999999</v>
      </c>
      <c r="S4">
        <v>13</v>
      </c>
      <c r="T4" s="10">
        <v>18.64</v>
      </c>
      <c r="U4" s="10">
        <f t="shared" ref="U4:U67" si="1">T4+O4+N4+L4+K4+H4</f>
        <v>21.1767</v>
      </c>
    </row>
    <row r="5" spans="1:21" x14ac:dyDescent="0.2">
      <c r="A5" s="17" t="s">
        <v>171</v>
      </c>
      <c r="B5" t="s">
        <v>170</v>
      </c>
      <c r="C5" t="s">
        <v>58</v>
      </c>
      <c r="D5">
        <v>73.3</v>
      </c>
      <c r="E5">
        <v>8.3699999999999992</v>
      </c>
      <c r="F5">
        <v>15</v>
      </c>
      <c r="G5" s="10">
        <v>1.86</v>
      </c>
      <c r="H5" s="18">
        <v>0.68130000000000002</v>
      </c>
      <c r="I5" s="19">
        <f t="shared" si="0"/>
        <v>0.36629032258064514</v>
      </c>
      <c r="J5" s="10">
        <v>1.504</v>
      </c>
      <c r="K5" s="18">
        <v>0.5776</v>
      </c>
      <c r="L5" s="18">
        <v>0.2727</v>
      </c>
      <c r="M5" s="10">
        <v>1.77</v>
      </c>
      <c r="N5" s="18">
        <v>0.64119999999999999</v>
      </c>
      <c r="O5" s="18">
        <v>0.1109</v>
      </c>
      <c r="P5" s="10">
        <v>0.56000000000000005</v>
      </c>
      <c r="Q5">
        <v>7</v>
      </c>
      <c r="R5">
        <v>1.1100000000000001</v>
      </c>
      <c r="S5">
        <v>16.7</v>
      </c>
      <c r="T5" s="10">
        <v>24.64</v>
      </c>
      <c r="U5" s="10">
        <f t="shared" si="1"/>
        <v>26.923700000000004</v>
      </c>
    </row>
    <row r="6" spans="1:21" x14ac:dyDescent="0.2">
      <c r="A6" s="17" t="s">
        <v>172</v>
      </c>
      <c r="B6" t="s">
        <v>170</v>
      </c>
      <c r="C6" t="s">
        <v>58</v>
      </c>
      <c r="D6">
        <v>14.7</v>
      </c>
      <c r="E6">
        <v>3.13</v>
      </c>
      <c r="F6">
        <v>0</v>
      </c>
      <c r="G6" s="10">
        <v>0.78</v>
      </c>
      <c r="H6" s="18">
        <v>0.21970000000000001</v>
      </c>
      <c r="I6" s="19">
        <f t="shared" si="0"/>
        <v>0.28166666666666668</v>
      </c>
      <c r="M6" s="10">
        <v>0.91</v>
      </c>
      <c r="N6" s="18">
        <v>0.25069999999999998</v>
      </c>
      <c r="O6" s="18">
        <v>9.8299999999999998E-2</v>
      </c>
      <c r="P6" s="10">
        <v>0.55000000000000004</v>
      </c>
      <c r="Q6">
        <v>4.8</v>
      </c>
      <c r="R6">
        <v>1.17</v>
      </c>
      <c r="S6">
        <v>12.4</v>
      </c>
      <c r="T6" s="10">
        <v>1.67</v>
      </c>
      <c r="U6" s="10">
        <f t="shared" si="1"/>
        <v>2.2387000000000001</v>
      </c>
    </row>
    <row r="7" spans="1:21" x14ac:dyDescent="0.2">
      <c r="A7" s="17" t="s">
        <v>173</v>
      </c>
      <c r="B7" t="s">
        <v>170</v>
      </c>
      <c r="C7" t="s">
        <v>58</v>
      </c>
      <c r="D7">
        <v>26</v>
      </c>
      <c r="E7">
        <v>5.85</v>
      </c>
      <c r="F7">
        <v>0</v>
      </c>
      <c r="G7" s="10">
        <v>1.44</v>
      </c>
      <c r="H7" s="18">
        <v>0.38840000000000002</v>
      </c>
      <c r="I7" s="19">
        <f t="shared" si="0"/>
        <v>0.26972222222222225</v>
      </c>
      <c r="J7" s="10">
        <v>0.68600000000000005</v>
      </c>
      <c r="K7" s="18">
        <v>0.2152</v>
      </c>
      <c r="L7" s="18">
        <v>0.16589999999999999</v>
      </c>
      <c r="M7" s="10">
        <v>0.23</v>
      </c>
      <c r="N7" s="18">
        <v>6.1499999999999999E-2</v>
      </c>
      <c r="O7" s="18">
        <v>2.47E-2</v>
      </c>
      <c r="P7" s="10">
        <v>0.56999999999999995</v>
      </c>
      <c r="Q7">
        <v>5.7</v>
      </c>
      <c r="R7">
        <v>0.49</v>
      </c>
      <c r="S7">
        <v>8.4</v>
      </c>
      <c r="T7" s="10">
        <v>14.87</v>
      </c>
      <c r="U7" s="10">
        <f t="shared" si="1"/>
        <v>15.7257</v>
      </c>
    </row>
    <row r="8" spans="1:21" x14ac:dyDescent="0.2">
      <c r="A8" s="17" t="s">
        <v>174</v>
      </c>
      <c r="B8" t="s">
        <v>170</v>
      </c>
      <c r="C8" t="s">
        <v>58</v>
      </c>
      <c r="D8">
        <v>91.5</v>
      </c>
      <c r="E8">
        <v>10.29</v>
      </c>
      <c r="F8">
        <v>10</v>
      </c>
      <c r="G8" s="10">
        <v>1.87</v>
      </c>
      <c r="H8" s="18">
        <v>0.5877</v>
      </c>
      <c r="I8" s="19">
        <f t="shared" si="0"/>
        <v>0.31427807486631015</v>
      </c>
      <c r="J8" s="10">
        <v>1.613</v>
      </c>
      <c r="K8" s="18">
        <v>0.63849999999999996</v>
      </c>
      <c r="L8" s="18">
        <v>0.26250000000000001</v>
      </c>
      <c r="M8" s="10">
        <v>1.78</v>
      </c>
      <c r="N8" s="18">
        <v>0.61299999999999999</v>
      </c>
      <c r="O8" s="18">
        <v>0.15010000000000001</v>
      </c>
      <c r="P8" s="10">
        <v>0.98</v>
      </c>
      <c r="Q8">
        <v>11.3</v>
      </c>
      <c r="R8">
        <v>1.32</v>
      </c>
      <c r="S8">
        <v>17.899999999999999</v>
      </c>
      <c r="T8" s="10">
        <v>34.049999999999997</v>
      </c>
      <c r="U8" s="10">
        <f t="shared" si="1"/>
        <v>36.3018</v>
      </c>
    </row>
    <row r="9" spans="1:21" x14ac:dyDescent="0.2">
      <c r="A9" s="17" t="s">
        <v>175</v>
      </c>
      <c r="B9" t="s">
        <v>170</v>
      </c>
      <c r="C9" t="s">
        <v>58</v>
      </c>
      <c r="D9">
        <v>67.400000000000006</v>
      </c>
      <c r="E9">
        <v>9.84</v>
      </c>
      <c r="F9">
        <v>0</v>
      </c>
      <c r="G9" s="10">
        <v>1.3</v>
      </c>
      <c r="H9" s="18">
        <v>0.37990000000000002</v>
      </c>
      <c r="I9" s="19">
        <f t="shared" si="0"/>
        <v>0.29223076923076924</v>
      </c>
      <c r="J9" s="10">
        <v>1.46</v>
      </c>
      <c r="K9" s="18">
        <v>0.63719999999999999</v>
      </c>
      <c r="L9" s="18">
        <v>0.29880000000000001</v>
      </c>
      <c r="M9" s="10">
        <v>1.83</v>
      </c>
      <c r="N9" s="18">
        <v>0.54849999999999999</v>
      </c>
      <c r="O9" s="18">
        <v>0.2737</v>
      </c>
      <c r="P9" s="10">
        <v>1.7</v>
      </c>
      <c r="Q9">
        <v>25.4</v>
      </c>
      <c r="R9">
        <v>0.89</v>
      </c>
      <c r="S9">
        <v>9.6999999999999993</v>
      </c>
      <c r="T9" s="10">
        <v>23.08</v>
      </c>
      <c r="U9" s="10">
        <f t="shared" si="1"/>
        <v>25.2181</v>
      </c>
    </row>
    <row r="10" spans="1:21" x14ac:dyDescent="0.2">
      <c r="A10" s="17" t="s">
        <v>176</v>
      </c>
      <c r="B10" t="s">
        <v>170</v>
      </c>
      <c r="C10" t="s">
        <v>58</v>
      </c>
      <c r="D10">
        <v>58</v>
      </c>
      <c r="E10">
        <v>10.64</v>
      </c>
      <c r="F10">
        <v>0</v>
      </c>
      <c r="G10" s="10">
        <v>1.51</v>
      </c>
      <c r="H10" s="18">
        <v>0.48159999999999997</v>
      </c>
      <c r="I10" s="19">
        <f t="shared" si="0"/>
        <v>0.31894039735099333</v>
      </c>
      <c r="J10" s="10">
        <v>0.74</v>
      </c>
      <c r="K10" s="18">
        <v>0.33589999999999998</v>
      </c>
      <c r="L10" s="18">
        <v>0.2349</v>
      </c>
      <c r="M10" s="10">
        <v>2.19</v>
      </c>
      <c r="N10" s="18">
        <v>0.76329999999999998</v>
      </c>
      <c r="O10" s="18">
        <v>0.23250000000000001</v>
      </c>
      <c r="P10" s="10">
        <v>1.32</v>
      </c>
      <c r="Q10">
        <v>20.399999999999999</v>
      </c>
      <c r="R10">
        <v>1.29</v>
      </c>
      <c r="S10">
        <v>16.8</v>
      </c>
      <c r="T10" s="10">
        <v>18.309999999999999</v>
      </c>
      <c r="U10" s="10">
        <f t="shared" si="1"/>
        <v>20.3582</v>
      </c>
    </row>
    <row r="11" spans="1:21" x14ac:dyDescent="0.2">
      <c r="A11" s="17" t="s">
        <v>177</v>
      </c>
      <c r="B11" t="s">
        <v>170</v>
      </c>
      <c r="C11" t="s">
        <v>58</v>
      </c>
      <c r="D11">
        <v>62.3</v>
      </c>
      <c r="E11">
        <v>9.23</v>
      </c>
      <c r="F11">
        <v>5</v>
      </c>
      <c r="G11" s="10">
        <v>1.29</v>
      </c>
      <c r="H11" s="18">
        <v>0.43830000000000002</v>
      </c>
      <c r="I11" s="19">
        <f t="shared" si="0"/>
        <v>0.33976744186046515</v>
      </c>
      <c r="J11" s="10">
        <v>1.2929999999999999</v>
      </c>
      <c r="K11" s="18">
        <v>0.5423</v>
      </c>
      <c r="L11" s="18">
        <v>0.28999999999999998</v>
      </c>
      <c r="M11" s="10">
        <v>1.83</v>
      </c>
      <c r="N11" s="18">
        <v>0.60729999999999995</v>
      </c>
      <c r="O11" s="18">
        <v>0.1888</v>
      </c>
      <c r="P11" s="10">
        <v>1.0900000000000001</v>
      </c>
      <c r="Q11">
        <v>21.8</v>
      </c>
      <c r="R11">
        <v>1.05</v>
      </c>
      <c r="S11">
        <v>15.8</v>
      </c>
      <c r="T11" s="10">
        <v>25.68</v>
      </c>
      <c r="U11" s="10">
        <f t="shared" si="1"/>
        <v>27.746700000000001</v>
      </c>
    </row>
    <row r="12" spans="1:21" x14ac:dyDescent="0.2">
      <c r="A12" s="17" t="s">
        <v>178</v>
      </c>
      <c r="B12" t="s">
        <v>170</v>
      </c>
      <c r="C12" t="s">
        <v>58</v>
      </c>
      <c r="D12">
        <v>76.2</v>
      </c>
      <c r="E12">
        <v>9.1199999999999992</v>
      </c>
      <c r="F12">
        <v>0</v>
      </c>
      <c r="G12" s="10">
        <v>1.61</v>
      </c>
      <c r="H12" s="18">
        <v>0.48870000000000002</v>
      </c>
      <c r="I12" s="19">
        <f t="shared" si="0"/>
        <v>0.30354037267080747</v>
      </c>
      <c r="J12" s="10">
        <v>0.623</v>
      </c>
      <c r="K12" s="18">
        <v>0.29260000000000003</v>
      </c>
      <c r="L12" s="18">
        <v>0.14760000000000001</v>
      </c>
      <c r="M12" s="10">
        <v>2.12</v>
      </c>
      <c r="N12" s="18">
        <v>0.64959999999999996</v>
      </c>
      <c r="O12" s="18">
        <v>0.32400000000000001</v>
      </c>
      <c r="P12" s="10">
        <v>0.94</v>
      </c>
      <c r="Q12">
        <v>9.6999999999999993</v>
      </c>
      <c r="R12">
        <v>1.66</v>
      </c>
      <c r="S12">
        <v>27.3</v>
      </c>
      <c r="T12" s="10">
        <v>23.86</v>
      </c>
      <c r="U12" s="10">
        <f t="shared" si="1"/>
        <v>25.762500000000003</v>
      </c>
    </row>
    <row r="13" spans="1:21" x14ac:dyDescent="0.2">
      <c r="A13" s="20" t="s">
        <v>179</v>
      </c>
      <c r="B13" t="s">
        <v>180</v>
      </c>
      <c r="C13" t="s">
        <v>58</v>
      </c>
      <c r="D13">
        <v>14.5</v>
      </c>
      <c r="E13">
        <v>2.84</v>
      </c>
      <c r="F13">
        <v>0</v>
      </c>
      <c r="G13" s="10">
        <v>1.82</v>
      </c>
      <c r="H13" s="18">
        <v>0.65720000000000001</v>
      </c>
      <c r="I13" s="19">
        <f t="shared" si="0"/>
        <v>0.36109890109890108</v>
      </c>
      <c r="M13" s="10">
        <v>1.56</v>
      </c>
      <c r="N13" s="18">
        <v>0.59509999999999996</v>
      </c>
      <c r="O13" s="18">
        <v>0.1454</v>
      </c>
      <c r="P13" s="10">
        <v>1.02</v>
      </c>
      <c r="Q13">
        <v>9.8000000000000007</v>
      </c>
      <c r="R13">
        <v>0.97</v>
      </c>
      <c r="S13">
        <v>8.1999999999999993</v>
      </c>
      <c r="T13" s="10">
        <v>2.13</v>
      </c>
      <c r="U13" s="10">
        <f t="shared" si="1"/>
        <v>3.5276999999999998</v>
      </c>
    </row>
    <row r="14" spans="1:21" x14ac:dyDescent="0.2">
      <c r="A14" s="20" t="s">
        <v>181</v>
      </c>
      <c r="B14" t="s">
        <v>180</v>
      </c>
      <c r="C14" t="s">
        <v>58</v>
      </c>
      <c r="D14">
        <v>18.8</v>
      </c>
      <c r="E14">
        <v>2.84</v>
      </c>
      <c r="F14">
        <v>100</v>
      </c>
      <c r="I14" s="19"/>
      <c r="O14" s="18"/>
      <c r="T14" s="10">
        <v>2.54</v>
      </c>
      <c r="U14" s="10">
        <f t="shared" si="1"/>
        <v>2.54</v>
      </c>
    </row>
    <row r="15" spans="1:21" x14ac:dyDescent="0.2">
      <c r="A15" s="20" t="s">
        <v>182</v>
      </c>
      <c r="B15" t="s">
        <v>180</v>
      </c>
      <c r="C15" t="s">
        <v>58</v>
      </c>
      <c r="D15">
        <v>47.5</v>
      </c>
      <c r="E15">
        <v>4.53</v>
      </c>
      <c r="F15">
        <v>85</v>
      </c>
      <c r="G15" s="10">
        <v>0.7</v>
      </c>
      <c r="H15" s="18">
        <v>0.1837</v>
      </c>
      <c r="I15" s="19">
        <f>(H15/G15)</f>
        <v>0.26242857142857146</v>
      </c>
      <c r="J15" s="10">
        <v>0.41299999999999998</v>
      </c>
      <c r="K15" s="18">
        <v>0.1628</v>
      </c>
      <c r="L15" s="18">
        <v>9.6299999999999997E-2</v>
      </c>
      <c r="M15" s="10">
        <v>0.52</v>
      </c>
      <c r="N15" s="18">
        <v>0.12540000000000001</v>
      </c>
      <c r="O15" s="18">
        <v>1.8599999999999998E-2</v>
      </c>
      <c r="P15" s="10">
        <v>0.61</v>
      </c>
      <c r="Q15">
        <v>5.4</v>
      </c>
      <c r="R15">
        <v>0.6</v>
      </c>
      <c r="S15">
        <v>2.9</v>
      </c>
      <c r="T15" s="10">
        <v>4.47</v>
      </c>
      <c r="U15" s="10">
        <f t="shared" si="1"/>
        <v>5.0568</v>
      </c>
    </row>
    <row r="16" spans="1:21" x14ac:dyDescent="0.2">
      <c r="A16" s="20" t="s">
        <v>183</v>
      </c>
      <c r="B16" t="s">
        <v>180</v>
      </c>
      <c r="C16" t="s">
        <v>58</v>
      </c>
      <c r="E16">
        <v>5.54</v>
      </c>
      <c r="F16">
        <v>100</v>
      </c>
      <c r="I16" s="19"/>
      <c r="J16" s="10">
        <v>0.70099999999999996</v>
      </c>
      <c r="K16" s="18">
        <v>0.2676</v>
      </c>
      <c r="L16" s="18">
        <v>0.13450000000000001</v>
      </c>
      <c r="T16" s="10">
        <v>9.25</v>
      </c>
      <c r="U16" s="10">
        <f t="shared" si="1"/>
        <v>9.652099999999999</v>
      </c>
    </row>
    <row r="17" spans="1:21" x14ac:dyDescent="0.2">
      <c r="A17" s="20" t="s">
        <v>184</v>
      </c>
      <c r="B17" t="s">
        <v>180</v>
      </c>
      <c r="C17" t="s">
        <v>58</v>
      </c>
      <c r="E17">
        <v>4.34</v>
      </c>
      <c r="F17">
        <v>100</v>
      </c>
      <c r="I17" s="19"/>
      <c r="T17" s="10">
        <v>11.21</v>
      </c>
      <c r="U17" s="10">
        <f t="shared" si="1"/>
        <v>11.21</v>
      </c>
    </row>
    <row r="18" spans="1:21" x14ac:dyDescent="0.2">
      <c r="A18" s="20" t="s">
        <v>185</v>
      </c>
      <c r="B18" t="s">
        <v>180</v>
      </c>
      <c r="C18" t="s">
        <v>58</v>
      </c>
      <c r="D18">
        <v>51.5</v>
      </c>
      <c r="E18">
        <v>5.58</v>
      </c>
      <c r="F18">
        <v>80</v>
      </c>
      <c r="G18" s="10">
        <v>0.6</v>
      </c>
      <c r="H18" s="18">
        <v>0.12609999999999999</v>
      </c>
      <c r="I18" s="19">
        <f>(H18/G18)</f>
        <v>0.21016666666666667</v>
      </c>
      <c r="J18" s="10">
        <v>0.70499999999999996</v>
      </c>
      <c r="K18" s="18">
        <v>0.2455</v>
      </c>
      <c r="L18" s="18">
        <v>0.16889999999999999</v>
      </c>
      <c r="M18" s="10">
        <v>0.38</v>
      </c>
      <c r="N18" s="18">
        <v>7.6600000000000001E-2</v>
      </c>
      <c r="O18" s="18">
        <v>4.19E-2</v>
      </c>
      <c r="P18" s="10">
        <v>0.82</v>
      </c>
      <c r="Q18">
        <v>3.4</v>
      </c>
      <c r="R18">
        <v>1.01</v>
      </c>
      <c r="S18">
        <v>12.8</v>
      </c>
      <c r="T18" s="10">
        <v>6.36</v>
      </c>
      <c r="U18" s="10">
        <f t="shared" si="1"/>
        <v>7.0190000000000001</v>
      </c>
    </row>
    <row r="19" spans="1:21" x14ac:dyDescent="0.2">
      <c r="A19" s="20" t="s">
        <v>186</v>
      </c>
      <c r="B19" t="s">
        <v>180</v>
      </c>
      <c r="C19" t="s">
        <v>58</v>
      </c>
      <c r="D19">
        <v>49</v>
      </c>
      <c r="E19">
        <v>4.93</v>
      </c>
      <c r="F19">
        <v>75</v>
      </c>
      <c r="G19" s="10">
        <v>1.17</v>
      </c>
      <c r="H19" s="18">
        <v>0.35730000000000001</v>
      </c>
      <c r="I19" s="19">
        <f>(H19/G19)</f>
        <v>0.30538461538461542</v>
      </c>
      <c r="J19" s="10">
        <v>0.44800000000000001</v>
      </c>
      <c r="K19" s="18">
        <v>0.19670000000000001</v>
      </c>
      <c r="L19" s="18">
        <v>9.9000000000000005E-2</v>
      </c>
      <c r="M19" s="10">
        <v>0.53</v>
      </c>
      <c r="N19" s="18">
        <v>0.16350000000000001</v>
      </c>
      <c r="O19" s="18">
        <v>0.1101</v>
      </c>
      <c r="P19" s="10">
        <v>0.47</v>
      </c>
      <c r="Q19">
        <v>6.3</v>
      </c>
      <c r="R19">
        <v>1.08</v>
      </c>
      <c r="S19">
        <v>21.7</v>
      </c>
      <c r="T19" s="10">
        <v>5.8</v>
      </c>
      <c r="U19" s="10">
        <f t="shared" si="1"/>
        <v>6.7266000000000004</v>
      </c>
    </row>
    <row r="20" spans="1:21" x14ac:dyDescent="0.2">
      <c r="A20" s="20" t="s">
        <v>187</v>
      </c>
      <c r="B20" t="s">
        <v>180</v>
      </c>
      <c r="C20" t="s">
        <v>58</v>
      </c>
      <c r="D20">
        <v>64.5</v>
      </c>
      <c r="E20">
        <v>6.66</v>
      </c>
      <c r="F20">
        <v>80</v>
      </c>
      <c r="G20" s="10">
        <v>0.66</v>
      </c>
      <c r="H20" s="18">
        <v>0.19520000000000001</v>
      </c>
      <c r="I20" s="19">
        <f>(H20/G20)</f>
        <v>0.29575757575757577</v>
      </c>
      <c r="J20" s="10">
        <v>0.58399999999999996</v>
      </c>
      <c r="K20" s="18">
        <v>0.22739999999999999</v>
      </c>
      <c r="L20" s="18">
        <v>0.1032</v>
      </c>
      <c r="M20" s="10">
        <v>0.36</v>
      </c>
      <c r="N20" s="18">
        <v>0.1051</v>
      </c>
      <c r="O20" s="18">
        <v>4.3799999999999999E-2</v>
      </c>
      <c r="P20" s="10">
        <v>0.65</v>
      </c>
      <c r="Q20">
        <v>4.4000000000000004</v>
      </c>
      <c r="R20">
        <v>0.78</v>
      </c>
      <c r="S20">
        <v>13.5</v>
      </c>
      <c r="T20" s="10">
        <v>7.61</v>
      </c>
      <c r="U20" s="10">
        <f t="shared" si="1"/>
        <v>8.2847000000000008</v>
      </c>
    </row>
    <row r="21" spans="1:21" x14ac:dyDescent="0.2">
      <c r="A21" s="20" t="s">
        <v>188</v>
      </c>
      <c r="B21" t="s">
        <v>180</v>
      </c>
      <c r="C21" t="s">
        <v>58</v>
      </c>
      <c r="E21">
        <v>6.22</v>
      </c>
      <c r="F21">
        <v>100</v>
      </c>
      <c r="I21" s="19"/>
      <c r="T21" s="10">
        <v>9.4499999999999993</v>
      </c>
      <c r="U21" s="10">
        <f t="shared" si="1"/>
        <v>9.4499999999999993</v>
      </c>
    </row>
    <row r="22" spans="1:21" x14ac:dyDescent="0.2">
      <c r="A22" s="17" t="s">
        <v>189</v>
      </c>
      <c r="B22" t="s">
        <v>170</v>
      </c>
      <c r="C22" t="s">
        <v>71</v>
      </c>
      <c r="D22">
        <v>82</v>
      </c>
      <c r="E22">
        <v>10.67</v>
      </c>
      <c r="F22">
        <v>0</v>
      </c>
      <c r="G22" s="10">
        <v>7.87</v>
      </c>
      <c r="H22" s="18">
        <v>2.9958999999999998</v>
      </c>
      <c r="I22" s="19">
        <f t="shared" ref="I22:I42" si="2">(H22/G22)</f>
        <v>0.38067344345616261</v>
      </c>
      <c r="J22" s="10">
        <v>2.2570000000000001</v>
      </c>
      <c r="K22" s="18">
        <v>0.9839</v>
      </c>
      <c r="L22" s="18">
        <v>0.2853</v>
      </c>
      <c r="M22" s="10">
        <v>5.32</v>
      </c>
      <c r="N22" s="18">
        <v>1.8321000000000001</v>
      </c>
      <c r="O22" s="18">
        <v>0.48080000000000001</v>
      </c>
      <c r="P22" s="10">
        <v>1.21</v>
      </c>
      <c r="Q22">
        <v>16.399999999999999</v>
      </c>
      <c r="R22">
        <v>1.63</v>
      </c>
      <c r="S22">
        <v>23.8</v>
      </c>
      <c r="T22" s="10">
        <v>29.92</v>
      </c>
      <c r="U22" s="10">
        <f t="shared" si="1"/>
        <v>36.497999999999998</v>
      </c>
    </row>
    <row r="23" spans="1:21" x14ac:dyDescent="0.2">
      <c r="A23" s="17" t="s">
        <v>190</v>
      </c>
      <c r="B23" t="s">
        <v>170</v>
      </c>
      <c r="C23" t="s">
        <v>71</v>
      </c>
      <c r="D23">
        <v>89.5</v>
      </c>
      <c r="E23">
        <v>10.98</v>
      </c>
      <c r="F23">
        <v>5</v>
      </c>
      <c r="G23" s="10">
        <v>9.0500000000000007</v>
      </c>
      <c r="H23" s="18">
        <v>3.6534</v>
      </c>
      <c r="I23" s="19">
        <f t="shared" si="2"/>
        <v>0.40369060773480658</v>
      </c>
      <c r="J23" s="10">
        <v>2.464</v>
      </c>
      <c r="K23" s="18">
        <v>1.0006999999999999</v>
      </c>
      <c r="L23" s="18">
        <v>0.4904</v>
      </c>
      <c r="M23" s="10">
        <v>7.11</v>
      </c>
      <c r="N23" s="18">
        <v>2.2696000000000001</v>
      </c>
      <c r="O23" s="18">
        <v>0.62739999999999996</v>
      </c>
      <c r="P23" s="10">
        <v>1.28</v>
      </c>
      <c r="Q23">
        <v>19.600000000000001</v>
      </c>
      <c r="R23">
        <v>1.49</v>
      </c>
      <c r="S23">
        <v>24</v>
      </c>
      <c r="T23" s="10">
        <v>36.130000000000003</v>
      </c>
      <c r="U23" s="10">
        <f t="shared" si="1"/>
        <v>44.171500000000002</v>
      </c>
    </row>
    <row r="24" spans="1:21" x14ac:dyDescent="0.2">
      <c r="A24" s="17" t="s">
        <v>191</v>
      </c>
      <c r="B24" t="s">
        <v>170</v>
      </c>
      <c r="C24" t="s">
        <v>71</v>
      </c>
      <c r="D24">
        <v>88</v>
      </c>
      <c r="E24">
        <v>9.65</v>
      </c>
      <c r="F24">
        <v>5</v>
      </c>
      <c r="G24" s="10">
        <v>6.01</v>
      </c>
      <c r="H24" s="18">
        <v>2.3498000000000001</v>
      </c>
      <c r="I24" s="19">
        <f t="shared" si="2"/>
        <v>0.39098169717138104</v>
      </c>
      <c r="J24" s="10">
        <v>1.736</v>
      </c>
      <c r="K24" s="18">
        <v>0.8296</v>
      </c>
      <c r="L24" s="18">
        <v>0.6411</v>
      </c>
      <c r="M24" s="10">
        <v>3.75</v>
      </c>
      <c r="N24" s="18">
        <v>1.4552</v>
      </c>
      <c r="O24" s="18">
        <v>0.38679999999999998</v>
      </c>
      <c r="P24" s="10">
        <v>1.42</v>
      </c>
      <c r="Q24">
        <v>23.9</v>
      </c>
      <c r="R24">
        <v>1.1499999999999999</v>
      </c>
      <c r="S24">
        <v>14.7</v>
      </c>
      <c r="T24" s="10">
        <v>29.5</v>
      </c>
      <c r="U24" s="10">
        <f t="shared" si="1"/>
        <v>35.162500000000009</v>
      </c>
    </row>
    <row r="25" spans="1:21" x14ac:dyDescent="0.2">
      <c r="A25" s="17" t="s">
        <v>192</v>
      </c>
      <c r="B25" t="s">
        <v>170</v>
      </c>
      <c r="C25" t="s">
        <v>71</v>
      </c>
      <c r="D25">
        <v>87</v>
      </c>
      <c r="E25">
        <v>11.27</v>
      </c>
      <c r="F25">
        <v>0</v>
      </c>
      <c r="G25" s="10">
        <v>8.7200000000000006</v>
      </c>
      <c r="H25" s="18">
        <v>3.2353000000000001</v>
      </c>
      <c r="I25" s="19">
        <f t="shared" si="2"/>
        <v>0.37102064220183484</v>
      </c>
      <c r="J25" s="10">
        <v>2.5209999999999999</v>
      </c>
      <c r="K25" s="18">
        <v>1.1222000000000001</v>
      </c>
      <c r="L25" s="18">
        <v>0.79300000000000004</v>
      </c>
      <c r="M25" s="10">
        <v>6.18</v>
      </c>
      <c r="N25" s="18">
        <v>2.0680000000000001</v>
      </c>
      <c r="O25" s="18">
        <v>0.60129999999999995</v>
      </c>
      <c r="P25" s="10">
        <v>1.28</v>
      </c>
      <c r="Q25">
        <v>16.8</v>
      </c>
      <c r="R25">
        <v>1.86</v>
      </c>
      <c r="S25">
        <v>30</v>
      </c>
      <c r="T25" s="10">
        <v>27.45</v>
      </c>
      <c r="U25" s="10">
        <f t="shared" si="1"/>
        <v>35.269800000000004</v>
      </c>
    </row>
    <row r="26" spans="1:21" x14ac:dyDescent="0.2">
      <c r="A26" s="17" t="s">
        <v>193</v>
      </c>
      <c r="B26" t="s">
        <v>170</v>
      </c>
      <c r="C26" t="s">
        <v>71</v>
      </c>
      <c r="D26">
        <v>81.5</v>
      </c>
      <c r="E26">
        <v>11.15</v>
      </c>
      <c r="F26">
        <v>0</v>
      </c>
      <c r="G26" s="10">
        <v>6.15</v>
      </c>
      <c r="H26" s="18">
        <v>2.0813000000000001</v>
      </c>
      <c r="I26" s="19">
        <f t="shared" si="2"/>
        <v>0.33842276422764228</v>
      </c>
      <c r="J26" s="10">
        <v>2.323</v>
      </c>
      <c r="K26" s="18">
        <v>1.1092</v>
      </c>
      <c r="L26" s="18">
        <v>0.42699999999999999</v>
      </c>
      <c r="M26" s="10">
        <v>8.32</v>
      </c>
      <c r="N26" s="18">
        <v>2.8088000000000002</v>
      </c>
      <c r="O26" s="18">
        <v>0.92789999999999995</v>
      </c>
      <c r="P26" s="10">
        <v>1.39</v>
      </c>
      <c r="Q26">
        <v>20.3</v>
      </c>
      <c r="R26">
        <v>1.88</v>
      </c>
      <c r="S26">
        <v>37.1</v>
      </c>
      <c r="T26" s="10">
        <v>34.200000000000003</v>
      </c>
      <c r="U26" s="10">
        <f t="shared" si="1"/>
        <v>41.554200000000002</v>
      </c>
    </row>
    <row r="27" spans="1:21" x14ac:dyDescent="0.2">
      <c r="A27" s="17" t="s">
        <v>194</v>
      </c>
      <c r="B27" t="s">
        <v>170</v>
      </c>
      <c r="C27" t="s">
        <v>71</v>
      </c>
      <c r="D27">
        <v>79.5</v>
      </c>
      <c r="E27">
        <v>13.06</v>
      </c>
      <c r="F27">
        <v>0</v>
      </c>
      <c r="G27" s="10">
        <v>8.74</v>
      </c>
      <c r="H27" s="18">
        <v>3.4706000000000001</v>
      </c>
      <c r="I27" s="19">
        <f t="shared" si="2"/>
        <v>0.39709382151029748</v>
      </c>
      <c r="J27" s="10">
        <v>2.8639999999999999</v>
      </c>
      <c r="K27" s="18">
        <v>1.2455000000000001</v>
      </c>
      <c r="L27" s="18">
        <v>0.49719999999999998</v>
      </c>
      <c r="M27" s="10">
        <v>7.25</v>
      </c>
      <c r="N27" s="18">
        <v>2.5611999999999999</v>
      </c>
      <c r="O27" s="18">
        <v>0.71950000000000003</v>
      </c>
      <c r="P27" s="10">
        <v>1.79</v>
      </c>
      <c r="Q27">
        <v>22.7</v>
      </c>
      <c r="R27">
        <v>1.35</v>
      </c>
      <c r="S27">
        <v>20.9</v>
      </c>
      <c r="T27" s="10">
        <v>41.61</v>
      </c>
      <c r="U27" s="10">
        <f t="shared" si="1"/>
        <v>50.103999999999992</v>
      </c>
    </row>
    <row r="28" spans="1:21" x14ac:dyDescent="0.2">
      <c r="A28" s="17" t="s">
        <v>195</v>
      </c>
      <c r="B28" t="s">
        <v>170</v>
      </c>
      <c r="C28" t="s">
        <v>71</v>
      </c>
      <c r="D28">
        <v>39.5</v>
      </c>
      <c r="E28">
        <v>7.99</v>
      </c>
      <c r="F28">
        <v>0</v>
      </c>
      <c r="G28" s="10">
        <v>2.91</v>
      </c>
      <c r="H28" s="18">
        <v>1.1841999999999999</v>
      </c>
      <c r="I28" s="19">
        <f t="shared" si="2"/>
        <v>0.40694158075601372</v>
      </c>
      <c r="M28" s="10">
        <v>2.15</v>
      </c>
      <c r="N28" s="18">
        <v>0.68500000000000005</v>
      </c>
      <c r="O28" s="18">
        <v>0.155</v>
      </c>
      <c r="P28" s="10">
        <v>1.03</v>
      </c>
      <c r="Q28">
        <v>14.7</v>
      </c>
      <c r="R28">
        <v>1.22</v>
      </c>
      <c r="S28">
        <v>12.2</v>
      </c>
      <c r="T28" s="10">
        <v>12.1</v>
      </c>
      <c r="U28" s="10">
        <f t="shared" si="1"/>
        <v>14.1242</v>
      </c>
    </row>
    <row r="29" spans="1:21" x14ac:dyDescent="0.2">
      <c r="A29" s="17" t="s">
        <v>196</v>
      </c>
      <c r="B29" t="s">
        <v>170</v>
      </c>
      <c r="C29" t="s">
        <v>71</v>
      </c>
      <c r="D29">
        <v>50</v>
      </c>
      <c r="E29">
        <v>6.22</v>
      </c>
      <c r="F29">
        <v>80</v>
      </c>
      <c r="G29" s="10">
        <v>4.95</v>
      </c>
      <c r="H29" s="18">
        <v>2.3096999999999999</v>
      </c>
      <c r="I29" s="19">
        <f t="shared" si="2"/>
        <v>0.46660606060606058</v>
      </c>
      <c r="J29" s="10">
        <v>0.41699999999999998</v>
      </c>
      <c r="K29" s="18">
        <v>0.17560000000000001</v>
      </c>
      <c r="L29" s="18">
        <v>0.13439999999999999</v>
      </c>
      <c r="M29" s="10">
        <v>1.02</v>
      </c>
      <c r="N29" s="18">
        <v>0.25559999999999999</v>
      </c>
      <c r="O29" s="18">
        <v>7.1599999999999997E-2</v>
      </c>
      <c r="P29" s="10">
        <v>0.55000000000000004</v>
      </c>
      <c r="Q29">
        <v>7.8</v>
      </c>
      <c r="R29">
        <v>0.71</v>
      </c>
      <c r="S29">
        <v>8.6999999999999993</v>
      </c>
      <c r="T29" s="10">
        <v>10.69</v>
      </c>
      <c r="U29" s="10">
        <f t="shared" si="1"/>
        <v>13.636899999999997</v>
      </c>
    </row>
    <row r="30" spans="1:21" x14ac:dyDescent="0.2">
      <c r="A30" s="20" t="s">
        <v>197</v>
      </c>
      <c r="B30" t="s">
        <v>180</v>
      </c>
      <c r="C30" t="s">
        <v>71</v>
      </c>
      <c r="D30">
        <v>78.5</v>
      </c>
      <c r="E30">
        <v>7.68</v>
      </c>
      <c r="F30">
        <v>30</v>
      </c>
      <c r="G30" s="10">
        <v>5.35</v>
      </c>
      <c r="H30" s="18">
        <v>1.8107</v>
      </c>
      <c r="I30" s="19">
        <f t="shared" si="2"/>
        <v>0.33844859813084116</v>
      </c>
      <c r="J30" s="10">
        <v>1.399</v>
      </c>
      <c r="K30" s="18">
        <v>0.61419999999999997</v>
      </c>
      <c r="L30" s="18">
        <v>0.23350000000000001</v>
      </c>
      <c r="M30" s="10">
        <v>2.89</v>
      </c>
      <c r="N30" s="18">
        <v>0.92769999999999997</v>
      </c>
      <c r="O30" s="18">
        <v>0.28220000000000001</v>
      </c>
      <c r="P30" s="10">
        <v>1.66</v>
      </c>
      <c r="Q30">
        <v>13.8</v>
      </c>
      <c r="R30">
        <v>1.27</v>
      </c>
      <c r="S30">
        <v>20</v>
      </c>
      <c r="T30" s="10">
        <v>15.61</v>
      </c>
      <c r="U30" s="10">
        <f t="shared" si="1"/>
        <v>19.478300000000001</v>
      </c>
    </row>
    <row r="31" spans="1:21" x14ac:dyDescent="0.2">
      <c r="A31" s="20" t="s">
        <v>198</v>
      </c>
      <c r="B31" t="s">
        <v>180</v>
      </c>
      <c r="C31" t="s">
        <v>71</v>
      </c>
      <c r="D31">
        <v>69</v>
      </c>
      <c r="E31">
        <v>8.41</v>
      </c>
      <c r="F31">
        <v>70</v>
      </c>
      <c r="G31" s="10">
        <v>4.68</v>
      </c>
      <c r="H31" s="18">
        <v>1.4996</v>
      </c>
      <c r="I31" s="19">
        <f t="shared" si="2"/>
        <v>0.32042735042735043</v>
      </c>
      <c r="J31" s="10">
        <v>1.528</v>
      </c>
      <c r="K31" s="18">
        <v>0.59689999999999999</v>
      </c>
      <c r="L31" s="18">
        <v>0.34760000000000002</v>
      </c>
      <c r="M31" s="10">
        <v>3.06</v>
      </c>
      <c r="N31" s="18">
        <v>0.87809999999999999</v>
      </c>
      <c r="O31" s="18">
        <v>0.45200000000000001</v>
      </c>
      <c r="P31" s="10">
        <v>1.49</v>
      </c>
      <c r="Q31">
        <v>15.8</v>
      </c>
      <c r="R31">
        <v>2.11</v>
      </c>
      <c r="S31">
        <v>23.4</v>
      </c>
      <c r="T31" s="10">
        <v>7.89</v>
      </c>
      <c r="U31" s="10">
        <f t="shared" si="1"/>
        <v>11.664200000000001</v>
      </c>
    </row>
    <row r="32" spans="1:21" x14ac:dyDescent="0.2">
      <c r="A32" s="20" t="s">
        <v>199</v>
      </c>
      <c r="B32" t="s">
        <v>180</v>
      </c>
      <c r="C32" t="s">
        <v>71</v>
      </c>
      <c r="D32">
        <v>70.5</v>
      </c>
      <c r="E32">
        <v>7.34</v>
      </c>
      <c r="F32">
        <v>55</v>
      </c>
      <c r="G32" s="10">
        <v>3.78</v>
      </c>
      <c r="H32" s="18">
        <v>1.222</v>
      </c>
      <c r="I32" s="19">
        <f t="shared" si="2"/>
        <v>0.32328042328042328</v>
      </c>
      <c r="J32" s="10">
        <v>1.0780000000000001</v>
      </c>
      <c r="K32" s="18">
        <v>0.5262</v>
      </c>
      <c r="L32" s="18">
        <v>0.18090000000000001</v>
      </c>
      <c r="M32" s="10">
        <v>2.17</v>
      </c>
      <c r="N32" s="18">
        <v>0.69940000000000002</v>
      </c>
      <c r="O32" s="18">
        <v>0.27950000000000003</v>
      </c>
      <c r="P32" s="10">
        <v>0.9</v>
      </c>
      <c r="Q32">
        <v>12.6</v>
      </c>
      <c r="R32">
        <v>1.59</v>
      </c>
      <c r="S32">
        <v>23.5</v>
      </c>
      <c r="T32" s="10">
        <v>12.12</v>
      </c>
      <c r="U32" s="10">
        <f t="shared" si="1"/>
        <v>15.027999999999999</v>
      </c>
    </row>
    <row r="33" spans="1:21" x14ac:dyDescent="0.2">
      <c r="A33" s="20" t="s">
        <v>200</v>
      </c>
      <c r="B33" t="s">
        <v>180</v>
      </c>
      <c r="C33" t="s">
        <v>71</v>
      </c>
      <c r="D33">
        <v>69.5</v>
      </c>
      <c r="E33">
        <v>6.8</v>
      </c>
      <c r="F33">
        <v>40</v>
      </c>
      <c r="G33" s="10">
        <v>8.0299999999999994</v>
      </c>
      <c r="H33" s="18">
        <v>2.5375000000000001</v>
      </c>
      <c r="I33" s="19">
        <f t="shared" si="2"/>
        <v>0.31600249066002495</v>
      </c>
      <c r="J33" s="10">
        <v>1.0900000000000001</v>
      </c>
      <c r="K33" s="18">
        <v>0.26960000000000001</v>
      </c>
      <c r="L33" s="18">
        <v>0.39050000000000001</v>
      </c>
      <c r="M33" s="10">
        <v>3.45</v>
      </c>
      <c r="N33" s="18">
        <v>1.1202000000000001</v>
      </c>
      <c r="O33" s="18">
        <v>0.50960000000000005</v>
      </c>
      <c r="P33" s="10">
        <v>1.85</v>
      </c>
      <c r="Q33">
        <v>30.3</v>
      </c>
      <c r="R33">
        <v>0.67</v>
      </c>
      <c r="S33">
        <v>10.5</v>
      </c>
      <c r="T33" s="10">
        <v>8.2899999999999991</v>
      </c>
      <c r="U33" s="10">
        <f t="shared" si="1"/>
        <v>13.1174</v>
      </c>
    </row>
    <row r="34" spans="1:21" ht="17" thickBot="1" x14ac:dyDescent="0.25">
      <c r="A34" s="21" t="s">
        <v>201</v>
      </c>
      <c r="B34" t="s">
        <v>180</v>
      </c>
      <c r="C34" t="s">
        <v>71</v>
      </c>
      <c r="D34">
        <v>74.5</v>
      </c>
      <c r="E34">
        <v>8.85</v>
      </c>
      <c r="F34">
        <v>30</v>
      </c>
      <c r="G34" s="10">
        <v>4.37</v>
      </c>
      <c r="H34" s="18">
        <v>1.4830000000000001</v>
      </c>
      <c r="I34" s="19">
        <f t="shared" si="2"/>
        <v>0.33935926773455377</v>
      </c>
      <c r="J34" s="10">
        <v>1.4359999999999999</v>
      </c>
      <c r="K34" s="18">
        <v>0.64380000000000004</v>
      </c>
      <c r="L34" s="18">
        <v>0.23580000000000001</v>
      </c>
      <c r="M34" s="10">
        <v>4.43</v>
      </c>
      <c r="N34" s="18">
        <v>1.3851</v>
      </c>
      <c r="O34" s="18">
        <v>0.69589999999999996</v>
      </c>
      <c r="P34" s="10">
        <v>2.0099999999999998</v>
      </c>
      <c r="Q34">
        <v>29.8</v>
      </c>
      <c r="R34">
        <v>1.48</v>
      </c>
      <c r="S34">
        <v>17.100000000000001</v>
      </c>
      <c r="T34" s="10">
        <v>16.55</v>
      </c>
      <c r="U34" s="10">
        <f t="shared" si="1"/>
        <v>20.993600000000001</v>
      </c>
    </row>
    <row r="35" spans="1:21" x14ac:dyDescent="0.2">
      <c r="A35" s="22" t="s">
        <v>202</v>
      </c>
      <c r="B35" t="s">
        <v>180</v>
      </c>
      <c r="C35" t="s">
        <v>71</v>
      </c>
      <c r="D35">
        <v>78</v>
      </c>
      <c r="E35">
        <v>9.85</v>
      </c>
      <c r="F35">
        <v>25</v>
      </c>
      <c r="G35" s="10">
        <v>8.3800000000000008</v>
      </c>
      <c r="H35" s="18">
        <v>2.8315999999999999</v>
      </c>
      <c r="I35" s="19">
        <f t="shared" si="2"/>
        <v>0.33789976133651545</v>
      </c>
      <c r="J35" s="10">
        <v>1.5009999999999999</v>
      </c>
      <c r="K35" s="18">
        <v>0.65339999999999998</v>
      </c>
      <c r="L35" s="18">
        <v>0.36909999999999998</v>
      </c>
      <c r="M35" s="10">
        <v>2.56</v>
      </c>
      <c r="N35" s="18">
        <v>0.88149999999999995</v>
      </c>
      <c r="O35" s="18">
        <v>0.3997</v>
      </c>
      <c r="P35" s="10">
        <v>1.21</v>
      </c>
      <c r="Q35">
        <v>14.6</v>
      </c>
      <c r="R35">
        <v>1.65</v>
      </c>
      <c r="S35">
        <v>26.8</v>
      </c>
      <c r="T35" s="10">
        <v>16.48</v>
      </c>
      <c r="U35" s="10">
        <f t="shared" si="1"/>
        <v>21.615299999999998</v>
      </c>
    </row>
    <row r="36" spans="1:21" x14ac:dyDescent="0.2">
      <c r="A36" s="20" t="s">
        <v>203</v>
      </c>
      <c r="B36" t="s">
        <v>180</v>
      </c>
      <c r="C36" t="s">
        <v>71</v>
      </c>
      <c r="D36">
        <v>86</v>
      </c>
      <c r="E36">
        <v>8.8699999999999992</v>
      </c>
      <c r="F36">
        <v>20</v>
      </c>
      <c r="G36" s="10">
        <v>5.04</v>
      </c>
      <c r="H36" s="18">
        <v>1.6335999999999999</v>
      </c>
      <c r="I36" s="19">
        <f t="shared" si="2"/>
        <v>0.3241269841269841</v>
      </c>
      <c r="J36" s="10">
        <v>1.605</v>
      </c>
      <c r="K36" s="18">
        <v>0.67369999999999997</v>
      </c>
      <c r="L36" s="18">
        <v>0.28999999999999998</v>
      </c>
      <c r="M36" s="10">
        <v>2.36</v>
      </c>
      <c r="N36" s="18">
        <v>0.75529999999999997</v>
      </c>
      <c r="O36" s="18">
        <v>0.31169999999999998</v>
      </c>
      <c r="P36" s="10">
        <v>1.39</v>
      </c>
      <c r="Q36">
        <v>21.4</v>
      </c>
      <c r="R36">
        <v>1.55</v>
      </c>
      <c r="S36">
        <v>17</v>
      </c>
      <c r="T36" s="10">
        <v>21.61</v>
      </c>
      <c r="U36" s="10">
        <f t="shared" si="1"/>
        <v>25.274299999999997</v>
      </c>
    </row>
    <row r="37" spans="1:21" x14ac:dyDescent="0.2">
      <c r="A37" s="20" t="s">
        <v>204</v>
      </c>
      <c r="B37" t="s">
        <v>180</v>
      </c>
      <c r="C37" t="s">
        <v>71</v>
      </c>
      <c r="D37">
        <v>55.5</v>
      </c>
      <c r="E37">
        <v>6.26</v>
      </c>
      <c r="F37">
        <v>10</v>
      </c>
      <c r="G37" s="10">
        <v>3.18</v>
      </c>
      <c r="H37" s="18">
        <v>0.90629999999999999</v>
      </c>
      <c r="I37" s="19">
        <f t="shared" si="2"/>
        <v>0.28499999999999998</v>
      </c>
      <c r="T37" s="10">
        <v>8.49</v>
      </c>
      <c r="U37" s="10">
        <f t="shared" si="1"/>
        <v>9.3963000000000001</v>
      </c>
    </row>
    <row r="38" spans="1:21" x14ac:dyDescent="0.2">
      <c r="A38" s="17" t="s">
        <v>205</v>
      </c>
      <c r="B38" t="s">
        <v>170</v>
      </c>
      <c r="C38" t="s">
        <v>77</v>
      </c>
      <c r="D38">
        <v>20.5</v>
      </c>
      <c r="E38">
        <v>4.04</v>
      </c>
      <c r="F38">
        <v>0</v>
      </c>
      <c r="G38" s="10">
        <v>1.99</v>
      </c>
      <c r="H38" s="18">
        <v>0.52200000000000002</v>
      </c>
      <c r="I38" s="19">
        <f t="shared" si="2"/>
        <v>0.26231155778894472</v>
      </c>
      <c r="J38" s="10">
        <v>0.125</v>
      </c>
      <c r="K38" s="18">
        <v>5.5800000000000002E-2</v>
      </c>
      <c r="L38" s="18">
        <v>4.0099999999999997E-2</v>
      </c>
      <c r="M38" s="10">
        <v>0.93</v>
      </c>
      <c r="N38" s="18">
        <v>0.26219999999999999</v>
      </c>
      <c r="O38" s="18">
        <v>8.7499999999999994E-2</v>
      </c>
      <c r="P38" s="10">
        <v>1.1499999999999999</v>
      </c>
      <c r="Q38">
        <v>12.2</v>
      </c>
      <c r="R38">
        <v>0.9</v>
      </c>
      <c r="S38">
        <v>10.4</v>
      </c>
      <c r="T38" s="10">
        <v>0.57999999999999996</v>
      </c>
      <c r="U38" s="10">
        <f t="shared" si="1"/>
        <v>1.5476000000000001</v>
      </c>
    </row>
    <row r="39" spans="1:21" x14ac:dyDescent="0.2">
      <c r="A39" s="17" t="s">
        <v>206</v>
      </c>
      <c r="B39" t="s">
        <v>170</v>
      </c>
      <c r="C39" t="s">
        <v>77</v>
      </c>
      <c r="D39">
        <v>69</v>
      </c>
      <c r="E39">
        <v>9.67</v>
      </c>
      <c r="F39">
        <v>0</v>
      </c>
      <c r="G39" s="10">
        <v>3.54</v>
      </c>
      <c r="H39" s="18">
        <v>1.0685</v>
      </c>
      <c r="I39" s="19">
        <f t="shared" si="2"/>
        <v>0.30183615819209042</v>
      </c>
      <c r="J39" s="10">
        <v>1.1539999999999999</v>
      </c>
      <c r="K39" s="18">
        <v>0.49869999999999998</v>
      </c>
      <c r="L39" s="18">
        <v>0.215</v>
      </c>
      <c r="M39" s="10">
        <v>2.54</v>
      </c>
      <c r="N39" s="18">
        <v>0.77300000000000002</v>
      </c>
      <c r="O39" s="18">
        <v>0.18229999999999999</v>
      </c>
      <c r="P39" s="10">
        <v>1.03</v>
      </c>
      <c r="Q39">
        <v>12.1</v>
      </c>
      <c r="R39">
        <v>1.38</v>
      </c>
      <c r="S39">
        <v>18.600000000000001</v>
      </c>
      <c r="T39" s="10">
        <v>17.66</v>
      </c>
      <c r="U39" s="10">
        <f t="shared" si="1"/>
        <v>20.397500000000001</v>
      </c>
    </row>
    <row r="40" spans="1:21" x14ac:dyDescent="0.2">
      <c r="A40" s="17" t="s">
        <v>207</v>
      </c>
      <c r="B40" t="s">
        <v>170</v>
      </c>
      <c r="C40" t="s">
        <v>77</v>
      </c>
      <c r="D40">
        <v>60</v>
      </c>
      <c r="E40">
        <v>8.85</v>
      </c>
      <c r="F40">
        <v>0</v>
      </c>
      <c r="G40" s="10">
        <v>2</v>
      </c>
      <c r="H40" s="18">
        <v>0.61260000000000003</v>
      </c>
      <c r="I40" s="19">
        <f t="shared" si="2"/>
        <v>0.30630000000000002</v>
      </c>
      <c r="J40" s="10">
        <v>1.0309999999999999</v>
      </c>
      <c r="K40" s="18">
        <v>0.41170000000000001</v>
      </c>
      <c r="L40" s="18">
        <v>0.28320000000000001</v>
      </c>
      <c r="M40" s="10">
        <v>3.19</v>
      </c>
      <c r="N40" s="18">
        <v>0.97160000000000002</v>
      </c>
      <c r="O40" s="18">
        <v>0.38819999999999999</v>
      </c>
      <c r="P40" s="10">
        <v>2.0699999999999998</v>
      </c>
      <c r="Q40">
        <v>32.1</v>
      </c>
      <c r="R40">
        <v>0.97</v>
      </c>
      <c r="S40">
        <v>7.1</v>
      </c>
      <c r="T40" s="10">
        <v>14.98</v>
      </c>
      <c r="U40" s="10">
        <f t="shared" si="1"/>
        <v>17.647300000000001</v>
      </c>
    </row>
    <row r="41" spans="1:21" x14ac:dyDescent="0.2">
      <c r="A41" s="17" t="s">
        <v>208</v>
      </c>
      <c r="B41" t="s">
        <v>170</v>
      </c>
      <c r="C41" t="s">
        <v>77</v>
      </c>
      <c r="D41">
        <v>59.5</v>
      </c>
      <c r="E41">
        <v>9.09</v>
      </c>
      <c r="F41">
        <v>0</v>
      </c>
      <c r="G41" s="10">
        <v>2.31</v>
      </c>
      <c r="H41" s="18">
        <v>0.8891</v>
      </c>
      <c r="I41" s="19">
        <f t="shared" si="2"/>
        <v>0.3848917748917749</v>
      </c>
      <c r="J41" s="10">
        <v>1.1659999999999999</v>
      </c>
      <c r="K41" s="18">
        <v>0.4516</v>
      </c>
      <c r="L41" s="18">
        <v>0.29260000000000003</v>
      </c>
      <c r="M41" s="10">
        <v>2.5</v>
      </c>
      <c r="N41" s="18">
        <v>0.89980000000000004</v>
      </c>
      <c r="O41" s="18">
        <v>0.21199999999999999</v>
      </c>
      <c r="P41" s="10">
        <v>0.84</v>
      </c>
      <c r="Q41">
        <v>14.5</v>
      </c>
      <c r="R41">
        <v>1.37</v>
      </c>
      <c r="S41">
        <v>22.4</v>
      </c>
      <c r="T41" s="10">
        <v>19.510000000000002</v>
      </c>
      <c r="U41" s="10">
        <f t="shared" si="1"/>
        <v>22.255099999999999</v>
      </c>
    </row>
    <row r="42" spans="1:21" x14ac:dyDescent="0.2">
      <c r="A42" s="20" t="s">
        <v>209</v>
      </c>
      <c r="B42" t="s">
        <v>180</v>
      </c>
      <c r="C42" t="s">
        <v>77</v>
      </c>
      <c r="D42">
        <v>32.5</v>
      </c>
      <c r="E42">
        <v>3.23</v>
      </c>
      <c r="F42">
        <v>60</v>
      </c>
      <c r="G42" s="10">
        <v>1.03</v>
      </c>
      <c r="H42" s="18">
        <v>0.28249999999999997</v>
      </c>
      <c r="I42" s="19">
        <f t="shared" si="2"/>
        <v>0.27427184466019416</v>
      </c>
      <c r="J42" s="10">
        <v>0.20699999999999999</v>
      </c>
      <c r="K42" s="18">
        <v>8.2799999999999999E-2</v>
      </c>
      <c r="L42" s="18">
        <v>4.4299999999999999E-2</v>
      </c>
      <c r="M42" s="10">
        <v>1.01</v>
      </c>
      <c r="N42" s="18">
        <v>0.24479999999999999</v>
      </c>
      <c r="O42" s="18">
        <v>0.12770000000000001</v>
      </c>
      <c r="P42" s="10">
        <v>0.94</v>
      </c>
      <c r="Q42">
        <v>10.6</v>
      </c>
      <c r="R42">
        <v>1.34</v>
      </c>
      <c r="S42">
        <v>20.3</v>
      </c>
      <c r="T42" s="10">
        <v>1.51</v>
      </c>
      <c r="U42" s="10">
        <f t="shared" si="1"/>
        <v>2.2920999999999996</v>
      </c>
    </row>
    <row r="43" spans="1:21" x14ac:dyDescent="0.2">
      <c r="A43" s="20" t="s">
        <v>210</v>
      </c>
      <c r="B43" t="s">
        <v>180</v>
      </c>
      <c r="C43" t="s">
        <v>77</v>
      </c>
      <c r="E43">
        <v>4.43</v>
      </c>
      <c r="F43">
        <v>95</v>
      </c>
      <c r="I43" s="19"/>
      <c r="J43" s="10">
        <v>0.39700000000000002</v>
      </c>
      <c r="K43" s="18">
        <v>0.16170000000000001</v>
      </c>
      <c r="L43" s="18">
        <v>8.9200000000000002E-2</v>
      </c>
      <c r="M43" s="10">
        <v>0.15</v>
      </c>
      <c r="N43" s="18">
        <v>3.5200000000000002E-2</v>
      </c>
      <c r="O43" s="18">
        <v>2.4400000000000002E-2</v>
      </c>
      <c r="P43" s="10">
        <v>0.89</v>
      </c>
      <c r="Q43">
        <v>5.4</v>
      </c>
      <c r="R43">
        <v>1.1000000000000001</v>
      </c>
      <c r="S43">
        <v>7.7</v>
      </c>
      <c r="T43" s="10">
        <v>2.2000000000000002</v>
      </c>
      <c r="U43" s="10">
        <f t="shared" si="1"/>
        <v>2.5105000000000004</v>
      </c>
    </row>
    <row r="44" spans="1:21" x14ac:dyDescent="0.2">
      <c r="A44" s="20" t="s">
        <v>211</v>
      </c>
      <c r="B44" t="s">
        <v>180</v>
      </c>
      <c r="C44" t="s">
        <v>77</v>
      </c>
      <c r="E44">
        <v>4.99</v>
      </c>
      <c r="F44">
        <v>95</v>
      </c>
      <c r="I44" s="19"/>
      <c r="J44" s="10">
        <v>0.36699999999999999</v>
      </c>
      <c r="K44" s="18">
        <v>0.1351</v>
      </c>
      <c r="L44" s="18">
        <v>7.0099999999999996E-2</v>
      </c>
      <c r="M44" s="10">
        <v>0.24</v>
      </c>
      <c r="N44" s="18">
        <v>4.6699999999999998E-2</v>
      </c>
      <c r="O44" s="18">
        <v>2.5999999999999999E-2</v>
      </c>
      <c r="P44" s="10">
        <v>0.82</v>
      </c>
      <c r="Q44">
        <v>12</v>
      </c>
      <c r="T44" s="10">
        <v>3.6</v>
      </c>
      <c r="U44" s="10">
        <f t="shared" si="1"/>
        <v>3.8778999999999999</v>
      </c>
    </row>
    <row r="45" spans="1:21" x14ac:dyDescent="0.2">
      <c r="A45" s="20" t="s">
        <v>212</v>
      </c>
      <c r="B45" t="s">
        <v>180</v>
      </c>
      <c r="C45" t="s">
        <v>77</v>
      </c>
      <c r="D45">
        <v>35.5</v>
      </c>
      <c r="E45">
        <v>3.5</v>
      </c>
      <c r="F45">
        <v>85</v>
      </c>
      <c r="G45" s="10">
        <v>0.41</v>
      </c>
      <c r="H45" s="18">
        <v>0.12429999999999999</v>
      </c>
      <c r="I45" s="19">
        <f t="shared" ref="I45:I52" si="3">(H45/G45)</f>
        <v>0.30317073170731706</v>
      </c>
      <c r="J45" s="10">
        <v>0.23799999999999999</v>
      </c>
      <c r="K45" s="18">
        <v>0.1094</v>
      </c>
      <c r="L45" s="18">
        <v>6.0100000000000001E-2</v>
      </c>
      <c r="M45" s="10">
        <v>0.31</v>
      </c>
      <c r="N45" s="18">
        <v>8.5599999999999996E-2</v>
      </c>
      <c r="O45" s="18">
        <v>8.7300000000000003E-2</v>
      </c>
      <c r="P45" s="10">
        <v>0.83</v>
      </c>
      <c r="Q45">
        <v>7.1</v>
      </c>
      <c r="R45">
        <v>1.24</v>
      </c>
      <c r="S45">
        <v>18.100000000000001</v>
      </c>
      <c r="T45" s="10">
        <v>1.45</v>
      </c>
      <c r="U45" s="10">
        <f t="shared" si="1"/>
        <v>1.9166999999999998</v>
      </c>
    </row>
    <row r="46" spans="1:21" x14ac:dyDescent="0.2">
      <c r="A46" s="17" t="s">
        <v>213</v>
      </c>
      <c r="B46" t="s">
        <v>170</v>
      </c>
      <c r="C46" t="s">
        <v>66</v>
      </c>
      <c r="D46">
        <v>46</v>
      </c>
      <c r="E46">
        <v>5.74</v>
      </c>
      <c r="F46">
        <v>5</v>
      </c>
      <c r="G46" s="10">
        <v>6.42</v>
      </c>
      <c r="H46" s="18">
        <v>1.7262999999999999</v>
      </c>
      <c r="I46" s="19">
        <f t="shared" si="3"/>
        <v>0.26889408099688472</v>
      </c>
      <c r="J46" s="10">
        <v>0.623</v>
      </c>
      <c r="K46" s="18">
        <v>0.28029999999999999</v>
      </c>
      <c r="L46" s="18">
        <v>8.7300000000000003E-2</v>
      </c>
      <c r="M46" s="10">
        <v>3.88</v>
      </c>
      <c r="N46" s="18">
        <v>1.0483</v>
      </c>
      <c r="O46" s="18">
        <v>0.22059999999999999</v>
      </c>
      <c r="P46" s="10">
        <v>1.55</v>
      </c>
      <c r="Q46">
        <v>14.1</v>
      </c>
      <c r="R46">
        <v>1.45</v>
      </c>
      <c r="S46">
        <v>15.6</v>
      </c>
      <c r="T46" s="10">
        <v>7.68</v>
      </c>
      <c r="U46" s="10">
        <f t="shared" si="1"/>
        <v>11.042800000000002</v>
      </c>
    </row>
    <row r="47" spans="1:21" x14ac:dyDescent="0.2">
      <c r="A47" s="17" t="s">
        <v>214</v>
      </c>
      <c r="B47" t="s">
        <v>170</v>
      </c>
      <c r="C47" t="s">
        <v>66</v>
      </c>
      <c r="D47">
        <v>88</v>
      </c>
      <c r="E47">
        <v>8.15</v>
      </c>
      <c r="F47">
        <v>5</v>
      </c>
      <c r="G47" s="10">
        <v>13.1</v>
      </c>
      <c r="H47" s="18">
        <v>3.7160000000000002</v>
      </c>
      <c r="I47" s="19">
        <f t="shared" si="3"/>
        <v>0.28366412213740461</v>
      </c>
      <c r="J47" s="10">
        <v>1.4379999999999999</v>
      </c>
      <c r="K47" s="18">
        <v>0.66339999999999999</v>
      </c>
      <c r="L47" s="18">
        <v>0.37659999999999999</v>
      </c>
      <c r="M47" s="10">
        <v>4.09</v>
      </c>
      <c r="N47" s="18">
        <v>0.96189999999999998</v>
      </c>
      <c r="O47" s="18">
        <v>0.373</v>
      </c>
      <c r="P47" s="10">
        <v>1.75</v>
      </c>
      <c r="Q47">
        <v>32</v>
      </c>
      <c r="R47">
        <v>0.98</v>
      </c>
      <c r="S47">
        <v>7.8</v>
      </c>
      <c r="T47" s="10">
        <v>25.29</v>
      </c>
      <c r="U47" s="10">
        <f t="shared" si="1"/>
        <v>31.3809</v>
      </c>
    </row>
    <row r="48" spans="1:21" x14ac:dyDescent="0.2">
      <c r="A48" s="17" t="s">
        <v>215</v>
      </c>
      <c r="B48" t="s">
        <v>170</v>
      </c>
      <c r="C48" t="s">
        <v>66</v>
      </c>
      <c r="D48">
        <v>100.5</v>
      </c>
      <c r="E48">
        <v>8.69</v>
      </c>
      <c r="F48">
        <v>5</v>
      </c>
      <c r="G48" s="10">
        <v>9.9700000000000006</v>
      </c>
      <c r="H48" s="18">
        <v>2.9801000000000002</v>
      </c>
      <c r="I48" s="19">
        <f t="shared" si="3"/>
        <v>0.29890672016048142</v>
      </c>
      <c r="J48" s="10">
        <v>1.1950000000000001</v>
      </c>
      <c r="K48" s="18">
        <v>0.54320000000000002</v>
      </c>
      <c r="L48" s="18">
        <v>0.30599999999999999</v>
      </c>
      <c r="M48" s="10">
        <v>5.51</v>
      </c>
      <c r="N48" s="18">
        <v>1.6132</v>
      </c>
      <c r="O48" s="18">
        <v>0.32069999999999999</v>
      </c>
      <c r="P48" s="10">
        <v>1.61</v>
      </c>
      <c r="Q48">
        <v>23.3</v>
      </c>
      <c r="R48">
        <v>1.1399999999999999</v>
      </c>
      <c r="S48">
        <v>9.5</v>
      </c>
      <c r="T48" s="10">
        <v>26.79</v>
      </c>
      <c r="U48" s="10">
        <f t="shared" si="1"/>
        <v>32.553199999999997</v>
      </c>
    </row>
    <row r="49" spans="1:21" x14ac:dyDescent="0.2">
      <c r="A49" s="17" t="s">
        <v>216</v>
      </c>
      <c r="B49" t="s">
        <v>170</v>
      </c>
      <c r="C49" t="s">
        <v>66</v>
      </c>
      <c r="D49">
        <v>25</v>
      </c>
      <c r="E49">
        <v>2.81</v>
      </c>
      <c r="F49">
        <v>0</v>
      </c>
      <c r="G49" s="10">
        <v>3.61</v>
      </c>
      <c r="H49" s="18">
        <v>0.64670000000000005</v>
      </c>
      <c r="I49" s="19">
        <f t="shared" si="3"/>
        <v>0.17914127423822718</v>
      </c>
      <c r="M49" s="10">
        <v>2.6</v>
      </c>
      <c r="N49" s="18">
        <v>0.505</v>
      </c>
      <c r="O49" s="18">
        <v>0.13930000000000001</v>
      </c>
      <c r="P49" s="10">
        <v>1.23</v>
      </c>
      <c r="Q49">
        <v>11.8</v>
      </c>
      <c r="R49">
        <v>1.29</v>
      </c>
      <c r="S49">
        <v>14.6</v>
      </c>
      <c r="T49" s="10">
        <v>0.78</v>
      </c>
      <c r="U49" s="10">
        <f t="shared" si="1"/>
        <v>2.0710000000000002</v>
      </c>
    </row>
    <row r="50" spans="1:21" x14ac:dyDescent="0.2">
      <c r="A50" s="17" t="s">
        <v>217</v>
      </c>
      <c r="B50" t="s">
        <v>170</v>
      </c>
      <c r="C50" t="s">
        <v>66</v>
      </c>
      <c r="D50">
        <v>23.5</v>
      </c>
      <c r="E50">
        <v>2.5</v>
      </c>
      <c r="F50">
        <v>0</v>
      </c>
      <c r="G50" s="10">
        <v>1.99</v>
      </c>
      <c r="H50" s="18">
        <v>0.37759999999999999</v>
      </c>
      <c r="I50" s="19">
        <f t="shared" si="3"/>
        <v>0.18974874371859296</v>
      </c>
      <c r="M50" s="10">
        <v>0.87</v>
      </c>
      <c r="N50" s="18">
        <v>0.15720000000000001</v>
      </c>
      <c r="O50" s="18">
        <v>5.28E-2</v>
      </c>
      <c r="P50" s="10">
        <v>0.57999999999999996</v>
      </c>
      <c r="Q50">
        <v>9.3000000000000007</v>
      </c>
      <c r="R50">
        <v>0.88</v>
      </c>
      <c r="S50">
        <v>14.6</v>
      </c>
      <c r="T50" s="10">
        <v>0.48</v>
      </c>
      <c r="U50" s="10">
        <f t="shared" si="1"/>
        <v>1.0675999999999999</v>
      </c>
    </row>
    <row r="51" spans="1:21" x14ac:dyDescent="0.2">
      <c r="A51" s="17" t="s">
        <v>218</v>
      </c>
      <c r="B51" t="s">
        <v>170</v>
      </c>
      <c r="C51" t="s">
        <v>66</v>
      </c>
      <c r="D51">
        <v>90.5</v>
      </c>
      <c r="E51">
        <v>8.75</v>
      </c>
      <c r="F51">
        <v>0</v>
      </c>
      <c r="G51" s="10">
        <v>5.39</v>
      </c>
      <c r="H51" s="18">
        <v>1.6096999999999999</v>
      </c>
      <c r="I51" s="19">
        <f t="shared" si="3"/>
        <v>0.29864564007421152</v>
      </c>
      <c r="J51" s="10">
        <v>1.23</v>
      </c>
      <c r="K51" s="18">
        <v>0.55400000000000005</v>
      </c>
      <c r="L51" s="18">
        <v>0.28960000000000002</v>
      </c>
      <c r="M51" s="10">
        <v>4.18</v>
      </c>
      <c r="N51" s="18">
        <v>1.121</v>
      </c>
      <c r="O51" s="18">
        <v>0.40110000000000001</v>
      </c>
      <c r="P51" s="10">
        <v>0.25</v>
      </c>
      <c r="Q51">
        <v>20.7</v>
      </c>
      <c r="R51">
        <v>1.71</v>
      </c>
      <c r="S51">
        <v>23.9</v>
      </c>
      <c r="T51" s="10">
        <v>24.68</v>
      </c>
      <c r="U51" s="10">
        <f t="shared" si="1"/>
        <v>28.655399999999997</v>
      </c>
    </row>
    <row r="52" spans="1:21" x14ac:dyDescent="0.2">
      <c r="A52" s="17" t="s">
        <v>219</v>
      </c>
      <c r="B52" t="s">
        <v>170</v>
      </c>
      <c r="C52" t="s">
        <v>66</v>
      </c>
      <c r="D52">
        <v>54.5</v>
      </c>
      <c r="E52">
        <v>5.24</v>
      </c>
      <c r="F52">
        <v>5</v>
      </c>
      <c r="G52" s="10">
        <v>7.09</v>
      </c>
      <c r="H52" s="18">
        <v>1.6617</v>
      </c>
      <c r="I52" s="19">
        <f t="shared" si="3"/>
        <v>0.23437235543018337</v>
      </c>
      <c r="J52" s="10">
        <v>0.498</v>
      </c>
      <c r="K52" s="18">
        <v>0.2278</v>
      </c>
      <c r="L52" s="18">
        <v>0.12709999999999999</v>
      </c>
      <c r="M52" s="10">
        <v>5.58</v>
      </c>
      <c r="N52" s="18">
        <v>1.3420000000000001</v>
      </c>
      <c r="O52" s="18">
        <v>0.28189999999999998</v>
      </c>
      <c r="P52" s="10">
        <v>1.21</v>
      </c>
      <c r="Q52">
        <v>10</v>
      </c>
      <c r="R52">
        <v>1.66</v>
      </c>
      <c r="S52">
        <v>18.899999999999999</v>
      </c>
      <c r="T52" s="10">
        <v>4.55</v>
      </c>
      <c r="U52" s="10">
        <f t="shared" si="1"/>
        <v>8.1905000000000001</v>
      </c>
    </row>
    <row r="53" spans="1:21" x14ac:dyDescent="0.2">
      <c r="A53" s="20" t="s">
        <v>220</v>
      </c>
      <c r="B53" t="s">
        <v>180</v>
      </c>
      <c r="C53" t="s">
        <v>66</v>
      </c>
      <c r="E53">
        <v>4.3600000000000003</v>
      </c>
      <c r="F53">
        <v>100</v>
      </c>
      <c r="I53" s="19"/>
      <c r="T53" s="10">
        <v>6.54</v>
      </c>
      <c r="U53" s="10">
        <f t="shared" si="1"/>
        <v>6.54</v>
      </c>
    </row>
    <row r="54" spans="1:21" x14ac:dyDescent="0.2">
      <c r="A54" s="20" t="s">
        <v>221</v>
      </c>
      <c r="B54" t="s">
        <v>180</v>
      </c>
      <c r="C54" t="s">
        <v>66</v>
      </c>
      <c r="E54">
        <v>5.66</v>
      </c>
      <c r="F54">
        <v>100</v>
      </c>
      <c r="I54" s="19"/>
      <c r="J54" s="10">
        <v>0.625</v>
      </c>
      <c r="K54" s="18">
        <v>0.24299999999999999</v>
      </c>
      <c r="L54" s="18">
        <v>7.2599999999999998E-2</v>
      </c>
      <c r="T54" s="10">
        <v>5.39</v>
      </c>
      <c r="U54" s="10">
        <f t="shared" si="1"/>
        <v>5.7056000000000004</v>
      </c>
    </row>
    <row r="55" spans="1:21" x14ac:dyDescent="0.2">
      <c r="A55" s="20" t="s">
        <v>222</v>
      </c>
      <c r="B55" t="s">
        <v>180</v>
      </c>
      <c r="C55" t="s">
        <v>66</v>
      </c>
      <c r="E55">
        <v>4.1399999999999997</v>
      </c>
      <c r="F55">
        <v>100</v>
      </c>
      <c r="I55" s="19"/>
      <c r="T55" s="10">
        <v>2.77</v>
      </c>
      <c r="U55" s="10">
        <f t="shared" si="1"/>
        <v>2.77</v>
      </c>
    </row>
    <row r="56" spans="1:21" x14ac:dyDescent="0.2">
      <c r="A56" s="20" t="s">
        <v>223</v>
      </c>
      <c r="B56" t="s">
        <v>180</v>
      </c>
      <c r="C56" t="s">
        <v>66</v>
      </c>
      <c r="D56">
        <v>30</v>
      </c>
      <c r="E56">
        <v>4.34</v>
      </c>
      <c r="F56">
        <v>5</v>
      </c>
      <c r="G56" s="10">
        <v>2.58</v>
      </c>
      <c r="H56" s="18">
        <v>0.60160000000000002</v>
      </c>
      <c r="I56" s="19">
        <f>(H56/G56)</f>
        <v>0.23317829457364342</v>
      </c>
      <c r="M56" s="10">
        <v>0.6</v>
      </c>
      <c r="N56" s="18">
        <v>0.16370000000000001</v>
      </c>
      <c r="O56" s="18">
        <v>6.7799999999999999E-2</v>
      </c>
      <c r="P56" s="10">
        <v>0.74</v>
      </c>
      <c r="Q56">
        <v>8.4</v>
      </c>
      <c r="R56">
        <v>0.92</v>
      </c>
      <c r="S56">
        <v>9.1999999999999993</v>
      </c>
      <c r="T56" s="10">
        <v>0.72</v>
      </c>
      <c r="U56" s="10">
        <f t="shared" si="1"/>
        <v>1.5531000000000001</v>
      </c>
    </row>
    <row r="57" spans="1:21" x14ac:dyDescent="0.2">
      <c r="A57" s="20" t="s">
        <v>224</v>
      </c>
      <c r="B57" t="s">
        <v>180</v>
      </c>
      <c r="C57" t="s">
        <v>66</v>
      </c>
      <c r="D57">
        <v>39</v>
      </c>
      <c r="E57">
        <v>3.41</v>
      </c>
      <c r="F57">
        <v>5</v>
      </c>
      <c r="G57" s="10">
        <v>2.91</v>
      </c>
      <c r="H57" s="18">
        <v>0.59550000000000003</v>
      </c>
      <c r="I57" s="19">
        <f>(H57/G57)</f>
        <v>0.20463917525773195</v>
      </c>
      <c r="M57" s="10">
        <v>0.98</v>
      </c>
      <c r="N57" s="18">
        <v>0.21990000000000001</v>
      </c>
      <c r="O57" s="18">
        <v>9.2999999999999999E-2</v>
      </c>
      <c r="P57" s="10">
        <v>0.79</v>
      </c>
      <c r="Q57">
        <v>7.8</v>
      </c>
      <c r="R57">
        <v>1.1100000000000001</v>
      </c>
      <c r="S57">
        <v>13.5</v>
      </c>
      <c r="T57" s="10">
        <v>1.72</v>
      </c>
      <c r="U57" s="10">
        <f t="shared" si="1"/>
        <v>2.6284000000000001</v>
      </c>
    </row>
    <row r="58" spans="1:21" x14ac:dyDescent="0.2">
      <c r="A58" s="20" t="s">
        <v>225</v>
      </c>
      <c r="B58" t="s">
        <v>180</v>
      </c>
      <c r="C58" t="s">
        <v>66</v>
      </c>
      <c r="E58">
        <v>3.5</v>
      </c>
      <c r="F58">
        <v>100</v>
      </c>
      <c r="I58" s="19"/>
      <c r="T58" s="10">
        <v>3.81</v>
      </c>
      <c r="U58" s="10">
        <f t="shared" si="1"/>
        <v>3.81</v>
      </c>
    </row>
    <row r="59" spans="1:21" x14ac:dyDescent="0.2">
      <c r="A59" s="20" t="s">
        <v>226</v>
      </c>
      <c r="B59" t="s">
        <v>180</v>
      </c>
      <c r="C59" t="s">
        <v>66</v>
      </c>
      <c r="D59">
        <v>72</v>
      </c>
      <c r="E59">
        <v>6.24</v>
      </c>
      <c r="F59">
        <v>80</v>
      </c>
      <c r="G59" s="10">
        <v>1.1399999999999999</v>
      </c>
      <c r="H59" s="18">
        <v>0.25530000000000003</v>
      </c>
      <c r="I59" s="19">
        <f t="shared" ref="I59:I77" si="4">(H59/G59)</f>
        <v>0.22394736842105267</v>
      </c>
      <c r="J59" s="10">
        <v>0.53200000000000003</v>
      </c>
      <c r="K59" s="18">
        <v>0.20610000000000001</v>
      </c>
      <c r="L59" s="18">
        <v>0.1656</v>
      </c>
      <c r="M59" s="10">
        <v>1.46</v>
      </c>
      <c r="N59" s="18">
        <v>0.32790000000000002</v>
      </c>
      <c r="O59" s="18">
        <v>0.1275</v>
      </c>
      <c r="P59" s="10">
        <v>0.88</v>
      </c>
      <c r="Q59">
        <v>6.8</v>
      </c>
      <c r="R59">
        <v>0.98</v>
      </c>
      <c r="S59">
        <v>11.5</v>
      </c>
      <c r="T59" s="10">
        <v>5.83</v>
      </c>
      <c r="U59" s="10">
        <f t="shared" si="1"/>
        <v>6.9124000000000008</v>
      </c>
    </row>
    <row r="60" spans="1:21" x14ac:dyDescent="0.2">
      <c r="A60" s="17" t="s">
        <v>227</v>
      </c>
      <c r="B60" t="s">
        <v>170</v>
      </c>
      <c r="C60" t="s">
        <v>52</v>
      </c>
      <c r="D60">
        <v>50</v>
      </c>
      <c r="E60">
        <v>8.6999999999999993</v>
      </c>
      <c r="F60">
        <v>10</v>
      </c>
      <c r="G60" s="10">
        <v>1.27</v>
      </c>
      <c r="H60" s="18">
        <v>0.33460000000000001</v>
      </c>
      <c r="I60" s="19">
        <f t="shared" si="4"/>
        <v>0.26346456692913384</v>
      </c>
      <c r="J60" s="10">
        <v>1.659</v>
      </c>
      <c r="K60" s="18">
        <v>0.67520000000000002</v>
      </c>
      <c r="L60" s="18">
        <v>0.31369999999999998</v>
      </c>
      <c r="M60" s="10">
        <v>1.27</v>
      </c>
      <c r="N60" s="18">
        <v>0.40649999999999997</v>
      </c>
      <c r="O60" s="18">
        <v>7.7100000000000002E-2</v>
      </c>
      <c r="P60" s="10">
        <v>0.89</v>
      </c>
      <c r="Q60">
        <v>9.6</v>
      </c>
      <c r="R60">
        <v>0.79</v>
      </c>
      <c r="S60">
        <v>10.199999999999999</v>
      </c>
      <c r="T60" s="10">
        <v>22.95</v>
      </c>
      <c r="U60" s="10">
        <f t="shared" si="1"/>
        <v>24.757100000000001</v>
      </c>
    </row>
    <row r="61" spans="1:21" x14ac:dyDescent="0.2">
      <c r="A61" s="17" t="s">
        <v>228</v>
      </c>
      <c r="B61" t="s">
        <v>170</v>
      </c>
      <c r="C61" t="s">
        <v>52</v>
      </c>
      <c r="D61">
        <v>13</v>
      </c>
      <c r="E61">
        <v>4.6399999999999997</v>
      </c>
      <c r="F61">
        <v>0</v>
      </c>
      <c r="G61" s="10">
        <v>3.01</v>
      </c>
      <c r="H61" s="18">
        <v>0.83819999999999995</v>
      </c>
      <c r="I61" s="19">
        <f t="shared" si="4"/>
        <v>0.2784717607973422</v>
      </c>
      <c r="M61" s="10">
        <v>1.95</v>
      </c>
      <c r="N61" s="18">
        <v>0.57010000000000005</v>
      </c>
      <c r="O61" s="18">
        <v>6.93E-2</v>
      </c>
      <c r="P61" s="10">
        <v>1.01</v>
      </c>
      <c r="Q61">
        <v>9.1</v>
      </c>
      <c r="R61">
        <v>0.61</v>
      </c>
      <c r="S61">
        <v>2.4</v>
      </c>
      <c r="T61" s="10">
        <v>4.6100000000000003</v>
      </c>
      <c r="U61" s="10">
        <f t="shared" si="1"/>
        <v>6.0876000000000001</v>
      </c>
    </row>
    <row r="62" spans="1:21" x14ac:dyDescent="0.2">
      <c r="A62" s="17" t="s">
        <v>229</v>
      </c>
      <c r="B62" t="s">
        <v>170</v>
      </c>
      <c r="C62" t="s">
        <v>52</v>
      </c>
      <c r="D62">
        <v>53.5</v>
      </c>
      <c r="E62">
        <v>7.36</v>
      </c>
      <c r="F62">
        <v>5</v>
      </c>
      <c r="G62" s="10">
        <v>1.51</v>
      </c>
      <c r="H62" s="18">
        <v>0.50870000000000004</v>
      </c>
      <c r="I62" s="19">
        <f t="shared" si="4"/>
        <v>0.33688741721854309</v>
      </c>
      <c r="J62" s="10">
        <v>0.752</v>
      </c>
      <c r="K62" s="18">
        <v>0.36670000000000003</v>
      </c>
      <c r="L62" s="18">
        <v>0.16520000000000001</v>
      </c>
      <c r="M62" s="10">
        <v>1.69</v>
      </c>
      <c r="N62" s="18">
        <v>0.58389999999999997</v>
      </c>
      <c r="O62" s="18">
        <v>0.1164</v>
      </c>
      <c r="P62" s="10">
        <v>0.93</v>
      </c>
      <c r="Q62">
        <v>12.4</v>
      </c>
      <c r="R62">
        <v>1.06</v>
      </c>
      <c r="S62">
        <v>12.9</v>
      </c>
      <c r="T62" s="10">
        <v>19.77</v>
      </c>
      <c r="U62" s="10">
        <f t="shared" si="1"/>
        <v>21.510899999999999</v>
      </c>
    </row>
    <row r="63" spans="1:21" x14ac:dyDescent="0.2">
      <c r="A63" s="17" t="s">
        <v>230</v>
      </c>
      <c r="B63" t="s">
        <v>170</v>
      </c>
      <c r="C63" t="s">
        <v>52</v>
      </c>
      <c r="D63">
        <v>24</v>
      </c>
      <c r="E63">
        <v>4.18</v>
      </c>
      <c r="F63">
        <v>0</v>
      </c>
      <c r="G63" s="10">
        <v>0.61</v>
      </c>
      <c r="H63" s="18">
        <v>0.1178</v>
      </c>
      <c r="I63" s="19">
        <f t="shared" si="4"/>
        <v>0.19311475409836065</v>
      </c>
      <c r="M63" s="10">
        <v>0.62</v>
      </c>
      <c r="N63" s="18">
        <v>0.12479999999999999</v>
      </c>
      <c r="O63" s="18">
        <v>3.1300000000000001E-2</v>
      </c>
      <c r="P63" s="10">
        <v>0.84</v>
      </c>
      <c r="Q63">
        <v>9.3000000000000007</v>
      </c>
      <c r="R63">
        <v>0.98</v>
      </c>
      <c r="S63">
        <v>9.8000000000000007</v>
      </c>
      <c r="T63" s="10">
        <v>3.63</v>
      </c>
      <c r="U63" s="10">
        <f t="shared" si="1"/>
        <v>3.9038999999999997</v>
      </c>
    </row>
    <row r="64" spans="1:21" x14ac:dyDescent="0.2">
      <c r="A64" s="17" t="s">
        <v>231</v>
      </c>
      <c r="B64" t="s">
        <v>170</v>
      </c>
      <c r="C64" t="s">
        <v>52</v>
      </c>
      <c r="D64">
        <v>30</v>
      </c>
      <c r="E64">
        <v>9.4499999999999993</v>
      </c>
      <c r="F64">
        <v>0</v>
      </c>
      <c r="G64" s="10">
        <v>1.33</v>
      </c>
      <c r="H64" s="18">
        <v>0.45839999999999997</v>
      </c>
      <c r="I64" s="19">
        <f t="shared" si="4"/>
        <v>0.34466165413533834</v>
      </c>
      <c r="J64" s="10">
        <v>1.0680000000000001</v>
      </c>
      <c r="K64" s="18">
        <v>0.48830000000000001</v>
      </c>
      <c r="L64" s="18">
        <v>0.26669999999999999</v>
      </c>
      <c r="M64" s="10">
        <v>1.48</v>
      </c>
      <c r="N64" s="18">
        <v>0.50870000000000004</v>
      </c>
      <c r="O64" s="18">
        <v>5.1999999999999998E-2</v>
      </c>
      <c r="P64" s="10">
        <v>0.69</v>
      </c>
      <c r="Q64">
        <v>4.9000000000000004</v>
      </c>
      <c r="R64">
        <v>0.85</v>
      </c>
      <c r="S64">
        <v>8.4</v>
      </c>
      <c r="T64" s="10">
        <v>20.88</v>
      </c>
      <c r="U64" s="10">
        <f t="shared" si="1"/>
        <v>22.6541</v>
      </c>
    </row>
    <row r="65" spans="1:21" ht="17" thickBot="1" x14ac:dyDescent="0.25">
      <c r="A65" s="23" t="s">
        <v>232</v>
      </c>
      <c r="B65" t="s">
        <v>170</v>
      </c>
      <c r="C65" t="s">
        <v>52</v>
      </c>
      <c r="D65">
        <v>49</v>
      </c>
      <c r="E65">
        <v>9.1300000000000008</v>
      </c>
      <c r="F65">
        <v>0</v>
      </c>
      <c r="G65" s="10">
        <v>1.1299999999999999</v>
      </c>
      <c r="H65" s="18">
        <v>0.36</v>
      </c>
      <c r="I65" s="19">
        <f t="shared" si="4"/>
        <v>0.31858407079646017</v>
      </c>
      <c r="J65" s="10">
        <v>1.0760000000000001</v>
      </c>
      <c r="K65" s="18">
        <v>0.49080000000000001</v>
      </c>
      <c r="M65" s="10">
        <v>1.02</v>
      </c>
      <c r="N65" s="18">
        <v>0.35149999999999998</v>
      </c>
      <c r="O65" s="18">
        <v>0.1065</v>
      </c>
      <c r="P65" s="10">
        <v>1.24</v>
      </c>
      <c r="Q65">
        <v>13.6</v>
      </c>
      <c r="R65">
        <v>0.56000000000000005</v>
      </c>
      <c r="S65">
        <v>6.7</v>
      </c>
      <c r="T65" s="10">
        <v>20.43</v>
      </c>
      <c r="U65" s="10">
        <f t="shared" si="1"/>
        <v>21.738800000000001</v>
      </c>
    </row>
    <row r="66" spans="1:21" x14ac:dyDescent="0.2">
      <c r="A66" s="24" t="s">
        <v>233</v>
      </c>
      <c r="B66" t="s">
        <v>170</v>
      </c>
      <c r="C66" t="s">
        <v>52</v>
      </c>
      <c r="D66">
        <v>51</v>
      </c>
      <c r="E66">
        <v>9.2200000000000006</v>
      </c>
      <c r="F66">
        <v>0</v>
      </c>
      <c r="G66" s="10">
        <v>1.41</v>
      </c>
      <c r="H66" s="18">
        <v>0.44890000000000002</v>
      </c>
      <c r="I66" s="19">
        <f t="shared" si="4"/>
        <v>0.31836879432624116</v>
      </c>
      <c r="J66" s="10">
        <v>1.1060000000000001</v>
      </c>
      <c r="K66" s="18">
        <v>0.54800000000000004</v>
      </c>
      <c r="L66" s="18">
        <v>0.217</v>
      </c>
      <c r="M66" s="10">
        <v>1.44</v>
      </c>
      <c r="N66" s="18">
        <v>0.47839999999999999</v>
      </c>
      <c r="O66" s="18">
        <v>0.10440000000000001</v>
      </c>
      <c r="P66" s="10">
        <v>0.91</v>
      </c>
      <c r="Q66">
        <v>10.7</v>
      </c>
      <c r="R66">
        <v>0.98</v>
      </c>
      <c r="S66">
        <v>10.199999999999999</v>
      </c>
      <c r="T66" s="10">
        <v>24.36</v>
      </c>
      <c r="U66" s="10">
        <f t="shared" si="1"/>
        <v>26.156699999999997</v>
      </c>
    </row>
    <row r="67" spans="1:21" x14ac:dyDescent="0.2">
      <c r="A67" s="17" t="s">
        <v>234</v>
      </c>
      <c r="B67" t="s">
        <v>170</v>
      </c>
      <c r="C67" t="s">
        <v>52</v>
      </c>
      <c r="D67">
        <v>43.5</v>
      </c>
      <c r="E67">
        <v>8.64</v>
      </c>
      <c r="F67">
        <v>0</v>
      </c>
      <c r="G67" s="10">
        <v>1.25</v>
      </c>
      <c r="H67" s="18">
        <v>0.41710000000000003</v>
      </c>
      <c r="I67" s="19">
        <f t="shared" si="4"/>
        <v>0.33368000000000003</v>
      </c>
      <c r="J67" s="10">
        <v>1.4339999999999999</v>
      </c>
      <c r="K67" s="18">
        <v>0.65349999999999997</v>
      </c>
      <c r="M67" s="10">
        <v>1.35</v>
      </c>
      <c r="N67" s="18">
        <v>0.45190000000000002</v>
      </c>
      <c r="O67" s="18">
        <v>0.1013</v>
      </c>
      <c r="P67" s="10">
        <v>0.56999999999999995</v>
      </c>
      <c r="Q67">
        <v>8.1999999999999993</v>
      </c>
      <c r="R67">
        <v>1.18</v>
      </c>
      <c r="S67">
        <v>12.9</v>
      </c>
      <c r="T67" s="10">
        <v>21.53</v>
      </c>
      <c r="U67" s="10">
        <f t="shared" si="1"/>
        <v>23.1538</v>
      </c>
    </row>
    <row r="68" spans="1:21" x14ac:dyDescent="0.2">
      <c r="A68" s="20" t="s">
        <v>235</v>
      </c>
      <c r="B68" t="s">
        <v>180</v>
      </c>
      <c r="C68" t="s">
        <v>52</v>
      </c>
      <c r="D68">
        <v>16.5</v>
      </c>
      <c r="E68">
        <v>2.06</v>
      </c>
      <c r="F68">
        <v>90</v>
      </c>
      <c r="G68" s="10">
        <v>0.54</v>
      </c>
      <c r="H68" s="18">
        <v>0.22070000000000001</v>
      </c>
      <c r="I68" s="19">
        <f t="shared" si="4"/>
        <v>0.40870370370370368</v>
      </c>
      <c r="T68" s="10">
        <v>1.67</v>
      </c>
      <c r="U68" s="10">
        <f t="shared" ref="U68:U95" si="5">T68+O68+N68+L68+K68+H68</f>
        <v>1.8906999999999998</v>
      </c>
    </row>
    <row r="69" spans="1:21" x14ac:dyDescent="0.2">
      <c r="A69" s="20" t="s">
        <v>236</v>
      </c>
      <c r="B69" t="s">
        <v>180</v>
      </c>
      <c r="C69" t="s">
        <v>52</v>
      </c>
      <c r="D69">
        <v>33.5</v>
      </c>
      <c r="E69">
        <v>4.2300000000000004</v>
      </c>
      <c r="F69">
        <v>70</v>
      </c>
      <c r="G69" s="10">
        <v>0.62</v>
      </c>
      <c r="H69" s="18">
        <v>0.1648</v>
      </c>
      <c r="I69" s="19">
        <f t="shared" si="4"/>
        <v>0.26580645161290323</v>
      </c>
      <c r="J69" s="10">
        <v>0.375</v>
      </c>
      <c r="K69" s="18">
        <v>0.15670000000000001</v>
      </c>
      <c r="L69" s="18">
        <v>0.1022</v>
      </c>
      <c r="M69" s="10">
        <v>0.97</v>
      </c>
      <c r="N69" s="18">
        <v>0.2928</v>
      </c>
      <c r="O69" s="18">
        <v>8.4599999999999995E-2</v>
      </c>
      <c r="P69" s="10">
        <v>0.79</v>
      </c>
      <c r="Q69">
        <v>7.8</v>
      </c>
      <c r="R69">
        <v>0.97</v>
      </c>
      <c r="S69">
        <v>11.8</v>
      </c>
      <c r="T69" s="10">
        <v>3.14</v>
      </c>
      <c r="U69" s="10">
        <f t="shared" si="5"/>
        <v>3.9411</v>
      </c>
    </row>
    <row r="70" spans="1:21" x14ac:dyDescent="0.2">
      <c r="A70" s="20" t="s">
        <v>237</v>
      </c>
      <c r="B70" t="s">
        <v>180</v>
      </c>
      <c r="C70" t="s">
        <v>52</v>
      </c>
      <c r="D70">
        <v>24</v>
      </c>
      <c r="E70">
        <v>2.06</v>
      </c>
      <c r="F70">
        <v>70</v>
      </c>
      <c r="G70" s="10">
        <v>1.06</v>
      </c>
      <c r="H70" s="18">
        <v>0.21659999999999999</v>
      </c>
      <c r="I70" s="19">
        <f t="shared" si="4"/>
        <v>0.2043396226415094</v>
      </c>
      <c r="T70" s="10">
        <v>1.55</v>
      </c>
      <c r="U70" s="10">
        <f t="shared" si="5"/>
        <v>1.7665999999999999</v>
      </c>
    </row>
    <row r="71" spans="1:21" x14ac:dyDescent="0.2">
      <c r="A71" s="20" t="s">
        <v>238</v>
      </c>
      <c r="B71" t="s">
        <v>180</v>
      </c>
      <c r="C71" t="s">
        <v>52</v>
      </c>
      <c r="E71">
        <v>6.08</v>
      </c>
      <c r="F71">
        <v>90</v>
      </c>
      <c r="G71" s="10">
        <v>0.28000000000000003</v>
      </c>
      <c r="H71" s="18">
        <v>5.5300000000000002E-2</v>
      </c>
      <c r="I71" s="19">
        <f t="shared" si="4"/>
        <v>0.19749999999999998</v>
      </c>
      <c r="J71" s="10">
        <v>0.61399999999999999</v>
      </c>
      <c r="K71" s="18">
        <v>0.27350000000000002</v>
      </c>
      <c r="L71" s="18">
        <v>9.1399999999999995E-2</v>
      </c>
      <c r="T71" s="10">
        <v>9.0500000000000007</v>
      </c>
      <c r="U71" s="10">
        <f t="shared" si="5"/>
        <v>9.4702000000000019</v>
      </c>
    </row>
    <row r="72" spans="1:21" x14ac:dyDescent="0.2">
      <c r="A72" s="20" t="s">
        <v>239</v>
      </c>
      <c r="B72" t="s">
        <v>180</v>
      </c>
      <c r="C72" t="s">
        <v>52</v>
      </c>
      <c r="D72">
        <v>42.5</v>
      </c>
      <c r="E72">
        <v>4.83</v>
      </c>
      <c r="F72">
        <v>55</v>
      </c>
      <c r="G72" s="10">
        <v>0.55000000000000004</v>
      </c>
      <c r="H72" s="18">
        <v>0.1326</v>
      </c>
      <c r="I72" s="19">
        <f t="shared" si="4"/>
        <v>0.24109090909090905</v>
      </c>
      <c r="M72" s="10">
        <v>0.24</v>
      </c>
      <c r="N72" s="18">
        <v>6.2100000000000002E-2</v>
      </c>
      <c r="O72" s="18">
        <v>3.9699999999999999E-2</v>
      </c>
      <c r="P72" s="10">
        <v>0.87</v>
      </c>
      <c r="Q72">
        <v>12</v>
      </c>
      <c r="R72">
        <v>0.64</v>
      </c>
      <c r="S72">
        <v>1.4</v>
      </c>
      <c r="T72" s="10">
        <v>4.95</v>
      </c>
      <c r="U72" s="10">
        <f t="shared" si="5"/>
        <v>5.1844000000000001</v>
      </c>
    </row>
    <row r="73" spans="1:21" x14ac:dyDescent="0.2">
      <c r="A73" s="20" t="s">
        <v>240</v>
      </c>
      <c r="B73" t="s">
        <v>180</v>
      </c>
      <c r="C73" t="s">
        <v>52</v>
      </c>
      <c r="D73">
        <v>57</v>
      </c>
      <c r="E73">
        <v>6.22</v>
      </c>
      <c r="F73">
        <v>35</v>
      </c>
      <c r="G73" s="10">
        <v>1.29</v>
      </c>
      <c r="H73" s="18">
        <v>0.34200000000000003</v>
      </c>
      <c r="I73" s="19">
        <f t="shared" si="4"/>
        <v>0.26511627906976748</v>
      </c>
      <c r="J73" s="10">
        <v>1.026</v>
      </c>
      <c r="K73" s="18">
        <v>0.4476</v>
      </c>
      <c r="L73" s="18">
        <v>0.16400000000000001</v>
      </c>
      <c r="M73" s="10">
        <v>1.73</v>
      </c>
      <c r="N73" s="18">
        <v>0.50329999999999997</v>
      </c>
      <c r="O73" s="18">
        <v>0.1812</v>
      </c>
      <c r="P73" s="10">
        <v>1.35</v>
      </c>
      <c r="Q73">
        <v>22.6</v>
      </c>
      <c r="R73">
        <v>1.1000000000000001</v>
      </c>
      <c r="S73">
        <v>19.2</v>
      </c>
      <c r="T73" s="10">
        <v>7.14</v>
      </c>
      <c r="U73" s="10">
        <f t="shared" si="5"/>
        <v>8.7781000000000002</v>
      </c>
    </row>
    <row r="74" spans="1:21" x14ac:dyDescent="0.2">
      <c r="A74" s="20" t="s">
        <v>241</v>
      </c>
      <c r="B74" t="s">
        <v>180</v>
      </c>
      <c r="C74" t="s">
        <v>52</v>
      </c>
      <c r="D74">
        <v>43</v>
      </c>
      <c r="E74">
        <v>4.4400000000000004</v>
      </c>
      <c r="F74">
        <v>25</v>
      </c>
      <c r="G74" s="10">
        <v>0.72</v>
      </c>
      <c r="H74" s="18">
        <v>0.1903</v>
      </c>
      <c r="I74" s="19">
        <f t="shared" si="4"/>
        <v>0.26430555555555557</v>
      </c>
      <c r="J74" s="10">
        <v>0.61799999999999999</v>
      </c>
      <c r="K74" s="18">
        <v>0.27600000000000002</v>
      </c>
      <c r="L74" s="18">
        <v>0.1119</v>
      </c>
      <c r="M74" s="10">
        <v>1.27</v>
      </c>
      <c r="N74" s="18">
        <v>0.34350000000000003</v>
      </c>
      <c r="O74" s="18">
        <v>0.11509999999999999</v>
      </c>
      <c r="P74" s="10">
        <v>0.72</v>
      </c>
      <c r="Q74">
        <v>7.6</v>
      </c>
      <c r="R74">
        <v>1.29</v>
      </c>
      <c r="S74">
        <v>18.3</v>
      </c>
      <c r="T74" s="10">
        <v>4.58</v>
      </c>
      <c r="U74" s="10">
        <f t="shared" si="5"/>
        <v>5.6167999999999996</v>
      </c>
    </row>
    <row r="75" spans="1:21" x14ac:dyDescent="0.2">
      <c r="A75" s="20" t="s">
        <v>242</v>
      </c>
      <c r="B75" t="s">
        <v>180</v>
      </c>
      <c r="C75" t="s">
        <v>52</v>
      </c>
      <c r="D75">
        <v>14.5</v>
      </c>
      <c r="E75" s="25">
        <v>2.56</v>
      </c>
      <c r="F75">
        <v>90</v>
      </c>
      <c r="G75" s="10">
        <v>0.65</v>
      </c>
      <c r="H75" s="18">
        <v>0.29299999999999998</v>
      </c>
      <c r="I75" s="19">
        <f t="shared" si="4"/>
        <v>0.4507692307692307</v>
      </c>
      <c r="K75" s="18"/>
      <c r="T75" s="10">
        <v>1.84</v>
      </c>
      <c r="U75" s="10">
        <f t="shared" si="5"/>
        <v>2.133</v>
      </c>
    </row>
    <row r="76" spans="1:21" x14ac:dyDescent="0.2">
      <c r="A76" s="17" t="s">
        <v>243</v>
      </c>
      <c r="B76" t="s">
        <v>170</v>
      </c>
      <c r="C76" t="s">
        <v>63</v>
      </c>
      <c r="D76">
        <v>53</v>
      </c>
      <c r="E76" s="25">
        <v>8.02</v>
      </c>
      <c r="F76">
        <v>0</v>
      </c>
      <c r="G76" s="10">
        <v>10.52</v>
      </c>
      <c r="H76" s="18">
        <v>3.3732000000000002</v>
      </c>
      <c r="I76" s="19">
        <f t="shared" si="4"/>
        <v>0.32064638783269966</v>
      </c>
      <c r="J76" s="10">
        <v>0.54</v>
      </c>
      <c r="K76" s="18">
        <v>0.25619999999999998</v>
      </c>
      <c r="L76" s="18">
        <v>0.1024</v>
      </c>
      <c r="M76" s="10">
        <v>7.55</v>
      </c>
      <c r="N76" s="18">
        <v>2.4363999999999999</v>
      </c>
      <c r="O76" s="18">
        <v>0.56979999999999997</v>
      </c>
      <c r="P76" s="10">
        <v>1.84</v>
      </c>
      <c r="Q76">
        <v>24.8</v>
      </c>
      <c r="R76">
        <v>1.72</v>
      </c>
      <c r="S76">
        <v>23</v>
      </c>
      <c r="T76" s="10">
        <v>14.49</v>
      </c>
      <c r="U76" s="10">
        <f t="shared" si="5"/>
        <v>21.228000000000002</v>
      </c>
    </row>
    <row r="77" spans="1:21" x14ac:dyDescent="0.2">
      <c r="A77" s="17" t="s">
        <v>244</v>
      </c>
      <c r="B77" t="s">
        <v>170</v>
      </c>
      <c r="C77" t="s">
        <v>63</v>
      </c>
      <c r="D77">
        <v>42.5</v>
      </c>
      <c r="E77" s="25">
        <v>6.12</v>
      </c>
      <c r="F77">
        <v>0</v>
      </c>
      <c r="G77" s="10">
        <v>8.08</v>
      </c>
      <c r="H77" s="18">
        <v>1.7787999999999999</v>
      </c>
      <c r="I77" s="19">
        <f t="shared" si="4"/>
        <v>0.22014851485148515</v>
      </c>
      <c r="J77" s="10">
        <v>0.82</v>
      </c>
      <c r="K77" s="18">
        <v>0.34200000000000003</v>
      </c>
      <c r="L77" s="18">
        <v>0.15620000000000001</v>
      </c>
      <c r="M77" s="10">
        <v>5.85</v>
      </c>
      <c r="N77" s="18">
        <v>1.3372999999999999</v>
      </c>
      <c r="O77" s="18">
        <v>0.38150000000000001</v>
      </c>
      <c r="P77" s="10">
        <v>1.75</v>
      </c>
      <c r="Q77">
        <v>25.3</v>
      </c>
      <c r="R77">
        <v>1.29</v>
      </c>
      <c r="S77">
        <v>19.7</v>
      </c>
      <c r="T77" s="10">
        <v>7.79</v>
      </c>
      <c r="U77" s="10">
        <f t="shared" si="5"/>
        <v>11.785800000000002</v>
      </c>
    </row>
    <row r="78" spans="1:21" x14ac:dyDescent="0.2">
      <c r="A78" s="20" t="s">
        <v>245</v>
      </c>
      <c r="B78" t="s">
        <v>180</v>
      </c>
      <c r="C78" t="s">
        <v>63</v>
      </c>
      <c r="E78" s="25">
        <v>3.16</v>
      </c>
      <c r="F78">
        <v>100</v>
      </c>
      <c r="I78" s="19"/>
      <c r="T78" s="10">
        <v>2.5099999999999998</v>
      </c>
      <c r="U78" s="10">
        <f t="shared" si="5"/>
        <v>2.5099999999999998</v>
      </c>
    </row>
    <row r="79" spans="1:21" x14ac:dyDescent="0.2">
      <c r="A79" s="20" t="s">
        <v>246</v>
      </c>
      <c r="B79" t="s">
        <v>180</v>
      </c>
      <c r="C79" t="s">
        <v>63</v>
      </c>
      <c r="E79" s="25">
        <v>3.09</v>
      </c>
      <c r="F79">
        <v>100</v>
      </c>
      <c r="I79" s="19"/>
      <c r="T79" s="10">
        <v>2.4</v>
      </c>
      <c r="U79" s="10">
        <f t="shared" si="5"/>
        <v>2.4</v>
      </c>
    </row>
    <row r="80" spans="1:21" x14ac:dyDescent="0.2">
      <c r="A80" s="17" t="s">
        <v>247</v>
      </c>
      <c r="B80" t="s">
        <v>170</v>
      </c>
      <c r="C80" t="s">
        <v>248</v>
      </c>
      <c r="D80">
        <v>56</v>
      </c>
      <c r="E80" s="25">
        <v>9.44</v>
      </c>
      <c r="F80">
        <v>0</v>
      </c>
      <c r="G80" s="10">
        <v>1.65</v>
      </c>
      <c r="H80" s="18">
        <v>0.70469999999999999</v>
      </c>
      <c r="I80" s="19">
        <f t="shared" ref="I80:I94" si="6">(H80/G80)</f>
        <v>0.42709090909090913</v>
      </c>
      <c r="J80" s="10">
        <v>1.3540000000000001</v>
      </c>
      <c r="K80" s="18">
        <v>0.6079</v>
      </c>
      <c r="L80" s="18">
        <v>0.34050000000000002</v>
      </c>
      <c r="M80" s="10">
        <v>2.16</v>
      </c>
      <c r="N80" s="18">
        <v>0.85780000000000001</v>
      </c>
      <c r="O80" s="18">
        <v>0.18310000000000001</v>
      </c>
      <c r="P80" s="10">
        <v>1.32</v>
      </c>
      <c r="Q80">
        <v>19.3</v>
      </c>
      <c r="R80">
        <v>0.62</v>
      </c>
      <c r="S80">
        <v>10.199999999999999</v>
      </c>
      <c r="T80" s="10">
        <v>23.81</v>
      </c>
      <c r="U80" s="10">
        <f t="shared" si="5"/>
        <v>26.503999999999998</v>
      </c>
    </row>
    <row r="81" spans="1:21" x14ac:dyDescent="0.2">
      <c r="A81" s="17" t="s">
        <v>249</v>
      </c>
      <c r="B81" t="s">
        <v>170</v>
      </c>
      <c r="C81" t="s">
        <v>248</v>
      </c>
      <c r="D81">
        <v>53</v>
      </c>
      <c r="E81" s="25">
        <v>10.6</v>
      </c>
      <c r="F81">
        <v>0</v>
      </c>
      <c r="G81" s="10">
        <v>1.64</v>
      </c>
      <c r="H81" s="18">
        <v>0.67600000000000005</v>
      </c>
      <c r="I81" s="19">
        <f t="shared" si="6"/>
        <v>0.41219512195121955</v>
      </c>
      <c r="J81" s="10">
        <v>1.415</v>
      </c>
      <c r="K81" s="18">
        <v>0.60589999999999999</v>
      </c>
      <c r="L81" s="18">
        <v>0.35299999999999998</v>
      </c>
      <c r="M81" s="10">
        <v>1.92</v>
      </c>
      <c r="N81" s="18">
        <v>0.82879999999999998</v>
      </c>
      <c r="O81" s="18">
        <v>0.19650000000000001</v>
      </c>
      <c r="P81" s="10">
        <v>1.43</v>
      </c>
      <c r="Q81">
        <v>17.600000000000001</v>
      </c>
      <c r="R81">
        <v>1</v>
      </c>
      <c r="S81">
        <v>10.8</v>
      </c>
      <c r="T81" s="10">
        <v>23.55</v>
      </c>
      <c r="U81" s="10">
        <f t="shared" si="5"/>
        <v>26.2102</v>
      </c>
    </row>
    <row r="82" spans="1:21" x14ac:dyDescent="0.2">
      <c r="A82" s="17" t="s">
        <v>250</v>
      </c>
      <c r="B82" t="s">
        <v>170</v>
      </c>
      <c r="C82" t="s">
        <v>248</v>
      </c>
      <c r="D82">
        <v>69</v>
      </c>
      <c r="E82" s="25">
        <v>9.81</v>
      </c>
      <c r="F82">
        <v>0</v>
      </c>
      <c r="G82" s="10">
        <v>2.29</v>
      </c>
      <c r="H82" s="18">
        <v>1.054</v>
      </c>
      <c r="I82" s="19">
        <f t="shared" si="6"/>
        <v>0.46026200873362449</v>
      </c>
      <c r="J82" s="10">
        <v>1.3680000000000001</v>
      </c>
      <c r="K82" s="18">
        <v>0.64049999999999996</v>
      </c>
      <c r="L82" s="18">
        <v>0.34849999999999998</v>
      </c>
      <c r="M82" s="10">
        <v>2.4900000000000002</v>
      </c>
      <c r="N82" s="18">
        <v>1.0152000000000001</v>
      </c>
      <c r="O82" s="18">
        <v>0.18690000000000001</v>
      </c>
      <c r="P82" s="10">
        <v>0.99</v>
      </c>
      <c r="Q82">
        <v>12.9</v>
      </c>
      <c r="R82">
        <v>1.43</v>
      </c>
      <c r="S82">
        <v>21.1</v>
      </c>
      <c r="T82" s="10">
        <v>27.64</v>
      </c>
      <c r="U82" s="10">
        <f t="shared" si="5"/>
        <v>30.885100000000001</v>
      </c>
    </row>
    <row r="83" spans="1:21" x14ac:dyDescent="0.2">
      <c r="A83" s="17" t="s">
        <v>251</v>
      </c>
      <c r="B83" t="s">
        <v>170</v>
      </c>
      <c r="C83" t="s">
        <v>248</v>
      </c>
      <c r="D83">
        <v>73.5</v>
      </c>
      <c r="E83" s="25">
        <v>10.32</v>
      </c>
      <c r="F83">
        <v>0</v>
      </c>
      <c r="G83" s="10">
        <v>1.19</v>
      </c>
      <c r="H83" s="18">
        <v>0.52449999999999997</v>
      </c>
      <c r="I83" s="19">
        <f t="shared" si="6"/>
        <v>0.44075630252100839</v>
      </c>
      <c r="J83" s="10">
        <v>1.89</v>
      </c>
      <c r="K83" s="18">
        <v>0.84140000000000004</v>
      </c>
      <c r="L83" s="18">
        <v>0.4148</v>
      </c>
      <c r="M83" s="10">
        <v>1.93</v>
      </c>
      <c r="N83" s="18">
        <v>0.90749999999999997</v>
      </c>
      <c r="O83" s="18">
        <v>0.14649999999999999</v>
      </c>
      <c r="P83" s="10">
        <v>0.73</v>
      </c>
      <c r="Q83">
        <v>9.4</v>
      </c>
      <c r="R83">
        <v>1.0900000000000001</v>
      </c>
      <c r="S83">
        <v>17.899999999999999</v>
      </c>
      <c r="T83" s="10">
        <v>24.73</v>
      </c>
      <c r="U83" s="10">
        <f t="shared" si="5"/>
        <v>27.564699999999998</v>
      </c>
    </row>
    <row r="84" spans="1:21" x14ac:dyDescent="0.2">
      <c r="A84" s="26" t="s">
        <v>252</v>
      </c>
      <c r="B84" t="s">
        <v>170</v>
      </c>
      <c r="C84" t="s">
        <v>248</v>
      </c>
      <c r="D84">
        <v>49.5</v>
      </c>
      <c r="E84" s="25">
        <v>10.48</v>
      </c>
      <c r="F84">
        <v>0</v>
      </c>
      <c r="G84" s="10">
        <v>1.99</v>
      </c>
      <c r="H84" s="18">
        <v>0.81310000000000004</v>
      </c>
      <c r="I84" s="19">
        <f t="shared" si="6"/>
        <v>0.40859296482412061</v>
      </c>
      <c r="J84" s="10">
        <v>1.1220000000000001</v>
      </c>
      <c r="K84" s="18">
        <v>0.53680000000000005</v>
      </c>
      <c r="L84" s="18">
        <v>0.34470000000000001</v>
      </c>
      <c r="M84" s="10">
        <v>0.41</v>
      </c>
      <c r="N84" s="18">
        <v>0.17119999999999999</v>
      </c>
      <c r="O84" s="18">
        <v>3.6200000000000003E-2</v>
      </c>
      <c r="P84" s="10">
        <v>0.8</v>
      </c>
      <c r="Q84">
        <v>7.8</v>
      </c>
      <c r="T84" s="10">
        <v>21.35</v>
      </c>
      <c r="U84" s="10">
        <f t="shared" si="5"/>
        <v>23.251999999999999</v>
      </c>
    </row>
    <row r="85" spans="1:21" x14ac:dyDescent="0.2">
      <c r="A85" s="17" t="s">
        <v>253</v>
      </c>
      <c r="B85" t="s">
        <v>170</v>
      </c>
      <c r="C85" t="s">
        <v>248</v>
      </c>
      <c r="D85">
        <v>68.5</v>
      </c>
      <c r="E85" s="25">
        <v>9.6199999999999992</v>
      </c>
      <c r="F85">
        <v>0</v>
      </c>
      <c r="G85" s="10">
        <v>1.08</v>
      </c>
      <c r="H85" s="18">
        <v>0.50919999999999999</v>
      </c>
      <c r="I85" s="19">
        <f t="shared" si="6"/>
        <v>0.47148148148148145</v>
      </c>
      <c r="J85" s="10">
        <v>1.056</v>
      </c>
      <c r="K85" s="18">
        <v>0.53720000000000001</v>
      </c>
      <c r="L85" s="18">
        <v>0.31530000000000002</v>
      </c>
      <c r="M85" s="10">
        <v>1.75</v>
      </c>
      <c r="N85" s="18">
        <v>0.7712</v>
      </c>
      <c r="O85" s="18">
        <v>0.16739999999999999</v>
      </c>
      <c r="P85" s="10">
        <v>0.53</v>
      </c>
      <c r="Q85">
        <v>8.6999999999999993</v>
      </c>
      <c r="R85">
        <v>1.21</v>
      </c>
      <c r="S85">
        <v>22</v>
      </c>
      <c r="T85" s="10">
        <v>21.28</v>
      </c>
      <c r="U85" s="10">
        <f t="shared" si="5"/>
        <v>23.580300000000001</v>
      </c>
    </row>
    <row r="86" spans="1:21" x14ac:dyDescent="0.2">
      <c r="A86" s="17" t="s">
        <v>254</v>
      </c>
      <c r="B86" t="s">
        <v>170</v>
      </c>
      <c r="C86" t="s">
        <v>248</v>
      </c>
      <c r="D86">
        <v>52</v>
      </c>
      <c r="E86" s="25">
        <v>8.57</v>
      </c>
      <c r="F86">
        <v>0</v>
      </c>
      <c r="G86" s="10">
        <v>1.1200000000000001</v>
      </c>
      <c r="H86" s="18">
        <v>0.49609999999999999</v>
      </c>
      <c r="I86" s="19">
        <f t="shared" si="6"/>
        <v>0.44294642857142852</v>
      </c>
      <c r="J86" s="10">
        <v>1.0229999999999999</v>
      </c>
      <c r="K86" s="18">
        <v>0.501</v>
      </c>
      <c r="L86" s="18">
        <v>0.31580000000000003</v>
      </c>
      <c r="M86" s="10">
        <v>2.12</v>
      </c>
      <c r="N86" s="18">
        <v>0.91279999999999994</v>
      </c>
      <c r="O86" s="18">
        <v>0.1923</v>
      </c>
      <c r="P86" s="10">
        <v>1.1100000000000001</v>
      </c>
      <c r="Q86">
        <v>22.4</v>
      </c>
      <c r="R86">
        <v>0.82</v>
      </c>
      <c r="S86">
        <v>11.8</v>
      </c>
      <c r="T86" s="10">
        <v>19.100000000000001</v>
      </c>
      <c r="U86" s="10">
        <f t="shared" si="5"/>
        <v>21.518000000000001</v>
      </c>
    </row>
    <row r="87" spans="1:21" x14ac:dyDescent="0.2">
      <c r="A87" s="17" t="s">
        <v>255</v>
      </c>
      <c r="B87" t="s">
        <v>170</v>
      </c>
      <c r="C87" t="s">
        <v>248</v>
      </c>
      <c r="D87">
        <v>71.5</v>
      </c>
      <c r="E87" s="25">
        <v>8.8800000000000008</v>
      </c>
      <c r="F87">
        <v>0</v>
      </c>
      <c r="G87" s="10">
        <v>1.3</v>
      </c>
      <c r="H87" s="18">
        <v>0.59219999999999995</v>
      </c>
      <c r="I87" s="19">
        <f t="shared" si="6"/>
        <v>0.4555384615384615</v>
      </c>
      <c r="J87" s="10">
        <v>1.3169999999999999</v>
      </c>
      <c r="K87" s="18">
        <v>0.66579999999999995</v>
      </c>
      <c r="L87" s="18">
        <v>0.41260000000000002</v>
      </c>
      <c r="M87" s="10">
        <v>2.13</v>
      </c>
      <c r="N87" s="18">
        <v>0.96379999999999999</v>
      </c>
      <c r="O87" s="18">
        <v>0.20280000000000001</v>
      </c>
      <c r="P87" s="10">
        <v>1.24</v>
      </c>
      <c r="Q87">
        <v>25.3</v>
      </c>
      <c r="R87">
        <v>0.77</v>
      </c>
      <c r="S87">
        <v>9.1999999999999993</v>
      </c>
      <c r="T87" s="10">
        <v>23.59</v>
      </c>
      <c r="U87" s="10">
        <f t="shared" si="5"/>
        <v>26.427199999999999</v>
      </c>
    </row>
    <row r="88" spans="1:21" x14ac:dyDescent="0.2">
      <c r="A88" s="20" t="s">
        <v>256</v>
      </c>
      <c r="B88" t="s">
        <v>180</v>
      </c>
      <c r="C88" t="s">
        <v>248</v>
      </c>
      <c r="D88">
        <v>43.5</v>
      </c>
      <c r="E88" s="25">
        <v>5.8</v>
      </c>
      <c r="F88">
        <v>55</v>
      </c>
      <c r="G88" s="10">
        <v>1.22</v>
      </c>
      <c r="H88" s="18">
        <v>0.4088</v>
      </c>
      <c r="I88" s="19">
        <f t="shared" si="6"/>
        <v>0.33508196721311478</v>
      </c>
      <c r="J88" s="10">
        <v>0.57799999999999996</v>
      </c>
      <c r="K88" s="18">
        <v>0.28420000000000001</v>
      </c>
      <c r="L88" s="18">
        <v>0.14149999999999999</v>
      </c>
      <c r="M88" s="10">
        <v>1.01</v>
      </c>
      <c r="N88" s="18">
        <v>0.33410000000000001</v>
      </c>
      <c r="O88" s="18">
        <v>0.17730000000000001</v>
      </c>
      <c r="P88" s="10">
        <v>0.88</v>
      </c>
      <c r="Q88">
        <v>10.199999999999999</v>
      </c>
      <c r="R88">
        <v>1.65</v>
      </c>
      <c r="S88">
        <v>24.8</v>
      </c>
      <c r="T88" s="10">
        <v>4.93</v>
      </c>
      <c r="U88" s="10">
        <f t="shared" si="5"/>
        <v>6.2759</v>
      </c>
    </row>
    <row r="89" spans="1:21" x14ac:dyDescent="0.2">
      <c r="A89" s="20" t="s">
        <v>257</v>
      </c>
      <c r="B89" t="s">
        <v>180</v>
      </c>
      <c r="C89" t="s">
        <v>248</v>
      </c>
      <c r="D89">
        <v>57.5</v>
      </c>
      <c r="E89" s="25">
        <v>5.79</v>
      </c>
      <c r="F89">
        <v>55</v>
      </c>
      <c r="G89" s="10">
        <v>0.81</v>
      </c>
      <c r="H89" s="18">
        <v>0.26479999999999998</v>
      </c>
      <c r="I89" s="19">
        <f t="shared" si="6"/>
        <v>0.32691358024691353</v>
      </c>
      <c r="J89" s="10">
        <v>0.627</v>
      </c>
      <c r="K89" s="18">
        <v>0.27939999999999998</v>
      </c>
      <c r="L89" s="18">
        <v>0.1515</v>
      </c>
      <c r="M89" s="10">
        <v>0.83</v>
      </c>
      <c r="N89" s="18">
        <v>0.27810000000000001</v>
      </c>
      <c r="O89" s="18">
        <v>8.0799999999999997E-2</v>
      </c>
      <c r="P89" s="10">
        <v>0.77</v>
      </c>
      <c r="Q89">
        <v>11.8</v>
      </c>
      <c r="R89">
        <v>0.91</v>
      </c>
      <c r="S89">
        <v>13.1</v>
      </c>
      <c r="T89" s="10">
        <v>9.08</v>
      </c>
      <c r="U89" s="10">
        <f t="shared" si="5"/>
        <v>10.134600000000001</v>
      </c>
    </row>
    <row r="90" spans="1:21" x14ac:dyDescent="0.2">
      <c r="A90" s="20" t="s">
        <v>258</v>
      </c>
      <c r="B90" t="s">
        <v>180</v>
      </c>
      <c r="C90" t="s">
        <v>248</v>
      </c>
      <c r="D90">
        <v>54.5</v>
      </c>
      <c r="E90" s="25">
        <v>5.05</v>
      </c>
      <c r="F90">
        <v>75</v>
      </c>
      <c r="G90" s="10">
        <v>1</v>
      </c>
      <c r="H90" s="18">
        <v>0.33939999999999998</v>
      </c>
      <c r="I90" s="19">
        <f t="shared" si="6"/>
        <v>0.33939999999999998</v>
      </c>
      <c r="J90" s="10">
        <v>0.50700000000000001</v>
      </c>
      <c r="K90" s="18">
        <v>0.2477</v>
      </c>
      <c r="L90" s="18">
        <v>0.1191</v>
      </c>
      <c r="M90" s="10">
        <v>0.53</v>
      </c>
      <c r="N90" s="18">
        <v>0.1764</v>
      </c>
      <c r="O90" s="18">
        <v>0.16420000000000001</v>
      </c>
      <c r="P90" s="10">
        <v>0.74</v>
      </c>
      <c r="Q90">
        <v>9.4</v>
      </c>
      <c r="R90">
        <v>0.41</v>
      </c>
      <c r="S90">
        <v>26</v>
      </c>
      <c r="T90" s="10">
        <v>5.58</v>
      </c>
      <c r="U90" s="10">
        <f t="shared" si="5"/>
        <v>6.6268000000000011</v>
      </c>
    </row>
    <row r="91" spans="1:21" x14ac:dyDescent="0.2">
      <c r="A91" s="20" t="s">
        <v>259</v>
      </c>
      <c r="B91" t="s">
        <v>180</v>
      </c>
      <c r="C91" t="s">
        <v>248</v>
      </c>
      <c r="D91">
        <v>42.5</v>
      </c>
      <c r="E91" s="25">
        <v>4.66</v>
      </c>
      <c r="F91">
        <v>10</v>
      </c>
      <c r="G91" s="10">
        <v>1</v>
      </c>
      <c r="H91" s="18">
        <v>0.32200000000000001</v>
      </c>
      <c r="I91" s="19">
        <f t="shared" si="6"/>
        <v>0.32200000000000001</v>
      </c>
      <c r="J91" s="10">
        <v>0.38300000000000001</v>
      </c>
      <c r="K91" s="18">
        <v>0.19309999999999999</v>
      </c>
      <c r="L91" s="18">
        <v>0.09</v>
      </c>
      <c r="M91" s="10">
        <v>1.83</v>
      </c>
      <c r="N91" s="18">
        <v>0.59399999999999997</v>
      </c>
      <c r="O91" s="18">
        <v>0.1618</v>
      </c>
      <c r="P91" s="10">
        <v>0.62</v>
      </c>
      <c r="Q91">
        <v>10.7</v>
      </c>
      <c r="R91">
        <v>1.18</v>
      </c>
      <c r="S91">
        <v>21.6</v>
      </c>
      <c r="T91" s="10">
        <v>3.66</v>
      </c>
      <c r="U91" s="10">
        <f t="shared" si="5"/>
        <v>5.0209000000000001</v>
      </c>
    </row>
    <row r="92" spans="1:21" x14ac:dyDescent="0.2">
      <c r="A92" s="20" t="s">
        <v>260</v>
      </c>
      <c r="B92" t="s">
        <v>180</v>
      </c>
      <c r="C92" t="s">
        <v>248</v>
      </c>
      <c r="D92">
        <v>53</v>
      </c>
      <c r="E92" s="25">
        <v>5.95</v>
      </c>
      <c r="F92">
        <v>10</v>
      </c>
      <c r="G92" s="10">
        <v>1.1599999999999999</v>
      </c>
      <c r="H92" s="18">
        <v>0.36709999999999998</v>
      </c>
      <c r="I92" s="19">
        <f t="shared" si="6"/>
        <v>0.31646551724137933</v>
      </c>
      <c r="J92" s="10">
        <v>0.52600000000000002</v>
      </c>
      <c r="K92" s="18">
        <v>0.24210000000000001</v>
      </c>
      <c r="L92" s="18">
        <v>0.13039999999999999</v>
      </c>
      <c r="M92" s="10">
        <v>0.79</v>
      </c>
      <c r="N92" s="18">
        <v>0.24970000000000001</v>
      </c>
      <c r="O92" s="18">
        <v>6.5699999999999995E-2</v>
      </c>
      <c r="P92" s="10">
        <v>0.57999999999999996</v>
      </c>
      <c r="Q92">
        <v>5.2</v>
      </c>
      <c r="R92">
        <v>0.93</v>
      </c>
      <c r="S92">
        <v>15.5</v>
      </c>
      <c r="T92" s="10">
        <v>8.5299999999999994</v>
      </c>
      <c r="U92" s="10">
        <f t="shared" si="5"/>
        <v>9.5850000000000009</v>
      </c>
    </row>
    <row r="93" spans="1:21" x14ac:dyDescent="0.2">
      <c r="A93" s="20" t="s">
        <v>261</v>
      </c>
      <c r="B93" t="s">
        <v>180</v>
      </c>
      <c r="C93" t="s">
        <v>248</v>
      </c>
      <c r="D93">
        <v>49</v>
      </c>
      <c r="E93" s="25">
        <v>6.05</v>
      </c>
      <c r="F93">
        <v>75</v>
      </c>
      <c r="G93" s="10">
        <v>1.48</v>
      </c>
      <c r="H93" s="18">
        <v>0.52059999999999995</v>
      </c>
      <c r="I93" s="19">
        <f t="shared" si="6"/>
        <v>0.35175675675675672</v>
      </c>
      <c r="J93" s="10">
        <v>0.57799999999999996</v>
      </c>
      <c r="K93" s="18">
        <v>0.2334</v>
      </c>
      <c r="L93" s="18">
        <v>0.11749999999999999</v>
      </c>
      <c r="M93" s="10">
        <v>0.87</v>
      </c>
      <c r="N93" s="18">
        <v>0.28449999999999998</v>
      </c>
      <c r="O93" s="18">
        <v>8.3000000000000004E-2</v>
      </c>
      <c r="P93" s="10">
        <v>0.56000000000000005</v>
      </c>
      <c r="Q93">
        <v>6.8</v>
      </c>
      <c r="R93">
        <v>1.23</v>
      </c>
      <c r="S93">
        <v>15.1</v>
      </c>
      <c r="T93" s="10">
        <v>5.88</v>
      </c>
      <c r="U93" s="10">
        <f t="shared" si="5"/>
        <v>7.1189999999999998</v>
      </c>
    </row>
    <row r="94" spans="1:21" x14ac:dyDescent="0.2">
      <c r="A94" s="20" t="s">
        <v>262</v>
      </c>
      <c r="B94" t="s">
        <v>180</v>
      </c>
      <c r="C94" t="s">
        <v>248</v>
      </c>
      <c r="D94">
        <v>38.5</v>
      </c>
      <c r="E94" s="25">
        <v>5.66</v>
      </c>
      <c r="F94">
        <v>20</v>
      </c>
      <c r="G94" s="10">
        <v>1.1399999999999999</v>
      </c>
      <c r="H94" s="18">
        <v>0.377</v>
      </c>
      <c r="I94" s="19">
        <f t="shared" si="6"/>
        <v>0.33070175438596494</v>
      </c>
      <c r="J94" s="10">
        <v>0.45300000000000001</v>
      </c>
      <c r="K94" s="18">
        <v>0.21160000000000001</v>
      </c>
      <c r="L94" s="18">
        <v>0.1153</v>
      </c>
      <c r="M94" s="10">
        <v>0.82</v>
      </c>
      <c r="N94" s="18">
        <v>0.26869999999999999</v>
      </c>
      <c r="O94" s="18">
        <v>0.12609999999999999</v>
      </c>
      <c r="P94" s="10">
        <v>0.59</v>
      </c>
      <c r="Q94">
        <v>10.6</v>
      </c>
      <c r="R94">
        <v>1.03</v>
      </c>
      <c r="S94">
        <v>18.3</v>
      </c>
      <c r="T94" s="10">
        <v>8.27</v>
      </c>
      <c r="U94" s="10">
        <f t="shared" si="5"/>
        <v>9.3687000000000005</v>
      </c>
    </row>
    <row r="95" spans="1:21" ht="17" thickBot="1" x14ac:dyDescent="0.25">
      <c r="A95" s="21" t="s">
        <v>263</v>
      </c>
      <c r="B95" t="s">
        <v>180</v>
      </c>
      <c r="C95" t="s">
        <v>248</v>
      </c>
      <c r="E95" s="25">
        <v>5.34</v>
      </c>
      <c r="F95">
        <v>100</v>
      </c>
      <c r="I95" s="19"/>
      <c r="T95" s="10">
        <v>8.6300000000000008</v>
      </c>
      <c r="U95" s="10">
        <f t="shared" si="5"/>
        <v>8.6300000000000008</v>
      </c>
    </row>
    <row r="98" spans="1:2" x14ac:dyDescent="0.2">
      <c r="A98" s="27"/>
    </row>
    <row r="99" spans="1:2" x14ac:dyDescent="0.2">
      <c r="A99" s="41"/>
      <c r="B99" s="27" t="s">
        <v>510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1"/>
  <sheetViews>
    <sheetView workbookViewId="0">
      <selection sqref="A1:U94"/>
    </sheetView>
  </sheetViews>
  <sheetFormatPr baseColWidth="10" defaultRowHeight="16" x14ac:dyDescent="0.2"/>
  <cols>
    <col min="1" max="1" width="7" style="9" customWidth="1"/>
    <col min="2" max="2" width="9.5" bestFit="1" customWidth="1"/>
    <col min="3" max="3" width="8.1640625" customWidth="1"/>
    <col min="4" max="4" width="12.6640625" customWidth="1"/>
    <col min="5" max="5" width="13.83203125" customWidth="1"/>
    <col min="7" max="7" width="13.33203125" customWidth="1"/>
  </cols>
  <sheetData>
    <row r="1" spans="1:7" x14ac:dyDescent="0.2">
      <c r="A1" s="12" t="s">
        <v>33</v>
      </c>
      <c r="B1" s="1" t="s">
        <v>152</v>
      </c>
      <c r="C1" s="1" t="s">
        <v>31</v>
      </c>
      <c r="D1" t="s">
        <v>264</v>
      </c>
      <c r="E1" s="1" t="s">
        <v>265</v>
      </c>
      <c r="F1" t="s">
        <v>266</v>
      </c>
      <c r="G1" t="s">
        <v>267</v>
      </c>
    </row>
    <row r="2" spans="1:7" x14ac:dyDescent="0.2">
      <c r="A2" s="17" t="s">
        <v>169</v>
      </c>
      <c r="B2" t="s">
        <v>170</v>
      </c>
      <c r="C2" t="s">
        <v>58</v>
      </c>
      <c r="E2">
        <v>33.5</v>
      </c>
      <c r="F2">
        <v>21.1767</v>
      </c>
      <c r="G2">
        <v>54.5</v>
      </c>
    </row>
    <row r="3" spans="1:7" x14ac:dyDescent="0.2">
      <c r="A3" s="17" t="s">
        <v>171</v>
      </c>
      <c r="B3" t="s">
        <v>170</v>
      </c>
      <c r="C3" t="s">
        <v>58</v>
      </c>
      <c r="E3">
        <v>61</v>
      </c>
      <c r="F3">
        <v>26.923700000000004</v>
      </c>
      <c r="G3">
        <v>73.5</v>
      </c>
    </row>
    <row r="4" spans="1:7" x14ac:dyDescent="0.2">
      <c r="A4" s="17" t="s">
        <v>172</v>
      </c>
      <c r="B4" t="s">
        <v>170</v>
      </c>
      <c r="C4" t="s">
        <v>58</v>
      </c>
      <c r="E4">
        <v>12</v>
      </c>
      <c r="F4">
        <v>2.2387000000000001</v>
      </c>
      <c r="G4">
        <v>15</v>
      </c>
    </row>
    <row r="5" spans="1:7" x14ac:dyDescent="0.2">
      <c r="A5" s="17" t="s">
        <v>173</v>
      </c>
      <c r="B5" t="s">
        <v>170</v>
      </c>
      <c r="C5" t="s">
        <v>58</v>
      </c>
      <c r="E5">
        <v>21</v>
      </c>
      <c r="F5">
        <v>15.7257</v>
      </c>
      <c r="G5">
        <v>26</v>
      </c>
    </row>
    <row r="6" spans="1:7" x14ac:dyDescent="0.2">
      <c r="A6" s="17" t="s">
        <v>174</v>
      </c>
      <c r="B6" t="s">
        <v>170</v>
      </c>
      <c r="C6" t="s">
        <v>58</v>
      </c>
      <c r="E6">
        <v>68.5</v>
      </c>
      <c r="F6">
        <v>36.3018</v>
      </c>
      <c r="G6">
        <v>91.5</v>
      </c>
    </row>
    <row r="7" spans="1:7" x14ac:dyDescent="0.2">
      <c r="A7" s="17" t="s">
        <v>175</v>
      </c>
      <c r="B7" t="s">
        <v>170</v>
      </c>
      <c r="C7" t="s">
        <v>58</v>
      </c>
      <c r="E7">
        <v>56.5</v>
      </c>
      <c r="F7">
        <v>25.2181</v>
      </c>
      <c r="G7">
        <v>67.5</v>
      </c>
    </row>
    <row r="8" spans="1:7" x14ac:dyDescent="0.2">
      <c r="A8" s="17" t="s">
        <v>176</v>
      </c>
      <c r="B8" t="s">
        <v>170</v>
      </c>
      <c r="C8" t="s">
        <v>58</v>
      </c>
      <c r="E8">
        <v>51</v>
      </c>
      <c r="F8">
        <v>20.3582</v>
      </c>
      <c r="G8">
        <v>61</v>
      </c>
    </row>
    <row r="9" spans="1:7" x14ac:dyDescent="0.2">
      <c r="A9" s="17" t="s">
        <v>177</v>
      </c>
      <c r="B9" t="s">
        <v>170</v>
      </c>
      <c r="C9" t="s">
        <v>58</v>
      </c>
      <c r="E9">
        <v>50.5</v>
      </c>
      <c r="F9">
        <v>27.746700000000001</v>
      </c>
      <c r="G9">
        <v>62.5</v>
      </c>
    </row>
    <row r="10" spans="1:7" x14ac:dyDescent="0.2">
      <c r="A10" s="17" t="s">
        <v>178</v>
      </c>
      <c r="B10" t="s">
        <v>170</v>
      </c>
      <c r="C10" t="s">
        <v>58</v>
      </c>
      <c r="E10">
        <v>57</v>
      </c>
      <c r="F10">
        <v>25.762500000000003</v>
      </c>
      <c r="G10">
        <v>76.5</v>
      </c>
    </row>
    <row r="11" spans="1:7" x14ac:dyDescent="0.2">
      <c r="A11" s="20" t="s">
        <v>179</v>
      </c>
      <c r="B11" t="s">
        <v>180</v>
      </c>
      <c r="C11" t="s">
        <v>58</v>
      </c>
      <c r="E11">
        <v>13</v>
      </c>
      <c r="F11">
        <v>3.5276999999999998</v>
      </c>
      <c r="G11">
        <v>14.5</v>
      </c>
    </row>
    <row r="12" spans="1:7" x14ac:dyDescent="0.2">
      <c r="A12" s="20" t="s">
        <v>181</v>
      </c>
      <c r="B12" t="s">
        <v>180</v>
      </c>
      <c r="C12" t="s">
        <v>58</v>
      </c>
      <c r="E12">
        <v>15.5</v>
      </c>
      <c r="F12">
        <v>2.54</v>
      </c>
      <c r="G12">
        <v>19</v>
      </c>
    </row>
    <row r="13" spans="1:7" x14ac:dyDescent="0.2">
      <c r="A13" s="20" t="s">
        <v>182</v>
      </c>
      <c r="B13" t="s">
        <v>180</v>
      </c>
      <c r="C13" t="s">
        <v>58</v>
      </c>
      <c r="E13">
        <v>47.5</v>
      </c>
      <c r="F13">
        <v>5.0568</v>
      </c>
      <c r="G13">
        <v>48</v>
      </c>
    </row>
    <row r="14" spans="1:7" x14ac:dyDescent="0.2">
      <c r="A14" s="20" t="s">
        <v>183</v>
      </c>
      <c r="B14" t="s">
        <v>180</v>
      </c>
      <c r="C14" t="s">
        <v>58</v>
      </c>
      <c r="E14">
        <v>73.5</v>
      </c>
      <c r="F14">
        <v>9.652099999999999</v>
      </c>
      <c r="G14">
        <v>73.5</v>
      </c>
    </row>
    <row r="15" spans="1:7" x14ac:dyDescent="0.2">
      <c r="A15" s="20" t="s">
        <v>184</v>
      </c>
      <c r="B15" t="s">
        <v>180</v>
      </c>
      <c r="C15" t="s">
        <v>58</v>
      </c>
      <c r="E15">
        <v>42</v>
      </c>
      <c r="F15">
        <v>11.21</v>
      </c>
      <c r="G15">
        <v>42</v>
      </c>
    </row>
    <row r="16" spans="1:7" x14ac:dyDescent="0.2">
      <c r="A16" s="20" t="s">
        <v>185</v>
      </c>
      <c r="B16" t="s">
        <v>180</v>
      </c>
      <c r="C16" t="s">
        <v>58</v>
      </c>
      <c r="E16">
        <v>51.5</v>
      </c>
      <c r="F16">
        <v>7.0190000000000001</v>
      </c>
      <c r="G16">
        <v>51.5</v>
      </c>
    </row>
    <row r="17" spans="1:7" x14ac:dyDescent="0.2">
      <c r="A17" s="20" t="s">
        <v>186</v>
      </c>
      <c r="B17" t="s">
        <v>180</v>
      </c>
      <c r="C17" t="s">
        <v>58</v>
      </c>
      <c r="E17">
        <v>46.5</v>
      </c>
      <c r="F17">
        <v>6.7266000000000004</v>
      </c>
      <c r="G17">
        <v>49</v>
      </c>
    </row>
    <row r="18" spans="1:7" x14ac:dyDescent="0.2">
      <c r="A18" s="20" t="s">
        <v>187</v>
      </c>
      <c r="B18" t="s">
        <v>180</v>
      </c>
      <c r="C18" t="s">
        <v>58</v>
      </c>
      <c r="E18">
        <v>62.5</v>
      </c>
      <c r="F18">
        <v>8.2847000000000008</v>
      </c>
      <c r="G18">
        <v>64.5</v>
      </c>
    </row>
    <row r="19" spans="1:7" x14ac:dyDescent="0.2">
      <c r="A19" s="20" t="s">
        <v>188</v>
      </c>
      <c r="B19" t="s">
        <v>180</v>
      </c>
      <c r="C19" t="s">
        <v>58</v>
      </c>
      <c r="E19">
        <v>48</v>
      </c>
      <c r="F19">
        <v>9.4499999999999993</v>
      </c>
      <c r="G19">
        <v>48</v>
      </c>
    </row>
    <row r="20" spans="1:7" x14ac:dyDescent="0.2">
      <c r="A20" s="17" t="s">
        <v>189</v>
      </c>
      <c r="B20" t="s">
        <v>170</v>
      </c>
      <c r="C20" t="s">
        <v>71</v>
      </c>
      <c r="E20">
        <v>58.5</v>
      </c>
      <c r="F20">
        <v>36.497999999999998</v>
      </c>
      <c r="G20">
        <v>82</v>
      </c>
    </row>
    <row r="21" spans="1:7" x14ac:dyDescent="0.2">
      <c r="A21" s="17" t="s">
        <v>190</v>
      </c>
      <c r="B21" t="s">
        <v>170</v>
      </c>
      <c r="C21" t="s">
        <v>71</v>
      </c>
      <c r="E21">
        <v>70.5</v>
      </c>
      <c r="F21">
        <v>44.171500000000002</v>
      </c>
      <c r="G21">
        <v>89.5</v>
      </c>
    </row>
    <row r="22" spans="1:7" x14ac:dyDescent="0.2">
      <c r="A22" s="17" t="s">
        <v>191</v>
      </c>
      <c r="B22" t="s">
        <v>170</v>
      </c>
      <c r="C22" t="s">
        <v>71</v>
      </c>
      <c r="E22">
        <v>70</v>
      </c>
      <c r="F22">
        <v>35.162500000000009</v>
      </c>
      <c r="G22">
        <v>88</v>
      </c>
    </row>
    <row r="23" spans="1:7" x14ac:dyDescent="0.2">
      <c r="A23" s="17" t="s">
        <v>192</v>
      </c>
      <c r="B23" t="s">
        <v>170</v>
      </c>
      <c r="C23" t="s">
        <v>71</v>
      </c>
      <c r="E23">
        <v>67</v>
      </c>
      <c r="F23">
        <v>35.269800000000004</v>
      </c>
      <c r="G23">
        <v>87</v>
      </c>
    </row>
    <row r="24" spans="1:7" x14ac:dyDescent="0.2">
      <c r="A24" s="17" t="s">
        <v>193</v>
      </c>
      <c r="B24" t="s">
        <v>170</v>
      </c>
      <c r="C24" t="s">
        <v>71</v>
      </c>
      <c r="E24">
        <v>60</v>
      </c>
      <c r="F24">
        <v>41.554200000000002</v>
      </c>
      <c r="G24">
        <v>81.5</v>
      </c>
    </row>
    <row r="25" spans="1:7" x14ac:dyDescent="0.2">
      <c r="A25" s="17" t="s">
        <v>194</v>
      </c>
      <c r="B25" t="s">
        <v>170</v>
      </c>
      <c r="C25" t="s">
        <v>71</v>
      </c>
      <c r="E25">
        <v>56</v>
      </c>
      <c r="F25">
        <v>50.103999999999992</v>
      </c>
      <c r="G25">
        <v>79.5</v>
      </c>
    </row>
    <row r="26" spans="1:7" x14ac:dyDescent="0.2">
      <c r="A26" s="17" t="s">
        <v>195</v>
      </c>
      <c r="B26" t="s">
        <v>170</v>
      </c>
      <c r="C26" t="s">
        <v>71</v>
      </c>
      <c r="E26">
        <v>28</v>
      </c>
      <c r="F26">
        <v>14.1242</v>
      </c>
      <c r="G26">
        <v>39.5</v>
      </c>
    </row>
    <row r="27" spans="1:7" x14ac:dyDescent="0.2">
      <c r="A27" s="17" t="s">
        <v>196</v>
      </c>
      <c r="B27" t="s">
        <v>170</v>
      </c>
      <c r="C27" t="s">
        <v>71</v>
      </c>
      <c r="E27">
        <v>44</v>
      </c>
      <c r="F27">
        <v>13.636899999999997</v>
      </c>
      <c r="G27">
        <v>50</v>
      </c>
    </row>
    <row r="28" spans="1:7" x14ac:dyDescent="0.2">
      <c r="A28" s="20" t="s">
        <v>197</v>
      </c>
      <c r="B28" t="s">
        <v>180</v>
      </c>
      <c r="C28" t="s">
        <v>71</v>
      </c>
      <c r="E28">
        <v>74</v>
      </c>
      <c r="F28">
        <v>19.478300000000001</v>
      </c>
      <c r="G28">
        <v>78.5</v>
      </c>
    </row>
    <row r="29" spans="1:7" x14ac:dyDescent="0.2">
      <c r="A29" s="20" t="s">
        <v>198</v>
      </c>
      <c r="B29" t="s">
        <v>180</v>
      </c>
      <c r="C29" t="s">
        <v>71</v>
      </c>
      <c r="E29">
        <v>63.5</v>
      </c>
      <c r="F29">
        <v>11.664200000000001</v>
      </c>
      <c r="G29">
        <v>69</v>
      </c>
    </row>
    <row r="30" spans="1:7" x14ac:dyDescent="0.2">
      <c r="A30" s="20" t="s">
        <v>199</v>
      </c>
      <c r="B30" t="s">
        <v>180</v>
      </c>
      <c r="C30" t="s">
        <v>71</v>
      </c>
      <c r="E30">
        <v>65.5</v>
      </c>
      <c r="F30">
        <v>15.027999999999999</v>
      </c>
      <c r="G30">
        <v>70.5</v>
      </c>
    </row>
    <row r="31" spans="1:7" x14ac:dyDescent="0.2">
      <c r="A31" s="20" t="s">
        <v>200</v>
      </c>
      <c r="B31" t="s">
        <v>180</v>
      </c>
      <c r="C31" t="s">
        <v>71</v>
      </c>
      <c r="E31">
        <v>64</v>
      </c>
      <c r="F31">
        <v>13.1174</v>
      </c>
      <c r="G31">
        <v>69.5</v>
      </c>
    </row>
    <row r="32" spans="1:7" ht="17" thickBot="1" x14ac:dyDescent="0.25">
      <c r="A32" s="21" t="s">
        <v>201</v>
      </c>
      <c r="B32" t="s">
        <v>180</v>
      </c>
      <c r="C32" t="s">
        <v>71</v>
      </c>
      <c r="E32">
        <v>69.5</v>
      </c>
      <c r="F32">
        <v>20.993600000000001</v>
      </c>
      <c r="G32">
        <v>74.5</v>
      </c>
    </row>
    <row r="33" spans="1:7" x14ac:dyDescent="0.2">
      <c r="A33" s="22" t="s">
        <v>202</v>
      </c>
      <c r="B33" t="s">
        <v>180</v>
      </c>
      <c r="C33" t="s">
        <v>71</v>
      </c>
      <c r="E33">
        <v>74</v>
      </c>
      <c r="F33">
        <v>21.615299999999998</v>
      </c>
      <c r="G33">
        <v>78</v>
      </c>
    </row>
    <row r="34" spans="1:7" x14ac:dyDescent="0.2">
      <c r="A34" s="20" t="s">
        <v>203</v>
      </c>
      <c r="B34" t="s">
        <v>180</v>
      </c>
      <c r="C34" t="s">
        <v>71</v>
      </c>
      <c r="E34">
        <v>82.5</v>
      </c>
      <c r="F34">
        <v>25.274299999999997</v>
      </c>
      <c r="G34">
        <v>86</v>
      </c>
    </row>
    <row r="35" spans="1:7" x14ac:dyDescent="0.2">
      <c r="A35" s="20" t="s">
        <v>204</v>
      </c>
      <c r="B35" t="s">
        <v>180</v>
      </c>
      <c r="C35" t="s">
        <v>71</v>
      </c>
      <c r="E35">
        <v>49</v>
      </c>
      <c r="F35">
        <v>9.3963000000000001</v>
      </c>
      <c r="G35">
        <v>55.5</v>
      </c>
    </row>
    <row r="36" spans="1:7" x14ac:dyDescent="0.2">
      <c r="A36" s="17" t="s">
        <v>205</v>
      </c>
      <c r="B36" t="s">
        <v>170</v>
      </c>
      <c r="C36" t="s">
        <v>77</v>
      </c>
      <c r="E36">
        <v>8</v>
      </c>
      <c r="F36">
        <v>1.5476000000000001</v>
      </c>
      <c r="G36">
        <v>20.5</v>
      </c>
    </row>
    <row r="37" spans="1:7" x14ac:dyDescent="0.2">
      <c r="A37" s="17" t="s">
        <v>206</v>
      </c>
      <c r="B37" t="s">
        <v>170</v>
      </c>
      <c r="C37" t="s">
        <v>77</v>
      </c>
      <c r="E37">
        <v>38</v>
      </c>
      <c r="F37">
        <v>20.397500000000001</v>
      </c>
      <c r="G37">
        <v>69</v>
      </c>
    </row>
    <row r="38" spans="1:7" x14ac:dyDescent="0.2">
      <c r="A38" s="17" t="s">
        <v>207</v>
      </c>
      <c r="B38" t="s">
        <v>170</v>
      </c>
      <c r="C38" t="s">
        <v>77</v>
      </c>
      <c r="E38">
        <v>31.5</v>
      </c>
      <c r="F38">
        <v>17.647300000000001</v>
      </c>
      <c r="G38">
        <v>60</v>
      </c>
    </row>
    <row r="39" spans="1:7" x14ac:dyDescent="0.2">
      <c r="A39" s="17" t="s">
        <v>208</v>
      </c>
      <c r="B39" t="s">
        <v>170</v>
      </c>
      <c r="C39" t="s">
        <v>77</v>
      </c>
      <c r="E39">
        <v>36.5</v>
      </c>
      <c r="F39">
        <v>22.255099999999999</v>
      </c>
      <c r="G39">
        <v>59.5</v>
      </c>
    </row>
    <row r="40" spans="1:7" x14ac:dyDescent="0.2">
      <c r="A40" s="20" t="s">
        <v>209</v>
      </c>
      <c r="B40" t="s">
        <v>180</v>
      </c>
      <c r="C40" t="s">
        <v>77</v>
      </c>
      <c r="E40">
        <v>23</v>
      </c>
      <c r="F40">
        <v>2.2920999999999996</v>
      </c>
      <c r="G40">
        <v>32.5</v>
      </c>
    </row>
    <row r="41" spans="1:7" x14ac:dyDescent="0.2">
      <c r="A41" s="20" t="s">
        <v>210</v>
      </c>
      <c r="B41" t="s">
        <v>180</v>
      </c>
      <c r="C41" t="s">
        <v>77</v>
      </c>
      <c r="E41">
        <v>33</v>
      </c>
      <c r="F41">
        <v>2.5105000000000004</v>
      </c>
      <c r="G41">
        <v>40</v>
      </c>
    </row>
    <row r="42" spans="1:7" x14ac:dyDescent="0.2">
      <c r="A42" s="20" t="s">
        <v>211</v>
      </c>
      <c r="B42" t="s">
        <v>180</v>
      </c>
      <c r="C42" t="s">
        <v>77</v>
      </c>
      <c r="E42">
        <v>30</v>
      </c>
      <c r="F42">
        <v>3.8778999999999999</v>
      </c>
      <c r="G42">
        <v>36.5</v>
      </c>
    </row>
    <row r="43" spans="1:7" x14ac:dyDescent="0.2">
      <c r="A43" s="20" t="s">
        <v>212</v>
      </c>
      <c r="B43" t="s">
        <v>180</v>
      </c>
      <c r="C43" t="s">
        <v>77</v>
      </c>
      <c r="E43">
        <v>20.5</v>
      </c>
      <c r="F43">
        <v>1.9166999999999998</v>
      </c>
      <c r="G43">
        <v>35.5</v>
      </c>
    </row>
    <row r="44" spans="1:7" x14ac:dyDescent="0.2">
      <c r="A44" s="17" t="s">
        <v>213</v>
      </c>
      <c r="B44" t="s">
        <v>170</v>
      </c>
      <c r="C44" t="s">
        <v>66</v>
      </c>
      <c r="E44">
        <v>24</v>
      </c>
      <c r="F44">
        <v>11.042800000000002</v>
      </c>
      <c r="G44">
        <v>47.5</v>
      </c>
    </row>
    <row r="45" spans="1:7" x14ac:dyDescent="0.2">
      <c r="A45" s="17" t="s">
        <v>214</v>
      </c>
      <c r="B45" t="s">
        <v>170</v>
      </c>
      <c r="C45" t="s">
        <v>66</v>
      </c>
      <c r="E45">
        <v>68</v>
      </c>
      <c r="F45">
        <v>31.3809</v>
      </c>
      <c r="G45">
        <v>88</v>
      </c>
    </row>
    <row r="46" spans="1:7" x14ac:dyDescent="0.2">
      <c r="A46" s="17" t="s">
        <v>215</v>
      </c>
      <c r="B46" t="s">
        <v>170</v>
      </c>
      <c r="C46" t="s">
        <v>66</v>
      </c>
      <c r="E46">
        <v>76.5</v>
      </c>
      <c r="F46">
        <v>32.553199999999997</v>
      </c>
      <c r="G46">
        <v>100.5</v>
      </c>
    </row>
    <row r="47" spans="1:7" x14ac:dyDescent="0.2">
      <c r="A47" s="17" t="s">
        <v>216</v>
      </c>
      <c r="B47" t="s">
        <v>170</v>
      </c>
      <c r="C47" t="s">
        <v>66</v>
      </c>
      <c r="E47">
        <v>14.4</v>
      </c>
      <c r="F47">
        <v>2.0710000000000002</v>
      </c>
      <c r="G47">
        <v>25</v>
      </c>
    </row>
    <row r="48" spans="1:7" x14ac:dyDescent="0.2">
      <c r="A48" s="17" t="s">
        <v>217</v>
      </c>
      <c r="B48" t="s">
        <v>170</v>
      </c>
      <c r="C48" t="s">
        <v>66</v>
      </c>
      <c r="E48">
        <v>10</v>
      </c>
      <c r="F48">
        <v>1.0675999999999999</v>
      </c>
      <c r="G48">
        <v>23.5</v>
      </c>
    </row>
    <row r="49" spans="1:7" x14ac:dyDescent="0.2">
      <c r="A49" s="17" t="s">
        <v>218</v>
      </c>
      <c r="B49" t="s">
        <v>170</v>
      </c>
      <c r="C49" t="s">
        <v>66</v>
      </c>
      <c r="E49">
        <v>63</v>
      </c>
      <c r="F49">
        <v>28.655399999999997</v>
      </c>
      <c r="G49">
        <v>92</v>
      </c>
    </row>
    <row r="50" spans="1:7" x14ac:dyDescent="0.2">
      <c r="A50" s="17" t="s">
        <v>219</v>
      </c>
      <c r="B50" t="s">
        <v>170</v>
      </c>
      <c r="C50" t="s">
        <v>66</v>
      </c>
      <c r="E50">
        <v>40</v>
      </c>
      <c r="F50">
        <v>8.1905000000000001</v>
      </c>
      <c r="G50">
        <v>54.5</v>
      </c>
    </row>
    <row r="51" spans="1:7" x14ac:dyDescent="0.2">
      <c r="A51" s="20" t="s">
        <v>220</v>
      </c>
      <c r="B51" t="s">
        <v>180</v>
      </c>
      <c r="C51" t="s">
        <v>66</v>
      </c>
      <c r="E51">
        <v>58</v>
      </c>
      <c r="F51">
        <v>6.54</v>
      </c>
      <c r="G51">
        <v>61</v>
      </c>
    </row>
    <row r="52" spans="1:7" x14ac:dyDescent="0.2">
      <c r="A52" s="20" t="s">
        <v>221</v>
      </c>
      <c r="B52" t="s">
        <v>180</v>
      </c>
      <c r="C52" t="s">
        <v>66</v>
      </c>
      <c r="E52">
        <v>55</v>
      </c>
      <c r="F52">
        <v>5.7056000000000004</v>
      </c>
      <c r="G52">
        <v>61.5</v>
      </c>
    </row>
    <row r="53" spans="1:7" x14ac:dyDescent="0.2">
      <c r="A53" s="20" t="s">
        <v>222</v>
      </c>
      <c r="B53" t="s">
        <v>180</v>
      </c>
      <c r="C53" t="s">
        <v>66</v>
      </c>
      <c r="E53">
        <v>36</v>
      </c>
      <c r="F53">
        <v>2.77</v>
      </c>
      <c r="G53">
        <v>42</v>
      </c>
    </row>
    <row r="54" spans="1:7" x14ac:dyDescent="0.2">
      <c r="A54" s="20" t="s">
        <v>223</v>
      </c>
      <c r="B54" t="s">
        <v>180</v>
      </c>
      <c r="C54" t="s">
        <v>66</v>
      </c>
      <c r="E54">
        <v>14.5</v>
      </c>
      <c r="F54">
        <v>1.5531000000000001</v>
      </c>
      <c r="G54">
        <v>30.5</v>
      </c>
    </row>
    <row r="55" spans="1:7" x14ac:dyDescent="0.2">
      <c r="A55" s="20" t="s">
        <v>224</v>
      </c>
      <c r="B55" t="s">
        <v>180</v>
      </c>
      <c r="C55" t="s">
        <v>66</v>
      </c>
      <c r="E55">
        <v>24.5</v>
      </c>
      <c r="F55">
        <v>2.6284000000000001</v>
      </c>
      <c r="G55">
        <v>40</v>
      </c>
    </row>
    <row r="56" spans="1:7" x14ac:dyDescent="0.2">
      <c r="A56" s="20" t="s">
        <v>225</v>
      </c>
      <c r="B56" t="s">
        <v>180</v>
      </c>
      <c r="C56" t="s">
        <v>66</v>
      </c>
      <c r="E56">
        <v>43</v>
      </c>
      <c r="F56">
        <v>3.81</v>
      </c>
      <c r="G56">
        <v>47</v>
      </c>
    </row>
    <row r="57" spans="1:7" x14ac:dyDescent="0.2">
      <c r="A57" s="20" t="s">
        <v>226</v>
      </c>
      <c r="B57" t="s">
        <v>180</v>
      </c>
      <c r="C57" t="s">
        <v>66</v>
      </c>
      <c r="E57">
        <v>65.5</v>
      </c>
      <c r="F57">
        <v>6.9124000000000008</v>
      </c>
      <c r="G57">
        <v>72</v>
      </c>
    </row>
    <row r="58" spans="1:7" x14ac:dyDescent="0.2">
      <c r="A58" s="17" t="s">
        <v>227</v>
      </c>
      <c r="B58" t="s">
        <v>170</v>
      </c>
      <c r="C58" t="s">
        <v>52</v>
      </c>
      <c r="E58">
        <v>44.5</v>
      </c>
      <c r="F58">
        <v>24.757100000000001</v>
      </c>
      <c r="G58">
        <v>50</v>
      </c>
    </row>
    <row r="59" spans="1:7" x14ac:dyDescent="0.2">
      <c r="A59" s="17" t="s">
        <v>228</v>
      </c>
      <c r="B59" t="s">
        <v>170</v>
      </c>
      <c r="C59" t="s">
        <v>52</v>
      </c>
      <c r="E59">
        <v>9</v>
      </c>
      <c r="F59">
        <v>6.0876000000000001</v>
      </c>
      <c r="G59">
        <v>13</v>
      </c>
    </row>
    <row r="60" spans="1:7" x14ac:dyDescent="0.2">
      <c r="A60" s="17" t="s">
        <v>229</v>
      </c>
      <c r="B60" t="s">
        <v>170</v>
      </c>
      <c r="C60" t="s">
        <v>52</v>
      </c>
      <c r="E60">
        <v>43.5</v>
      </c>
      <c r="F60">
        <v>21.510899999999999</v>
      </c>
      <c r="G60">
        <v>53.5</v>
      </c>
    </row>
    <row r="61" spans="1:7" x14ac:dyDescent="0.2">
      <c r="A61" s="17" t="s">
        <v>230</v>
      </c>
      <c r="B61" t="s">
        <v>170</v>
      </c>
      <c r="C61" t="s">
        <v>52</v>
      </c>
      <c r="E61">
        <v>10.5</v>
      </c>
      <c r="F61">
        <v>3.9038999999999997</v>
      </c>
      <c r="G61">
        <v>24</v>
      </c>
    </row>
    <row r="62" spans="1:7" x14ac:dyDescent="0.2">
      <c r="A62" s="17" t="s">
        <v>231</v>
      </c>
      <c r="B62" t="s">
        <v>170</v>
      </c>
      <c r="C62" t="s">
        <v>52</v>
      </c>
      <c r="E62">
        <v>31</v>
      </c>
      <c r="F62">
        <v>22.6541</v>
      </c>
      <c r="G62">
        <v>30</v>
      </c>
    </row>
    <row r="63" spans="1:7" ht="17" thickBot="1" x14ac:dyDescent="0.25">
      <c r="A63" s="23" t="s">
        <v>232</v>
      </c>
      <c r="B63" t="s">
        <v>170</v>
      </c>
      <c r="C63" t="s">
        <v>52</v>
      </c>
      <c r="E63">
        <v>40</v>
      </c>
      <c r="F63">
        <v>21.738800000000001</v>
      </c>
      <c r="G63">
        <v>49</v>
      </c>
    </row>
    <row r="64" spans="1:7" x14ac:dyDescent="0.2">
      <c r="A64" s="24" t="s">
        <v>233</v>
      </c>
      <c r="B64" t="s">
        <v>170</v>
      </c>
      <c r="C64" t="s">
        <v>52</v>
      </c>
      <c r="E64">
        <v>43</v>
      </c>
      <c r="F64">
        <v>26.156699999999997</v>
      </c>
      <c r="G64">
        <v>53</v>
      </c>
    </row>
    <row r="65" spans="1:7" x14ac:dyDescent="0.2">
      <c r="A65" s="17" t="s">
        <v>234</v>
      </c>
      <c r="B65" t="s">
        <v>170</v>
      </c>
      <c r="C65" t="s">
        <v>52</v>
      </c>
      <c r="E65">
        <v>40.5</v>
      </c>
      <c r="F65">
        <v>23.1538</v>
      </c>
      <c r="G65">
        <v>43.5</v>
      </c>
    </row>
    <row r="66" spans="1:7" x14ac:dyDescent="0.2">
      <c r="A66" s="20" t="s">
        <v>235</v>
      </c>
      <c r="B66" t="s">
        <v>180</v>
      </c>
      <c r="C66" t="s">
        <v>52</v>
      </c>
      <c r="E66">
        <v>11.5</v>
      </c>
      <c r="F66">
        <v>1.8906999999999998</v>
      </c>
      <c r="G66">
        <v>16.5</v>
      </c>
    </row>
    <row r="67" spans="1:7" x14ac:dyDescent="0.2">
      <c r="A67" s="20" t="s">
        <v>236</v>
      </c>
      <c r="B67" t="s">
        <v>180</v>
      </c>
      <c r="C67" t="s">
        <v>52</v>
      </c>
      <c r="E67">
        <v>33</v>
      </c>
      <c r="F67">
        <v>3.9411</v>
      </c>
      <c r="G67">
        <v>33.5</v>
      </c>
    </row>
    <row r="68" spans="1:7" x14ac:dyDescent="0.2">
      <c r="A68" s="20" t="s">
        <v>237</v>
      </c>
      <c r="B68" t="s">
        <v>180</v>
      </c>
      <c r="C68" t="s">
        <v>52</v>
      </c>
      <c r="E68">
        <v>19.5</v>
      </c>
      <c r="F68">
        <v>1.7665999999999999</v>
      </c>
      <c r="G68">
        <v>24</v>
      </c>
    </row>
    <row r="69" spans="1:7" x14ac:dyDescent="0.2">
      <c r="A69" s="20" t="s">
        <v>238</v>
      </c>
      <c r="B69" t="s">
        <v>180</v>
      </c>
      <c r="C69" t="s">
        <v>52</v>
      </c>
      <c r="E69">
        <v>64</v>
      </c>
      <c r="F69">
        <v>9.4702000000000019</v>
      </c>
      <c r="G69">
        <v>65</v>
      </c>
    </row>
    <row r="70" spans="1:7" x14ac:dyDescent="0.2">
      <c r="A70" s="20" t="s">
        <v>239</v>
      </c>
      <c r="B70" t="s">
        <v>180</v>
      </c>
      <c r="C70" t="s">
        <v>52</v>
      </c>
      <c r="E70">
        <v>40</v>
      </c>
      <c r="F70">
        <v>5.1844000000000001</v>
      </c>
      <c r="G70">
        <v>42.5</v>
      </c>
    </row>
    <row r="71" spans="1:7" x14ac:dyDescent="0.2">
      <c r="A71" s="20" t="s">
        <v>240</v>
      </c>
      <c r="B71" t="s">
        <v>180</v>
      </c>
      <c r="C71" t="s">
        <v>52</v>
      </c>
      <c r="E71">
        <v>54.5</v>
      </c>
      <c r="F71">
        <v>8.7781000000000002</v>
      </c>
      <c r="G71">
        <v>57</v>
      </c>
    </row>
    <row r="72" spans="1:7" x14ac:dyDescent="0.2">
      <c r="A72" s="20" t="s">
        <v>241</v>
      </c>
      <c r="B72" t="s">
        <v>180</v>
      </c>
      <c r="C72" t="s">
        <v>52</v>
      </c>
      <c r="E72">
        <v>42</v>
      </c>
      <c r="F72">
        <v>5.6167999999999996</v>
      </c>
      <c r="G72">
        <v>43</v>
      </c>
    </row>
    <row r="73" spans="1:7" x14ac:dyDescent="0.2">
      <c r="A73" s="20" t="s">
        <v>242</v>
      </c>
      <c r="B73" t="s">
        <v>180</v>
      </c>
      <c r="C73" t="s">
        <v>52</v>
      </c>
      <c r="E73">
        <v>13.5</v>
      </c>
      <c r="F73">
        <v>2.133</v>
      </c>
      <c r="G73">
        <v>15</v>
      </c>
    </row>
    <row r="74" spans="1:7" x14ac:dyDescent="0.2">
      <c r="A74" s="17" t="s">
        <v>243</v>
      </c>
      <c r="B74" t="s">
        <v>170</v>
      </c>
      <c r="C74" t="s">
        <v>63</v>
      </c>
      <c r="E74">
        <v>30</v>
      </c>
      <c r="F74">
        <v>21.228000000000002</v>
      </c>
      <c r="G74">
        <v>53</v>
      </c>
    </row>
    <row r="75" spans="1:7" x14ac:dyDescent="0.2">
      <c r="A75" s="17" t="s">
        <v>244</v>
      </c>
      <c r="B75" t="s">
        <v>170</v>
      </c>
      <c r="C75" t="s">
        <v>63</v>
      </c>
      <c r="E75">
        <v>17</v>
      </c>
      <c r="F75">
        <v>11.785800000000002</v>
      </c>
      <c r="G75">
        <v>42.5</v>
      </c>
    </row>
    <row r="76" spans="1:7" x14ac:dyDescent="0.2">
      <c r="A76" s="20" t="s">
        <v>245</v>
      </c>
      <c r="B76" t="s">
        <v>180</v>
      </c>
      <c r="C76" t="s">
        <v>63</v>
      </c>
      <c r="E76">
        <v>28</v>
      </c>
      <c r="F76">
        <v>2.5099999999999998</v>
      </c>
      <c r="G76">
        <v>37.5</v>
      </c>
    </row>
    <row r="77" spans="1:7" x14ac:dyDescent="0.2">
      <c r="A77" s="20" t="s">
        <v>246</v>
      </c>
      <c r="B77" t="s">
        <v>180</v>
      </c>
      <c r="C77" t="s">
        <v>63</v>
      </c>
      <c r="E77">
        <v>19</v>
      </c>
      <c r="F77">
        <v>2.4</v>
      </c>
      <c r="G77">
        <v>26.5</v>
      </c>
    </row>
    <row r="78" spans="1:7" x14ac:dyDescent="0.2">
      <c r="A78" s="17" t="s">
        <v>247</v>
      </c>
      <c r="B78" t="s">
        <v>170</v>
      </c>
      <c r="C78" t="s">
        <v>47</v>
      </c>
      <c r="E78">
        <v>47.5</v>
      </c>
      <c r="F78">
        <v>26.503999999999998</v>
      </c>
      <c r="G78">
        <v>56</v>
      </c>
    </row>
    <row r="79" spans="1:7" x14ac:dyDescent="0.2">
      <c r="A79" s="17" t="s">
        <v>249</v>
      </c>
      <c r="B79" t="s">
        <v>170</v>
      </c>
      <c r="C79" t="s">
        <v>47</v>
      </c>
      <c r="E79">
        <v>47.5</v>
      </c>
      <c r="F79">
        <v>26.2102</v>
      </c>
      <c r="G79">
        <v>53</v>
      </c>
    </row>
    <row r="80" spans="1:7" x14ac:dyDescent="0.2">
      <c r="A80" s="17" t="s">
        <v>250</v>
      </c>
      <c r="B80" t="s">
        <v>170</v>
      </c>
      <c r="C80" t="s">
        <v>47</v>
      </c>
      <c r="E80">
        <v>56.5</v>
      </c>
      <c r="F80">
        <v>30.885100000000001</v>
      </c>
      <c r="G80">
        <v>69</v>
      </c>
    </row>
    <row r="81" spans="1:7" x14ac:dyDescent="0.2">
      <c r="A81" s="17" t="s">
        <v>251</v>
      </c>
      <c r="B81" t="s">
        <v>170</v>
      </c>
      <c r="C81" t="s">
        <v>47</v>
      </c>
      <c r="E81">
        <v>59</v>
      </c>
      <c r="F81">
        <v>27.564699999999998</v>
      </c>
      <c r="G81">
        <v>73.5</v>
      </c>
    </row>
    <row r="82" spans="1:7" x14ac:dyDescent="0.2">
      <c r="A82" s="26" t="s">
        <v>252</v>
      </c>
      <c r="B82" t="s">
        <v>170</v>
      </c>
      <c r="C82" t="s">
        <v>47</v>
      </c>
      <c r="E82">
        <v>44</v>
      </c>
      <c r="F82">
        <v>23.251999999999999</v>
      </c>
      <c r="G82">
        <v>49.5</v>
      </c>
    </row>
    <row r="83" spans="1:7" x14ac:dyDescent="0.2">
      <c r="A83" s="17" t="s">
        <v>253</v>
      </c>
      <c r="B83" t="s">
        <v>170</v>
      </c>
      <c r="C83" t="s">
        <v>47</v>
      </c>
      <c r="E83">
        <v>56</v>
      </c>
      <c r="F83">
        <v>23.580300000000001</v>
      </c>
      <c r="G83">
        <v>68.5</v>
      </c>
    </row>
    <row r="84" spans="1:7" x14ac:dyDescent="0.2">
      <c r="A84" s="17" t="s">
        <v>254</v>
      </c>
      <c r="B84" t="s">
        <v>170</v>
      </c>
      <c r="C84" t="s">
        <v>47</v>
      </c>
      <c r="E84">
        <v>40</v>
      </c>
      <c r="F84">
        <v>21.518000000000001</v>
      </c>
      <c r="G84">
        <v>52</v>
      </c>
    </row>
    <row r="85" spans="1:7" x14ac:dyDescent="0.2">
      <c r="A85" s="17" t="s">
        <v>255</v>
      </c>
      <c r="B85" t="s">
        <v>170</v>
      </c>
      <c r="C85" t="s">
        <v>47</v>
      </c>
      <c r="E85">
        <v>56</v>
      </c>
      <c r="F85">
        <v>26.427199999999999</v>
      </c>
      <c r="G85">
        <v>71.5</v>
      </c>
    </row>
    <row r="86" spans="1:7" x14ac:dyDescent="0.2">
      <c r="A86" s="20" t="s">
        <v>256</v>
      </c>
      <c r="B86" t="s">
        <v>180</v>
      </c>
      <c r="C86" t="s">
        <v>47</v>
      </c>
      <c r="E86">
        <v>42.5</v>
      </c>
      <c r="F86">
        <v>6.2759</v>
      </c>
      <c r="G86">
        <v>43.5</v>
      </c>
    </row>
    <row r="87" spans="1:7" x14ac:dyDescent="0.2">
      <c r="A87" s="20" t="s">
        <v>257</v>
      </c>
      <c r="B87" t="s">
        <v>180</v>
      </c>
      <c r="C87" t="s">
        <v>47</v>
      </c>
      <c r="E87">
        <v>54.5</v>
      </c>
      <c r="F87">
        <v>10.134600000000001</v>
      </c>
      <c r="G87">
        <v>57.5</v>
      </c>
    </row>
    <row r="88" spans="1:7" x14ac:dyDescent="0.2">
      <c r="A88" s="20" t="s">
        <v>258</v>
      </c>
      <c r="B88" t="s">
        <v>180</v>
      </c>
      <c r="C88" t="s">
        <v>47</v>
      </c>
      <c r="E88">
        <v>52</v>
      </c>
      <c r="F88">
        <v>6.6268000000000011</v>
      </c>
      <c r="G88">
        <v>54.5</v>
      </c>
    </row>
    <row r="89" spans="1:7" x14ac:dyDescent="0.2">
      <c r="A89" s="20" t="s">
        <v>259</v>
      </c>
      <c r="B89" t="s">
        <v>180</v>
      </c>
      <c r="C89" t="s">
        <v>47</v>
      </c>
      <c r="E89">
        <v>40</v>
      </c>
      <c r="F89">
        <v>5.0209000000000001</v>
      </c>
      <c r="G89">
        <v>42.5</v>
      </c>
    </row>
    <row r="90" spans="1:7" x14ac:dyDescent="0.2">
      <c r="A90" s="20" t="s">
        <v>260</v>
      </c>
      <c r="B90" t="s">
        <v>180</v>
      </c>
      <c r="C90" t="s">
        <v>47</v>
      </c>
      <c r="E90">
        <v>51</v>
      </c>
      <c r="F90">
        <v>9.5850000000000009</v>
      </c>
      <c r="G90">
        <v>53</v>
      </c>
    </row>
    <row r="91" spans="1:7" x14ac:dyDescent="0.2">
      <c r="A91" s="20" t="s">
        <v>261</v>
      </c>
      <c r="B91" t="s">
        <v>180</v>
      </c>
      <c r="C91" t="s">
        <v>47</v>
      </c>
      <c r="E91">
        <v>47.5</v>
      </c>
      <c r="F91">
        <v>7.1189999999999998</v>
      </c>
      <c r="G91">
        <v>51</v>
      </c>
    </row>
    <row r="92" spans="1:7" x14ac:dyDescent="0.2">
      <c r="A92" s="20" t="s">
        <v>262</v>
      </c>
      <c r="B92" t="s">
        <v>180</v>
      </c>
      <c r="C92" t="s">
        <v>47</v>
      </c>
      <c r="E92">
        <v>37</v>
      </c>
      <c r="F92">
        <v>9.3687000000000005</v>
      </c>
      <c r="G92">
        <v>38.5</v>
      </c>
    </row>
    <row r="93" spans="1:7" ht="17" thickBot="1" x14ac:dyDescent="0.25">
      <c r="A93" s="21" t="s">
        <v>263</v>
      </c>
      <c r="B93" t="s">
        <v>180</v>
      </c>
      <c r="C93" t="s">
        <v>47</v>
      </c>
      <c r="E93">
        <v>57</v>
      </c>
      <c r="F93">
        <v>8.6300000000000008</v>
      </c>
      <c r="G93">
        <v>58</v>
      </c>
    </row>
    <row r="94" spans="1:7" x14ac:dyDescent="0.2">
      <c r="A94" s="6" t="s">
        <v>48</v>
      </c>
      <c r="C94" t="s">
        <v>47</v>
      </c>
      <c r="D94">
        <v>7.1300000000000008</v>
      </c>
      <c r="E94" s="5">
        <v>45.5</v>
      </c>
    </row>
    <row r="95" spans="1:7" x14ac:dyDescent="0.2">
      <c r="A95" s="6" t="s">
        <v>49</v>
      </c>
      <c r="C95" t="s">
        <v>47</v>
      </c>
      <c r="D95">
        <v>10.95</v>
      </c>
      <c r="E95" s="5">
        <v>63</v>
      </c>
    </row>
    <row r="96" spans="1:7" x14ac:dyDescent="0.2">
      <c r="A96" s="6" t="s">
        <v>50</v>
      </c>
      <c r="C96" t="s">
        <v>47</v>
      </c>
      <c r="D96">
        <v>6.089999999999999</v>
      </c>
      <c r="E96" s="5">
        <v>45.5</v>
      </c>
    </row>
    <row r="97" spans="1:5" x14ac:dyDescent="0.2">
      <c r="A97" s="6" t="s">
        <v>51</v>
      </c>
      <c r="C97" t="s">
        <v>47</v>
      </c>
      <c r="D97">
        <v>8.35</v>
      </c>
      <c r="E97" s="5">
        <v>45</v>
      </c>
    </row>
    <row r="98" spans="1:5" x14ac:dyDescent="0.2">
      <c r="A98" s="6" t="s">
        <v>53</v>
      </c>
      <c r="C98" s="5" t="s">
        <v>52</v>
      </c>
      <c r="D98">
        <v>0.97</v>
      </c>
      <c r="E98" s="5">
        <v>20</v>
      </c>
    </row>
    <row r="99" spans="1:5" x14ac:dyDescent="0.2">
      <c r="A99" s="6" t="s">
        <v>54</v>
      </c>
      <c r="C99" s="5" t="s">
        <v>52</v>
      </c>
      <c r="D99">
        <v>4.3</v>
      </c>
      <c r="E99" s="5">
        <v>32.5</v>
      </c>
    </row>
    <row r="100" spans="1:5" x14ac:dyDescent="0.2">
      <c r="A100" s="6" t="s">
        <v>55</v>
      </c>
      <c r="C100" s="5" t="s">
        <v>52</v>
      </c>
      <c r="D100">
        <v>0.95000000000000007</v>
      </c>
      <c r="E100" s="5">
        <v>9</v>
      </c>
    </row>
    <row r="101" spans="1:5" x14ac:dyDescent="0.2">
      <c r="A101" s="6" t="s">
        <v>56</v>
      </c>
      <c r="C101" s="5" t="s">
        <v>52</v>
      </c>
      <c r="D101">
        <v>7.22</v>
      </c>
      <c r="E101" s="5">
        <v>46.5</v>
      </c>
    </row>
    <row r="102" spans="1:5" x14ac:dyDescent="0.2">
      <c r="A102" s="6" t="s">
        <v>57</v>
      </c>
      <c r="C102" s="5" t="s">
        <v>52</v>
      </c>
      <c r="D102">
        <v>1.1473</v>
      </c>
      <c r="E102" s="5">
        <v>7</v>
      </c>
    </row>
    <row r="103" spans="1:5" x14ac:dyDescent="0.2">
      <c r="A103" s="6" t="s">
        <v>59</v>
      </c>
      <c r="C103" s="5" t="s">
        <v>58</v>
      </c>
      <c r="D103">
        <v>2.31</v>
      </c>
      <c r="E103" s="5">
        <v>28.5</v>
      </c>
    </row>
    <row r="104" spans="1:5" x14ac:dyDescent="0.2">
      <c r="A104" s="6" t="s">
        <v>60</v>
      </c>
      <c r="C104" s="5" t="s">
        <v>58</v>
      </c>
      <c r="D104">
        <v>11.919999999999998</v>
      </c>
      <c r="E104" s="5">
        <v>58</v>
      </c>
    </row>
    <row r="105" spans="1:5" x14ac:dyDescent="0.2">
      <c r="A105" s="6" t="s">
        <v>61</v>
      </c>
      <c r="C105" s="5" t="s">
        <v>58</v>
      </c>
      <c r="D105">
        <v>11.450000000000001</v>
      </c>
      <c r="E105" s="5">
        <v>61</v>
      </c>
    </row>
    <row r="106" spans="1:5" x14ac:dyDescent="0.2">
      <c r="A106" s="6" t="s">
        <v>62</v>
      </c>
      <c r="C106" s="5" t="s">
        <v>58</v>
      </c>
      <c r="D106">
        <v>11.180000000000001</v>
      </c>
      <c r="E106" s="5">
        <v>59</v>
      </c>
    </row>
    <row r="107" spans="1:5" x14ac:dyDescent="0.2">
      <c r="A107" s="6" t="s">
        <v>64</v>
      </c>
      <c r="C107" s="5" t="s">
        <v>63</v>
      </c>
      <c r="D107">
        <v>1.8</v>
      </c>
      <c r="E107" s="5">
        <v>25</v>
      </c>
    </row>
    <row r="108" spans="1:5" x14ac:dyDescent="0.2">
      <c r="A108" s="6" t="s">
        <v>65</v>
      </c>
      <c r="C108" s="5" t="s">
        <v>63</v>
      </c>
      <c r="D108">
        <v>7.63</v>
      </c>
      <c r="E108" s="5">
        <v>31.5</v>
      </c>
    </row>
    <row r="109" spans="1:5" x14ac:dyDescent="0.2">
      <c r="A109" s="6" t="s">
        <v>67</v>
      </c>
      <c r="C109" s="5" t="s">
        <v>66</v>
      </c>
      <c r="D109">
        <v>3.83</v>
      </c>
      <c r="E109" s="5">
        <v>46.5</v>
      </c>
    </row>
    <row r="110" spans="1:5" x14ac:dyDescent="0.2">
      <c r="A110" s="6" t="s">
        <v>68</v>
      </c>
      <c r="C110" s="5" t="s">
        <v>66</v>
      </c>
      <c r="D110">
        <v>1.7999999999999998</v>
      </c>
      <c r="E110" s="5">
        <v>27</v>
      </c>
    </row>
    <row r="111" spans="1:5" x14ac:dyDescent="0.2">
      <c r="A111" s="6" t="s">
        <v>69</v>
      </c>
      <c r="C111" s="5" t="s">
        <v>66</v>
      </c>
      <c r="D111">
        <v>11.190000000000001</v>
      </c>
      <c r="E111" s="5">
        <v>58.5</v>
      </c>
    </row>
    <row r="112" spans="1:5" x14ac:dyDescent="0.2">
      <c r="A112" s="6" t="s">
        <v>70</v>
      </c>
      <c r="C112" s="5" t="s">
        <v>66</v>
      </c>
      <c r="D112">
        <v>1.1099999999999999</v>
      </c>
      <c r="E112" s="5">
        <v>15.5</v>
      </c>
    </row>
    <row r="113" spans="1:5" x14ac:dyDescent="0.2">
      <c r="A113" s="6" t="s">
        <v>72</v>
      </c>
      <c r="C113" s="5" t="s">
        <v>71</v>
      </c>
      <c r="D113">
        <v>17.670000000000002</v>
      </c>
      <c r="E113" s="5">
        <v>62.5</v>
      </c>
    </row>
    <row r="114" spans="1:5" x14ac:dyDescent="0.2">
      <c r="A114" s="6" t="s">
        <v>73</v>
      </c>
      <c r="C114" s="5" t="s">
        <v>71</v>
      </c>
      <c r="D114">
        <v>11.22</v>
      </c>
      <c r="E114" s="5">
        <v>53</v>
      </c>
    </row>
    <row r="115" spans="1:5" x14ac:dyDescent="0.2">
      <c r="A115" s="6" t="s">
        <v>74</v>
      </c>
      <c r="C115" s="5" t="s">
        <v>71</v>
      </c>
      <c r="D115">
        <v>28.959999999999997</v>
      </c>
      <c r="E115" s="5">
        <v>76</v>
      </c>
    </row>
    <row r="116" spans="1:5" x14ac:dyDescent="0.2">
      <c r="A116" s="6" t="s">
        <v>75</v>
      </c>
      <c r="C116" s="5" t="s">
        <v>71</v>
      </c>
      <c r="D116">
        <v>22.880000000000003</v>
      </c>
      <c r="E116" s="5">
        <v>72.5</v>
      </c>
    </row>
    <row r="117" spans="1:5" x14ac:dyDescent="0.2">
      <c r="A117" s="6" t="s">
        <v>76</v>
      </c>
      <c r="C117" s="5" t="s">
        <v>58</v>
      </c>
      <c r="D117">
        <v>1.04</v>
      </c>
      <c r="E117" s="5">
        <v>16</v>
      </c>
    </row>
    <row r="118" spans="1:5" x14ac:dyDescent="0.2">
      <c r="A118" s="6" t="s">
        <v>78</v>
      </c>
      <c r="C118" s="5" t="s">
        <v>77</v>
      </c>
      <c r="D118">
        <v>4.8599999999999994</v>
      </c>
      <c r="E118" s="5">
        <v>42</v>
      </c>
    </row>
    <row r="119" spans="1:5" x14ac:dyDescent="0.2">
      <c r="A119" s="6" t="s">
        <v>79</v>
      </c>
      <c r="C119" s="5" t="s">
        <v>77</v>
      </c>
      <c r="D119">
        <v>3.2399999999999998</v>
      </c>
      <c r="E119" s="5">
        <v>40</v>
      </c>
    </row>
    <row r="120" spans="1:5" x14ac:dyDescent="0.2">
      <c r="A120" s="6" t="s">
        <v>80</v>
      </c>
      <c r="C120" s="5" t="s">
        <v>77</v>
      </c>
      <c r="D120">
        <v>1.81</v>
      </c>
      <c r="E120" s="5">
        <v>23</v>
      </c>
    </row>
    <row r="121" spans="1:5" x14ac:dyDescent="0.2">
      <c r="A121" s="6" t="s">
        <v>81</v>
      </c>
      <c r="C121" s="5" t="s">
        <v>77</v>
      </c>
      <c r="D121">
        <v>3.3500000000000005</v>
      </c>
      <c r="E121" s="5">
        <v>30.5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7"/>
  <sheetViews>
    <sheetView workbookViewId="0">
      <selection sqref="A1:U94"/>
    </sheetView>
  </sheetViews>
  <sheetFormatPr baseColWidth="10" defaultRowHeight="16" x14ac:dyDescent="0.2"/>
  <cols>
    <col min="7" max="7" width="12" bestFit="1" customWidth="1"/>
    <col min="8" max="8" width="11" bestFit="1" customWidth="1"/>
    <col min="9" max="9" width="11" customWidth="1"/>
    <col min="10" max="10" width="17.5" bestFit="1" customWidth="1"/>
    <col min="14" max="14" width="13" customWidth="1"/>
  </cols>
  <sheetData>
    <row r="1" spans="1:15" x14ac:dyDescent="0.2">
      <c r="A1" s="1" t="s">
        <v>33</v>
      </c>
      <c r="B1" s="1" t="s">
        <v>31</v>
      </c>
      <c r="C1" s="1" t="s">
        <v>152</v>
      </c>
      <c r="D1" t="s">
        <v>268</v>
      </c>
      <c r="E1" t="s">
        <v>269</v>
      </c>
      <c r="F1" t="s">
        <v>270</v>
      </c>
      <c r="G1" t="s">
        <v>271</v>
      </c>
      <c r="H1" t="s">
        <v>272</v>
      </c>
      <c r="I1" t="s">
        <v>273</v>
      </c>
      <c r="J1" t="s">
        <v>274</v>
      </c>
      <c r="K1" t="s">
        <v>275</v>
      </c>
      <c r="L1" t="s">
        <v>276</v>
      </c>
      <c r="M1" t="s">
        <v>277</v>
      </c>
      <c r="N1" t="s">
        <v>278</v>
      </c>
      <c r="O1" t="s">
        <v>279</v>
      </c>
    </row>
    <row r="2" spans="1:15" x14ac:dyDescent="0.2">
      <c r="A2" t="s">
        <v>169</v>
      </c>
      <c r="B2" t="s">
        <v>58</v>
      </c>
      <c r="C2" t="s">
        <v>170</v>
      </c>
      <c r="D2">
        <v>0.78779999999999994</v>
      </c>
      <c r="E2">
        <v>15.62</v>
      </c>
      <c r="F2">
        <f>E2+D2</f>
        <v>16.407799999999998</v>
      </c>
      <c r="G2">
        <v>6940</v>
      </c>
      <c r="H2">
        <v>5278.2766000000001</v>
      </c>
      <c r="I2">
        <f>H2/100</f>
        <v>52.782766000000002</v>
      </c>
      <c r="J2">
        <v>4.9400000000000004</v>
      </c>
      <c r="K2">
        <f>G2/H2</f>
        <v>1.3148230996458199</v>
      </c>
      <c r="L2">
        <f>I2/D2</f>
        <v>67.000210713379033</v>
      </c>
      <c r="M2">
        <f>D2/J2</f>
        <v>0.1594736842105263</v>
      </c>
      <c r="N2">
        <v>21.1767</v>
      </c>
      <c r="O2">
        <v>0.77480438399999996</v>
      </c>
    </row>
    <row r="3" spans="1:15" x14ac:dyDescent="0.2">
      <c r="A3" t="s">
        <v>171</v>
      </c>
      <c r="B3" t="s">
        <v>58</v>
      </c>
      <c r="C3" t="s">
        <v>170</v>
      </c>
      <c r="D3">
        <v>1.0014000000000001</v>
      </c>
      <c r="E3">
        <v>9.6</v>
      </c>
      <c r="F3">
        <f t="shared" ref="F3:F37" si="0">E3+D3</f>
        <v>10.6014</v>
      </c>
      <c r="G3">
        <v>5796</v>
      </c>
      <c r="H3">
        <v>3672.6147999999998</v>
      </c>
      <c r="I3">
        <f t="shared" ref="I3:I37" si="1">H3/100</f>
        <v>36.726147999999995</v>
      </c>
      <c r="J3">
        <v>4.3890000000000002</v>
      </c>
      <c r="K3">
        <f t="shared" ref="K3:K37" si="2">G3/H3</f>
        <v>1.5781671412967133</v>
      </c>
      <c r="L3">
        <f>I3/D3</f>
        <v>36.674803275414412</v>
      </c>
      <c r="M3">
        <f>D3/J3</f>
        <v>0.2281613123718387</v>
      </c>
      <c r="N3">
        <v>26.9237</v>
      </c>
      <c r="O3">
        <v>0.39375717300000002</v>
      </c>
    </row>
    <row r="4" spans="1:15" x14ac:dyDescent="0.2">
      <c r="A4" t="s">
        <v>172</v>
      </c>
      <c r="B4" t="s">
        <v>58</v>
      </c>
      <c r="C4" t="s">
        <v>170</v>
      </c>
      <c r="D4">
        <v>0.49180000000000001</v>
      </c>
      <c r="E4">
        <v>0</v>
      </c>
      <c r="F4">
        <f t="shared" si="0"/>
        <v>0.49180000000000001</v>
      </c>
      <c r="G4">
        <v>5606</v>
      </c>
      <c r="H4">
        <v>2924.6352000000002</v>
      </c>
      <c r="I4">
        <f t="shared" si="1"/>
        <v>29.246352000000002</v>
      </c>
      <c r="J4">
        <v>3.07</v>
      </c>
      <c r="K4">
        <f t="shared" si="2"/>
        <v>1.9168202584718941</v>
      </c>
      <c r="L4">
        <f>I4/D4</f>
        <v>59.467978853192356</v>
      </c>
      <c r="M4">
        <f t="shared" ref="M4:M37" si="3">D4/J4</f>
        <v>0.16019543973941369</v>
      </c>
      <c r="N4">
        <v>2.2387000000000001</v>
      </c>
      <c r="O4">
        <v>0.21968106500000001</v>
      </c>
    </row>
    <row r="5" spans="1:15" x14ac:dyDescent="0.2">
      <c r="A5" t="s">
        <v>179</v>
      </c>
      <c r="B5" t="s">
        <v>58</v>
      </c>
      <c r="C5" t="s">
        <v>180</v>
      </c>
      <c r="D5">
        <v>0.25640000000000002</v>
      </c>
      <c r="E5">
        <v>0</v>
      </c>
      <c r="F5">
        <f t="shared" si="0"/>
        <v>0.25640000000000002</v>
      </c>
      <c r="G5">
        <v>5716</v>
      </c>
      <c r="H5">
        <v>2305.1934999999999</v>
      </c>
      <c r="I5">
        <f t="shared" si="1"/>
        <v>23.051935</v>
      </c>
      <c r="J5">
        <v>0.90800000000000003</v>
      </c>
      <c r="K5">
        <f t="shared" si="2"/>
        <v>2.4796183053613503</v>
      </c>
      <c r="L5">
        <f t="shared" ref="L5:L37" si="4">I5/D5</f>
        <v>89.906142745709829</v>
      </c>
      <c r="M5">
        <f>D5/J5</f>
        <v>0.28237885462555068</v>
      </c>
      <c r="N5">
        <v>3.5276999999999998</v>
      </c>
      <c r="O5">
        <v>7.2681916999999999E-2</v>
      </c>
    </row>
    <row r="6" spans="1:15" x14ac:dyDescent="0.2">
      <c r="A6" t="s">
        <v>182</v>
      </c>
      <c r="B6" t="s">
        <v>58</v>
      </c>
      <c r="C6" t="s">
        <v>180</v>
      </c>
      <c r="D6">
        <v>1.9450000000000001</v>
      </c>
      <c r="E6">
        <v>0</v>
      </c>
      <c r="F6">
        <f t="shared" si="0"/>
        <v>1.9450000000000001</v>
      </c>
      <c r="G6">
        <v>14572</v>
      </c>
      <c r="H6">
        <v>7500.0254999999997</v>
      </c>
      <c r="I6">
        <f t="shared" si="1"/>
        <v>75.000254999999996</v>
      </c>
      <c r="J6">
        <v>8.0289999999999999</v>
      </c>
      <c r="K6">
        <f t="shared" si="2"/>
        <v>1.9429267273824602</v>
      </c>
      <c r="L6">
        <f t="shared" si="4"/>
        <v>38.560542416452442</v>
      </c>
      <c r="M6">
        <f t="shared" si="3"/>
        <v>0.24224685515008096</v>
      </c>
      <c r="N6">
        <v>5.0568</v>
      </c>
      <c r="O6">
        <v>0.38463059599999999</v>
      </c>
    </row>
    <row r="7" spans="1:15" x14ac:dyDescent="0.2">
      <c r="A7" t="s">
        <v>185</v>
      </c>
      <c r="B7" t="s">
        <v>58</v>
      </c>
      <c r="C7" t="s">
        <v>180</v>
      </c>
      <c r="D7">
        <v>1.6243000000000001</v>
      </c>
      <c r="E7">
        <v>0</v>
      </c>
      <c r="F7">
        <f t="shared" si="0"/>
        <v>1.6243000000000001</v>
      </c>
      <c r="G7">
        <v>19657</v>
      </c>
      <c r="H7">
        <v>8945.6875</v>
      </c>
      <c r="I7">
        <f t="shared" si="1"/>
        <v>89.456874999999997</v>
      </c>
      <c r="J7">
        <v>7.7809999999999997</v>
      </c>
      <c r="K7">
        <f t="shared" si="2"/>
        <v>2.1973716385688635</v>
      </c>
      <c r="L7">
        <f t="shared" si="4"/>
        <v>55.074108846887889</v>
      </c>
      <c r="M7">
        <f t="shared" si="3"/>
        <v>0.20875208842051152</v>
      </c>
      <c r="N7">
        <v>7.0190000000000001</v>
      </c>
      <c r="O7">
        <v>0.23141473100000001</v>
      </c>
    </row>
    <row r="8" spans="1:15" x14ac:dyDescent="0.2">
      <c r="A8" t="s">
        <v>189</v>
      </c>
      <c r="B8" t="s">
        <v>71</v>
      </c>
      <c r="C8" t="s">
        <v>170</v>
      </c>
      <c r="D8">
        <v>2.1070000000000002</v>
      </c>
      <c r="E8">
        <v>21.29</v>
      </c>
      <c r="F8">
        <f t="shared" si="0"/>
        <v>23.396999999999998</v>
      </c>
      <c r="G8">
        <v>14123</v>
      </c>
      <c r="H8">
        <v>9401.5151000000005</v>
      </c>
      <c r="I8">
        <f t="shared" si="1"/>
        <v>94.015151000000003</v>
      </c>
      <c r="J8">
        <v>9.7560000000000002</v>
      </c>
      <c r="K8">
        <f t="shared" si="2"/>
        <v>1.5022046818815404</v>
      </c>
      <c r="L8">
        <f t="shared" si="4"/>
        <v>44.620384907451353</v>
      </c>
      <c r="M8">
        <f t="shared" si="3"/>
        <v>0.21596965969659698</v>
      </c>
      <c r="N8">
        <v>36.497999999999998</v>
      </c>
      <c r="O8">
        <v>0.64104882500000004</v>
      </c>
    </row>
    <row r="9" spans="1:15" x14ac:dyDescent="0.2">
      <c r="A9" t="s">
        <v>191</v>
      </c>
      <c r="B9" t="s">
        <v>71</v>
      </c>
      <c r="C9" t="s">
        <v>170</v>
      </c>
      <c r="D9">
        <v>2.5836000000000001</v>
      </c>
      <c r="E9">
        <v>17.350000000000001</v>
      </c>
      <c r="F9">
        <f t="shared" si="0"/>
        <v>19.933600000000002</v>
      </c>
      <c r="G9">
        <v>10964</v>
      </c>
      <c r="H9">
        <v>8423.2214999999997</v>
      </c>
      <c r="I9">
        <f t="shared" si="1"/>
        <v>84.232214999999997</v>
      </c>
      <c r="J9">
        <v>13.526</v>
      </c>
      <c r="K9">
        <f t="shared" si="2"/>
        <v>1.3016397586125452</v>
      </c>
      <c r="L9">
        <f t="shared" si="4"/>
        <v>32.602653274500696</v>
      </c>
      <c r="M9">
        <f t="shared" si="3"/>
        <v>0.19100990684607425</v>
      </c>
      <c r="N9">
        <v>35.162500000000001</v>
      </c>
      <c r="O9">
        <v>0.56689939600000006</v>
      </c>
    </row>
    <row r="10" spans="1:15" x14ac:dyDescent="0.2">
      <c r="A10" t="s">
        <v>193</v>
      </c>
      <c r="B10" t="s">
        <v>71</v>
      </c>
      <c r="C10" t="s">
        <v>170</v>
      </c>
      <c r="D10">
        <v>2.4521999999999999</v>
      </c>
      <c r="E10">
        <v>17.2</v>
      </c>
      <c r="F10">
        <f t="shared" si="0"/>
        <v>19.652200000000001</v>
      </c>
      <c r="G10">
        <v>16235</v>
      </c>
      <c r="H10">
        <v>9563.8549999999996</v>
      </c>
      <c r="I10">
        <f t="shared" si="1"/>
        <v>95.638549999999995</v>
      </c>
      <c r="J10">
        <v>12.503</v>
      </c>
      <c r="K10">
        <f t="shared" si="2"/>
        <v>1.6975372378606746</v>
      </c>
      <c r="L10">
        <f t="shared" si="4"/>
        <v>39.001121441970476</v>
      </c>
      <c r="M10">
        <f t="shared" si="3"/>
        <v>0.19612892905702631</v>
      </c>
      <c r="N10">
        <v>41.554200000000002</v>
      </c>
      <c r="O10">
        <v>0.47292933100000001</v>
      </c>
    </row>
    <row r="11" spans="1:15" x14ac:dyDescent="0.2">
      <c r="A11" t="s">
        <v>197</v>
      </c>
      <c r="B11" t="s">
        <v>71</v>
      </c>
      <c r="C11" t="s">
        <v>180</v>
      </c>
      <c r="D11">
        <v>1.9201999999999999</v>
      </c>
      <c r="E11">
        <v>6.2</v>
      </c>
      <c r="F11">
        <f t="shared" si="0"/>
        <v>8.1202000000000005</v>
      </c>
      <c r="G11">
        <v>12021</v>
      </c>
      <c r="H11">
        <v>10677.084199999999</v>
      </c>
      <c r="I11">
        <f t="shared" si="1"/>
        <v>106.77084199999999</v>
      </c>
      <c r="J11">
        <v>11.147</v>
      </c>
      <c r="K11">
        <f t="shared" si="2"/>
        <v>1.1258691769050582</v>
      </c>
      <c r="L11">
        <f t="shared" si="4"/>
        <v>55.604021456098316</v>
      </c>
      <c r="M11">
        <f t="shared" si="3"/>
        <v>0.17226159504799496</v>
      </c>
      <c r="N11">
        <v>19.478300000000001</v>
      </c>
      <c r="O11">
        <v>0.41688442999999997</v>
      </c>
    </row>
    <row r="12" spans="1:15" x14ac:dyDescent="0.2">
      <c r="A12" t="s">
        <v>199</v>
      </c>
      <c r="B12" t="s">
        <v>71</v>
      </c>
      <c r="C12" t="s">
        <v>180</v>
      </c>
      <c r="D12">
        <v>2.5369999999999999</v>
      </c>
      <c r="E12">
        <v>5.73</v>
      </c>
      <c r="F12">
        <f t="shared" si="0"/>
        <v>8.2669999999999995</v>
      </c>
      <c r="G12">
        <v>10206</v>
      </c>
      <c r="H12">
        <v>6654.3878000000004</v>
      </c>
      <c r="I12">
        <f t="shared" si="1"/>
        <v>66.543878000000007</v>
      </c>
      <c r="J12">
        <v>7.1219999999999999</v>
      </c>
      <c r="K12">
        <f t="shared" si="2"/>
        <v>1.5337248604597404</v>
      </c>
      <c r="L12">
        <f t="shared" si="4"/>
        <v>26.229356720536071</v>
      </c>
      <c r="M12">
        <f t="shared" si="3"/>
        <v>0.35622016287559671</v>
      </c>
      <c r="N12">
        <v>15.028</v>
      </c>
      <c r="O12">
        <v>0.55010646799999996</v>
      </c>
    </row>
    <row r="13" spans="1:15" x14ac:dyDescent="0.2">
      <c r="A13" t="s">
        <v>201</v>
      </c>
      <c r="B13" t="s">
        <v>71</v>
      </c>
      <c r="C13" t="s">
        <v>180</v>
      </c>
      <c r="D13">
        <v>2.74</v>
      </c>
      <c r="E13">
        <v>8.33</v>
      </c>
      <c r="F13">
        <f t="shared" si="0"/>
        <v>11.07</v>
      </c>
      <c r="G13">
        <v>16730</v>
      </c>
      <c r="H13">
        <v>10415.4236</v>
      </c>
      <c r="I13">
        <f t="shared" si="1"/>
        <v>104.154236</v>
      </c>
      <c r="J13">
        <v>9.1310000000000002</v>
      </c>
      <c r="K13">
        <f t="shared" si="2"/>
        <v>1.6062716834675836</v>
      </c>
      <c r="L13">
        <f t="shared" si="4"/>
        <v>38.012494890510943</v>
      </c>
      <c r="M13">
        <f t="shared" si="3"/>
        <v>0.30007666192092874</v>
      </c>
      <c r="N13">
        <v>20.993600000000001</v>
      </c>
      <c r="O13">
        <v>0.52730355900000003</v>
      </c>
    </row>
    <row r="14" spans="1:15" x14ac:dyDescent="0.2">
      <c r="A14" t="s">
        <v>206</v>
      </c>
      <c r="B14" t="s">
        <v>77</v>
      </c>
      <c r="C14" t="s">
        <v>170</v>
      </c>
      <c r="D14">
        <v>1.7487999999999999</v>
      </c>
      <c r="E14">
        <v>4.4000000000000004</v>
      </c>
      <c r="F14">
        <f t="shared" si="0"/>
        <v>6.1488000000000005</v>
      </c>
      <c r="G14">
        <v>12717</v>
      </c>
      <c r="H14">
        <v>9910.4238000000005</v>
      </c>
      <c r="I14">
        <f t="shared" si="1"/>
        <v>99.104238000000009</v>
      </c>
      <c r="J14">
        <v>12.631</v>
      </c>
      <c r="K14">
        <f t="shared" si="2"/>
        <v>1.2831943675304782</v>
      </c>
      <c r="L14">
        <f t="shared" si="4"/>
        <v>56.669852470265333</v>
      </c>
      <c r="M14">
        <f t="shared" si="3"/>
        <v>0.13845301242973634</v>
      </c>
      <c r="N14">
        <v>20.397500000000001</v>
      </c>
      <c r="O14">
        <v>0.30144870699999998</v>
      </c>
    </row>
    <row r="15" spans="1:15" x14ac:dyDescent="0.2">
      <c r="A15" t="s">
        <v>207</v>
      </c>
      <c r="B15" t="s">
        <v>77</v>
      </c>
      <c r="C15" t="s">
        <v>170</v>
      </c>
      <c r="D15">
        <v>1.1674</v>
      </c>
      <c r="E15">
        <v>3.88</v>
      </c>
      <c r="F15">
        <f t="shared" si="0"/>
        <v>5.0473999999999997</v>
      </c>
      <c r="G15">
        <v>12521</v>
      </c>
      <c r="H15">
        <v>7725.6127999999999</v>
      </c>
      <c r="I15">
        <f t="shared" si="1"/>
        <v>77.256128000000004</v>
      </c>
      <c r="J15">
        <v>7.5919999999999996</v>
      </c>
      <c r="K15">
        <f t="shared" si="2"/>
        <v>1.6207128578848788</v>
      </c>
      <c r="L15">
        <f t="shared" si="4"/>
        <v>66.177940722974128</v>
      </c>
      <c r="M15">
        <f t="shared" si="3"/>
        <v>0.15376712328767123</v>
      </c>
      <c r="N15">
        <v>17.647300000000001</v>
      </c>
      <c r="O15">
        <v>0.28601542400000002</v>
      </c>
    </row>
    <row r="16" spans="1:15" x14ac:dyDescent="0.2">
      <c r="A16" t="s">
        <v>208</v>
      </c>
      <c r="B16" t="s">
        <v>77</v>
      </c>
      <c r="C16" t="s">
        <v>170</v>
      </c>
      <c r="D16">
        <v>1.4278</v>
      </c>
      <c r="E16">
        <v>3.87</v>
      </c>
      <c r="F16">
        <f t="shared" si="0"/>
        <v>5.2978000000000005</v>
      </c>
      <c r="G16">
        <v>14656</v>
      </c>
      <c r="H16">
        <v>9028.5300999999999</v>
      </c>
      <c r="I16">
        <f t="shared" si="1"/>
        <v>90.285301000000004</v>
      </c>
      <c r="J16">
        <v>8.9039999999999999</v>
      </c>
      <c r="K16">
        <f t="shared" si="2"/>
        <v>1.6232985699410805</v>
      </c>
      <c r="L16">
        <f t="shared" si="4"/>
        <v>63.233856982770703</v>
      </c>
      <c r="M16">
        <f t="shared" si="3"/>
        <v>0.16035489667565139</v>
      </c>
      <c r="N16">
        <v>22.255099999999999</v>
      </c>
      <c r="O16">
        <v>0.238048807</v>
      </c>
    </row>
    <row r="17" spans="1:15" x14ac:dyDescent="0.2">
      <c r="A17" t="s">
        <v>209</v>
      </c>
      <c r="B17" t="s">
        <v>77</v>
      </c>
      <c r="C17" t="s">
        <v>180</v>
      </c>
      <c r="D17">
        <v>0.54669999999999996</v>
      </c>
      <c r="E17">
        <v>0</v>
      </c>
      <c r="F17">
        <f t="shared" si="0"/>
        <v>0.54669999999999996</v>
      </c>
      <c r="G17">
        <v>10554</v>
      </c>
      <c r="H17">
        <v>4881.1908000000003</v>
      </c>
      <c r="I17">
        <f t="shared" si="1"/>
        <v>48.811908000000003</v>
      </c>
      <c r="J17">
        <v>2.3919999999999999</v>
      </c>
      <c r="K17">
        <f t="shared" si="2"/>
        <v>2.162177311323294</v>
      </c>
      <c r="L17">
        <f t="shared" si="4"/>
        <v>89.28463142491313</v>
      </c>
      <c r="M17">
        <f t="shared" si="3"/>
        <v>0.22855351170568561</v>
      </c>
      <c r="N17">
        <v>2.2921</v>
      </c>
      <c r="O17">
        <v>0.238514899</v>
      </c>
    </row>
    <row r="18" spans="1:15" x14ac:dyDescent="0.2">
      <c r="A18" t="s">
        <v>211</v>
      </c>
      <c r="B18" t="s">
        <v>77</v>
      </c>
      <c r="C18" t="s">
        <v>180</v>
      </c>
      <c r="D18">
        <v>0.87670000000000003</v>
      </c>
      <c r="E18">
        <v>0</v>
      </c>
      <c r="F18">
        <f t="shared" si="0"/>
        <v>0.87670000000000003</v>
      </c>
      <c r="G18">
        <v>14448</v>
      </c>
      <c r="H18">
        <v>5436.6561000000002</v>
      </c>
      <c r="I18">
        <f t="shared" si="1"/>
        <v>54.366561000000004</v>
      </c>
      <c r="J18">
        <v>3.8759999999999999</v>
      </c>
      <c r="K18">
        <f t="shared" si="2"/>
        <v>2.6575158947427262</v>
      </c>
      <c r="L18">
        <f t="shared" si="4"/>
        <v>62.012730694650394</v>
      </c>
      <c r="M18">
        <f t="shared" si="3"/>
        <v>0.22618679050567597</v>
      </c>
      <c r="N18">
        <v>3.8778999999999999</v>
      </c>
      <c r="O18">
        <v>0.22607596899999999</v>
      </c>
    </row>
    <row r="19" spans="1:15" x14ac:dyDescent="0.2">
      <c r="A19" t="s">
        <v>212</v>
      </c>
      <c r="B19" t="s">
        <v>77</v>
      </c>
      <c r="C19" t="s">
        <v>180</v>
      </c>
      <c r="D19">
        <v>0.41880000000000001</v>
      </c>
      <c r="E19">
        <v>0</v>
      </c>
      <c r="F19">
        <f t="shared" si="0"/>
        <v>0.41880000000000001</v>
      </c>
      <c r="G19">
        <v>12284</v>
      </c>
      <c r="H19">
        <v>4279.2821000000004</v>
      </c>
      <c r="I19">
        <f t="shared" si="1"/>
        <v>42.792821000000004</v>
      </c>
      <c r="J19">
        <v>1.6930000000000001</v>
      </c>
      <c r="K19">
        <f t="shared" si="2"/>
        <v>2.8705749499431223</v>
      </c>
      <c r="L19">
        <f t="shared" si="4"/>
        <v>102.17961079274117</v>
      </c>
      <c r="M19">
        <f t="shared" si="3"/>
        <v>0.24737152982870644</v>
      </c>
      <c r="N19">
        <v>1.9167000000000001</v>
      </c>
      <c r="O19">
        <v>0.21850054799999999</v>
      </c>
    </row>
    <row r="20" spans="1:15" x14ac:dyDescent="0.2">
      <c r="A20" t="s">
        <v>213</v>
      </c>
      <c r="B20" t="s">
        <v>66</v>
      </c>
      <c r="C20" t="s">
        <v>170</v>
      </c>
      <c r="D20">
        <v>1.6591</v>
      </c>
      <c r="E20">
        <v>0</v>
      </c>
      <c r="F20">
        <f t="shared" si="0"/>
        <v>1.6591</v>
      </c>
      <c r="G20">
        <v>17564</v>
      </c>
      <c r="H20">
        <v>11003.1255</v>
      </c>
      <c r="I20">
        <f t="shared" si="1"/>
        <v>110.031255</v>
      </c>
      <c r="J20">
        <v>9.73</v>
      </c>
      <c r="K20">
        <f t="shared" si="2"/>
        <v>1.5962737133190019</v>
      </c>
      <c r="L20">
        <f t="shared" si="4"/>
        <v>66.319845096739201</v>
      </c>
      <c r="M20">
        <f t="shared" si="3"/>
        <v>0.17051387461459402</v>
      </c>
      <c r="N20">
        <v>11.0428</v>
      </c>
      <c r="O20">
        <v>0.15024269200000001</v>
      </c>
    </row>
    <row r="21" spans="1:15" x14ac:dyDescent="0.2">
      <c r="A21" t="s">
        <v>215</v>
      </c>
      <c r="B21" t="s">
        <v>66</v>
      </c>
      <c r="C21" t="s">
        <v>170</v>
      </c>
      <c r="D21">
        <v>0.76480000000000004</v>
      </c>
      <c r="E21">
        <v>6.71</v>
      </c>
      <c r="F21">
        <f t="shared" si="0"/>
        <v>7.4748000000000001</v>
      </c>
      <c r="G21">
        <v>13681</v>
      </c>
      <c r="H21">
        <v>8211.0185000000001</v>
      </c>
      <c r="I21">
        <f t="shared" si="1"/>
        <v>82.110185000000001</v>
      </c>
      <c r="J21">
        <v>5.3520000000000003</v>
      </c>
      <c r="K21">
        <f t="shared" si="2"/>
        <v>1.6661757612651829</v>
      </c>
      <c r="L21">
        <f t="shared" si="4"/>
        <v>107.3616435669456</v>
      </c>
      <c r="M21">
        <f t="shared" si="3"/>
        <v>0.14289985052316892</v>
      </c>
      <c r="N21">
        <v>32.553199999999997</v>
      </c>
      <c r="O21">
        <v>0.229617979</v>
      </c>
    </row>
    <row r="22" spans="1:15" x14ac:dyDescent="0.2">
      <c r="A22" t="s">
        <v>217</v>
      </c>
      <c r="B22" t="s">
        <v>66</v>
      </c>
      <c r="C22" t="s">
        <v>170</v>
      </c>
      <c r="D22">
        <v>0.1895</v>
      </c>
      <c r="E22">
        <v>0</v>
      </c>
      <c r="F22">
        <f t="shared" si="0"/>
        <v>0.1895</v>
      </c>
      <c r="G22">
        <v>6115</v>
      </c>
      <c r="H22">
        <v>3289.4955</v>
      </c>
      <c r="I22">
        <f t="shared" si="1"/>
        <v>32.894955000000003</v>
      </c>
      <c r="J22">
        <v>1.458</v>
      </c>
      <c r="K22">
        <f t="shared" si="2"/>
        <v>1.8589476714590429</v>
      </c>
      <c r="L22">
        <f t="shared" si="4"/>
        <v>173.5881530343008</v>
      </c>
      <c r="M22">
        <f t="shared" si="3"/>
        <v>0.12997256515775035</v>
      </c>
      <c r="N22">
        <v>1.0676000000000001</v>
      </c>
      <c r="O22">
        <v>0.177500937</v>
      </c>
    </row>
    <row r="23" spans="1:15" x14ac:dyDescent="0.2">
      <c r="A23" t="s">
        <v>223</v>
      </c>
      <c r="B23" t="s">
        <v>66</v>
      </c>
      <c r="C23" t="s">
        <v>180</v>
      </c>
      <c r="D23">
        <v>0.2475</v>
      </c>
      <c r="E23">
        <v>0</v>
      </c>
      <c r="F23">
        <f t="shared" si="0"/>
        <v>0.2475</v>
      </c>
      <c r="G23">
        <v>7916</v>
      </c>
      <c r="H23">
        <v>3270.2066</v>
      </c>
      <c r="I23">
        <f t="shared" si="1"/>
        <v>32.702066000000002</v>
      </c>
      <c r="J23">
        <v>0.86899999999999999</v>
      </c>
      <c r="K23">
        <f t="shared" si="2"/>
        <v>2.4206421698249891</v>
      </c>
      <c r="L23">
        <f t="shared" si="4"/>
        <v>132.12955959595959</v>
      </c>
      <c r="M23">
        <f t="shared" si="3"/>
        <v>0.2848101265822785</v>
      </c>
      <c r="N23">
        <v>1.5530999999999999</v>
      </c>
      <c r="O23">
        <v>0.15935870199999999</v>
      </c>
    </row>
    <row r="24" spans="1:15" x14ac:dyDescent="0.2">
      <c r="A24" t="s">
        <v>224</v>
      </c>
      <c r="B24" t="s">
        <v>66</v>
      </c>
      <c r="C24" t="s">
        <v>180</v>
      </c>
      <c r="D24">
        <v>0.47620000000000001</v>
      </c>
      <c r="E24">
        <v>0</v>
      </c>
      <c r="F24">
        <f t="shared" si="0"/>
        <v>0.47620000000000001</v>
      </c>
      <c r="G24">
        <v>9019</v>
      </c>
      <c r="H24">
        <v>5056.701</v>
      </c>
      <c r="I24">
        <f t="shared" si="1"/>
        <v>50.567010000000003</v>
      </c>
      <c r="J24">
        <v>2.3540000000000001</v>
      </c>
      <c r="K24">
        <f t="shared" si="2"/>
        <v>1.7835739150881178</v>
      </c>
      <c r="L24">
        <f t="shared" si="4"/>
        <v>106.18859722805544</v>
      </c>
      <c r="M24">
        <f t="shared" si="3"/>
        <v>0.20229396771452846</v>
      </c>
      <c r="N24">
        <v>2.6284000000000001</v>
      </c>
      <c r="O24">
        <v>0.18117485899999999</v>
      </c>
    </row>
    <row r="25" spans="1:15" x14ac:dyDescent="0.2">
      <c r="A25" t="s">
        <v>226</v>
      </c>
      <c r="B25" t="s">
        <v>66</v>
      </c>
      <c r="C25" t="s">
        <v>180</v>
      </c>
      <c r="D25">
        <v>2.0063</v>
      </c>
      <c r="E25">
        <v>0</v>
      </c>
      <c r="F25">
        <f t="shared" si="0"/>
        <v>2.0063</v>
      </c>
      <c r="G25">
        <v>19888</v>
      </c>
      <c r="H25">
        <v>11649.5882</v>
      </c>
      <c r="I25">
        <f t="shared" si="1"/>
        <v>116.49588199999999</v>
      </c>
      <c r="J25">
        <v>10.554</v>
      </c>
      <c r="K25">
        <f t="shared" si="2"/>
        <v>1.7071848084724575</v>
      </c>
      <c r="L25">
        <f t="shared" si="4"/>
        <v>58.065036136171059</v>
      </c>
      <c r="M25">
        <f t="shared" si="3"/>
        <v>0.19009854083759711</v>
      </c>
      <c r="N25">
        <v>6.9123999999999999</v>
      </c>
      <c r="O25">
        <v>0.29024651400000001</v>
      </c>
    </row>
    <row r="26" spans="1:15" x14ac:dyDescent="0.2">
      <c r="A26" t="s">
        <v>227</v>
      </c>
      <c r="B26" t="s">
        <v>52</v>
      </c>
      <c r="C26" t="s">
        <v>170</v>
      </c>
      <c r="D26">
        <v>2.5855999999999999</v>
      </c>
      <c r="E26">
        <v>6.78</v>
      </c>
      <c r="F26">
        <f t="shared" si="0"/>
        <v>9.3656000000000006</v>
      </c>
      <c r="G26">
        <v>13986</v>
      </c>
      <c r="H26">
        <v>14189.5389</v>
      </c>
      <c r="I26">
        <f t="shared" si="1"/>
        <v>141.89538899999999</v>
      </c>
      <c r="J26">
        <v>17.707999999999998</v>
      </c>
      <c r="K26">
        <f t="shared" si="2"/>
        <v>0.98565570724782325</v>
      </c>
      <c r="L26">
        <f t="shared" si="4"/>
        <v>54.879095374381187</v>
      </c>
      <c r="M26">
        <f t="shared" si="3"/>
        <v>0.14601310142308563</v>
      </c>
      <c r="N26">
        <v>24.757100000000001</v>
      </c>
      <c r="O26">
        <v>0.37829955900000001</v>
      </c>
    </row>
    <row r="27" spans="1:15" x14ac:dyDescent="0.2">
      <c r="A27" t="s">
        <v>229</v>
      </c>
      <c r="B27" t="s">
        <v>52</v>
      </c>
      <c r="C27" t="s">
        <v>170</v>
      </c>
      <c r="D27">
        <v>2.0857000000000001</v>
      </c>
      <c r="E27">
        <v>4.9800000000000004</v>
      </c>
      <c r="F27">
        <f t="shared" si="0"/>
        <v>7.0657000000000005</v>
      </c>
      <c r="G27">
        <v>15544</v>
      </c>
      <c r="H27">
        <v>12838.9643</v>
      </c>
      <c r="I27">
        <f t="shared" si="1"/>
        <v>128.38964300000001</v>
      </c>
      <c r="J27">
        <v>12.507999999999999</v>
      </c>
      <c r="K27">
        <f t="shared" si="2"/>
        <v>1.2106895569450256</v>
      </c>
      <c r="L27">
        <f t="shared" si="4"/>
        <v>61.557099774655988</v>
      </c>
      <c r="M27">
        <f t="shared" si="3"/>
        <v>0.1667492804605053</v>
      </c>
      <c r="N27">
        <v>21.510899999999999</v>
      </c>
      <c r="O27">
        <v>0.32847068200000001</v>
      </c>
    </row>
    <row r="28" spans="1:15" x14ac:dyDescent="0.2">
      <c r="A28" t="s">
        <v>231</v>
      </c>
      <c r="B28" t="s">
        <v>52</v>
      </c>
      <c r="C28" t="s">
        <v>170</v>
      </c>
      <c r="D28">
        <v>2.7166000000000001</v>
      </c>
      <c r="E28">
        <v>5.68</v>
      </c>
      <c r="F28">
        <f t="shared" si="0"/>
        <v>8.3965999999999994</v>
      </c>
      <c r="G28">
        <v>13669</v>
      </c>
      <c r="H28">
        <v>12358.5735</v>
      </c>
      <c r="I28">
        <f t="shared" si="1"/>
        <v>123.585735</v>
      </c>
      <c r="J28">
        <v>14.045999999999999</v>
      </c>
      <c r="K28">
        <f t="shared" si="2"/>
        <v>1.106033799127383</v>
      </c>
      <c r="L28">
        <f t="shared" si="4"/>
        <v>45.492797982772579</v>
      </c>
      <c r="M28">
        <f t="shared" si="3"/>
        <v>0.19340737576534248</v>
      </c>
      <c r="N28">
        <v>22.6541</v>
      </c>
      <c r="O28">
        <v>0.37064372499999998</v>
      </c>
    </row>
    <row r="29" spans="1:15" x14ac:dyDescent="0.2">
      <c r="A29" t="s">
        <v>235</v>
      </c>
      <c r="B29" t="s">
        <v>52</v>
      </c>
      <c r="C29" t="s">
        <v>180</v>
      </c>
      <c r="D29">
        <v>1.1616</v>
      </c>
      <c r="E29">
        <v>0</v>
      </c>
      <c r="F29">
        <f t="shared" si="0"/>
        <v>1.1616</v>
      </c>
      <c r="G29">
        <v>6927</v>
      </c>
      <c r="H29">
        <v>2648.1010999999999</v>
      </c>
      <c r="I29">
        <f t="shared" si="1"/>
        <v>26.481010999999999</v>
      </c>
      <c r="J29">
        <v>0.67500000000000004</v>
      </c>
      <c r="K29">
        <f t="shared" si="2"/>
        <v>2.6158366838788747</v>
      </c>
      <c r="L29">
        <f t="shared" si="4"/>
        <v>22.797013601928374</v>
      </c>
      <c r="M29">
        <f t="shared" si="3"/>
        <v>1.7208888888888887</v>
      </c>
      <c r="N29">
        <v>1.8907</v>
      </c>
      <c r="O29">
        <v>0.61437562800000001</v>
      </c>
    </row>
    <row r="30" spans="1:15" x14ac:dyDescent="0.2">
      <c r="A30" t="s">
        <v>237</v>
      </c>
      <c r="B30" t="s">
        <v>52</v>
      </c>
      <c r="C30" t="s">
        <v>180</v>
      </c>
      <c r="D30">
        <v>0.25580000000000003</v>
      </c>
      <c r="E30">
        <v>0</v>
      </c>
      <c r="F30">
        <f t="shared" si="0"/>
        <v>0.25580000000000003</v>
      </c>
      <c r="G30">
        <v>7467</v>
      </c>
      <c r="H30">
        <v>3274.7732999999998</v>
      </c>
      <c r="I30">
        <f t="shared" si="1"/>
        <v>32.747732999999997</v>
      </c>
      <c r="J30">
        <v>1.042</v>
      </c>
      <c r="K30">
        <f t="shared" si="2"/>
        <v>2.2801578356584256</v>
      </c>
      <c r="L30">
        <f t="shared" si="4"/>
        <v>128.02084831899919</v>
      </c>
      <c r="M30">
        <f t="shared" si="3"/>
        <v>0.24548944337811901</v>
      </c>
      <c r="N30">
        <v>1.7665999999999999</v>
      </c>
      <c r="O30">
        <v>0.144797917</v>
      </c>
    </row>
    <row r="31" spans="1:15" x14ac:dyDescent="0.2">
      <c r="A31" t="s">
        <v>239</v>
      </c>
      <c r="B31" t="s">
        <v>52</v>
      </c>
      <c r="C31" t="s">
        <v>180</v>
      </c>
      <c r="D31">
        <v>1.3435999999999999</v>
      </c>
      <c r="E31">
        <v>0</v>
      </c>
      <c r="F31">
        <f t="shared" si="0"/>
        <v>1.3435999999999999</v>
      </c>
      <c r="G31">
        <v>16643</v>
      </c>
      <c r="H31">
        <v>10049.7559</v>
      </c>
      <c r="I31">
        <f t="shared" si="1"/>
        <v>100.497559</v>
      </c>
      <c r="J31">
        <v>7.0250000000000004</v>
      </c>
      <c r="K31">
        <f t="shared" si="2"/>
        <v>1.6560601238085793</v>
      </c>
      <c r="L31">
        <f t="shared" si="4"/>
        <v>74.797230574575764</v>
      </c>
      <c r="M31">
        <f t="shared" si="3"/>
        <v>0.19125978647686831</v>
      </c>
      <c r="N31">
        <v>5.1844000000000001</v>
      </c>
      <c r="O31">
        <v>0.25916210200000001</v>
      </c>
    </row>
    <row r="32" spans="1:15" x14ac:dyDescent="0.2">
      <c r="A32" t="s">
        <v>247</v>
      </c>
      <c r="B32" t="s">
        <v>47</v>
      </c>
      <c r="C32" t="s">
        <v>170</v>
      </c>
      <c r="D32">
        <v>5.1645000000000003</v>
      </c>
      <c r="E32">
        <v>8.34</v>
      </c>
      <c r="F32">
        <f t="shared" si="0"/>
        <v>13.5045</v>
      </c>
      <c r="G32">
        <v>12524</v>
      </c>
      <c r="H32">
        <v>10930.8037</v>
      </c>
      <c r="I32">
        <f t="shared" si="1"/>
        <v>109.308037</v>
      </c>
      <c r="J32">
        <v>18.648</v>
      </c>
      <c r="K32">
        <f t="shared" si="2"/>
        <v>1.1457528964681709</v>
      </c>
      <c r="L32">
        <f t="shared" si="4"/>
        <v>21.165270016458514</v>
      </c>
      <c r="M32">
        <f t="shared" si="3"/>
        <v>0.27694658944658945</v>
      </c>
      <c r="N32">
        <v>26.504000000000001</v>
      </c>
      <c r="O32">
        <v>0.50952686400000002</v>
      </c>
    </row>
    <row r="33" spans="1:15" x14ac:dyDescent="0.2">
      <c r="A33" t="s">
        <v>250</v>
      </c>
      <c r="B33" t="s">
        <v>47</v>
      </c>
      <c r="C33" t="s">
        <v>170</v>
      </c>
      <c r="D33">
        <v>3.8005</v>
      </c>
      <c r="E33">
        <v>6.01</v>
      </c>
      <c r="F33">
        <f t="shared" si="0"/>
        <v>9.8104999999999993</v>
      </c>
      <c r="G33">
        <v>13266</v>
      </c>
      <c r="H33">
        <v>11783.572099999999</v>
      </c>
      <c r="I33">
        <f t="shared" si="1"/>
        <v>117.83572099999999</v>
      </c>
      <c r="J33">
        <v>18.742999999999999</v>
      </c>
      <c r="K33">
        <f t="shared" si="2"/>
        <v>1.1258046276137268</v>
      </c>
      <c r="L33">
        <f t="shared" si="4"/>
        <v>31.005320615708456</v>
      </c>
      <c r="M33">
        <f t="shared" si="3"/>
        <v>0.20276903377260846</v>
      </c>
      <c r="N33">
        <v>30.885100000000001</v>
      </c>
      <c r="O33">
        <v>0.31764507800000003</v>
      </c>
    </row>
    <row r="34" spans="1:15" x14ac:dyDescent="0.2">
      <c r="A34" t="s">
        <v>252</v>
      </c>
      <c r="B34" t="s">
        <v>47</v>
      </c>
      <c r="C34" t="s">
        <v>170</v>
      </c>
      <c r="D34">
        <v>2.8159999999999998</v>
      </c>
      <c r="E34">
        <v>6.12</v>
      </c>
      <c r="F34">
        <f t="shared" si="0"/>
        <v>8.9359999999999999</v>
      </c>
      <c r="G34">
        <v>10185</v>
      </c>
      <c r="H34">
        <v>8852.4295000000002</v>
      </c>
      <c r="I34">
        <f t="shared" si="1"/>
        <v>88.524294999999995</v>
      </c>
      <c r="J34">
        <v>13.955</v>
      </c>
      <c r="K34">
        <f t="shared" si="2"/>
        <v>1.1505316139484647</v>
      </c>
      <c r="L34">
        <f t="shared" si="4"/>
        <v>31.436184303977274</v>
      </c>
      <c r="M34">
        <f t="shared" si="3"/>
        <v>0.20179147259046934</v>
      </c>
      <c r="N34">
        <v>23.251999999999999</v>
      </c>
      <c r="O34">
        <v>0.38431102700000003</v>
      </c>
    </row>
    <row r="35" spans="1:15" x14ac:dyDescent="0.2">
      <c r="A35" t="s">
        <v>256</v>
      </c>
      <c r="B35" t="s">
        <v>47</v>
      </c>
      <c r="C35" t="s">
        <v>180</v>
      </c>
      <c r="D35">
        <v>3.0449999999999999</v>
      </c>
      <c r="E35">
        <v>0</v>
      </c>
      <c r="F35">
        <f t="shared" si="0"/>
        <v>3.0449999999999999</v>
      </c>
      <c r="G35">
        <v>15168</v>
      </c>
      <c r="H35">
        <v>9318.9735000000001</v>
      </c>
      <c r="I35">
        <f t="shared" si="1"/>
        <v>93.189734999999999</v>
      </c>
      <c r="J35">
        <v>10.236000000000001</v>
      </c>
      <c r="K35">
        <f t="shared" si="2"/>
        <v>1.627647079369847</v>
      </c>
      <c r="L35">
        <f t="shared" si="4"/>
        <v>30.604182266009854</v>
      </c>
      <c r="M35">
        <f t="shared" si="3"/>
        <v>0.29747948417350523</v>
      </c>
      <c r="N35">
        <v>6.2759</v>
      </c>
      <c r="O35">
        <v>0.48518937499999998</v>
      </c>
    </row>
    <row r="36" spans="1:15" x14ac:dyDescent="0.2">
      <c r="A36" t="s">
        <v>258</v>
      </c>
      <c r="B36" t="s">
        <v>47</v>
      </c>
      <c r="C36" t="s">
        <v>180</v>
      </c>
      <c r="D36">
        <v>3.9849999999999999</v>
      </c>
      <c r="E36">
        <v>0</v>
      </c>
      <c r="F36">
        <f t="shared" si="0"/>
        <v>3.9849999999999999</v>
      </c>
      <c r="G36">
        <v>17022</v>
      </c>
      <c r="H36">
        <v>9320.5535999999993</v>
      </c>
      <c r="I36">
        <f t="shared" si="1"/>
        <v>93.205535999999995</v>
      </c>
      <c r="J36">
        <v>13.506</v>
      </c>
      <c r="K36">
        <f t="shared" si="2"/>
        <v>1.826286369942661</v>
      </c>
      <c r="L36">
        <f t="shared" si="4"/>
        <v>23.389093099121705</v>
      </c>
      <c r="M36">
        <f t="shared" si="3"/>
        <v>0.29505405005182878</v>
      </c>
      <c r="N36">
        <v>6.6268000000000002</v>
      </c>
      <c r="O36">
        <v>0.60134604899999999</v>
      </c>
    </row>
    <row r="37" spans="1:15" x14ac:dyDescent="0.2">
      <c r="A37" t="s">
        <v>260</v>
      </c>
      <c r="B37" t="s">
        <v>47</v>
      </c>
      <c r="C37" t="s">
        <v>180</v>
      </c>
      <c r="D37">
        <v>2.6751</v>
      </c>
      <c r="E37">
        <v>0</v>
      </c>
      <c r="F37">
        <f t="shared" si="0"/>
        <v>2.6751</v>
      </c>
      <c r="G37">
        <v>11976</v>
      </c>
      <c r="H37">
        <v>7826.5086000000001</v>
      </c>
      <c r="I37">
        <f t="shared" si="1"/>
        <v>78.265085999999997</v>
      </c>
      <c r="J37">
        <v>8.3190000000000008</v>
      </c>
      <c r="K37">
        <f t="shared" si="2"/>
        <v>1.5301842254412139</v>
      </c>
      <c r="L37">
        <f t="shared" si="4"/>
        <v>29.256882359537961</v>
      </c>
      <c r="M37">
        <f t="shared" si="3"/>
        <v>0.32156509195816801</v>
      </c>
      <c r="N37">
        <v>9.5850000000000009</v>
      </c>
      <c r="O37">
        <v>0.279092332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7"/>
  <sheetViews>
    <sheetView workbookViewId="0">
      <selection sqref="A1:U94"/>
    </sheetView>
  </sheetViews>
  <sheetFormatPr baseColWidth="10" defaultRowHeight="16" x14ac:dyDescent="0.2"/>
  <cols>
    <col min="1" max="1" width="7" style="9" customWidth="1"/>
    <col min="2" max="2" width="9.5" bestFit="1" customWidth="1"/>
    <col min="3" max="3" width="7.33203125" customWidth="1"/>
  </cols>
  <sheetData>
    <row r="1" spans="1:6" x14ac:dyDescent="0.2">
      <c r="A1" s="12" t="s">
        <v>33</v>
      </c>
      <c r="B1" s="1" t="s">
        <v>152</v>
      </c>
      <c r="C1" s="1" t="s">
        <v>31</v>
      </c>
      <c r="D1" t="s">
        <v>280</v>
      </c>
      <c r="E1" t="s">
        <v>281</v>
      </c>
      <c r="F1" t="s">
        <v>282</v>
      </c>
    </row>
    <row r="2" spans="1:6" x14ac:dyDescent="0.2">
      <c r="A2" s="17" t="s">
        <v>169</v>
      </c>
      <c r="B2" t="s">
        <v>170</v>
      </c>
      <c r="C2" t="s">
        <v>58</v>
      </c>
      <c r="D2">
        <v>1.8927</v>
      </c>
      <c r="E2">
        <v>178.26499999999999</v>
      </c>
      <c r="F2">
        <v>94.185555027209801</v>
      </c>
    </row>
    <row r="3" spans="1:6" x14ac:dyDescent="0.2">
      <c r="A3" s="17" t="s">
        <v>171</v>
      </c>
      <c r="B3" t="s">
        <v>170</v>
      </c>
      <c r="C3" t="s">
        <v>58</v>
      </c>
      <c r="D3">
        <v>1.3225</v>
      </c>
      <c r="E3">
        <v>170.41899999999998</v>
      </c>
      <c r="F3">
        <v>128.86124763705104</v>
      </c>
    </row>
    <row r="4" spans="1:6" x14ac:dyDescent="0.2">
      <c r="A4" s="17" t="s">
        <v>172</v>
      </c>
      <c r="B4" t="s">
        <v>170</v>
      </c>
      <c r="C4" t="s">
        <v>58</v>
      </c>
      <c r="D4">
        <v>0.47039999999999998</v>
      </c>
      <c r="E4">
        <v>62.606000000000002</v>
      </c>
      <c r="F4">
        <v>133.09098639455783</v>
      </c>
    </row>
    <row r="5" spans="1:6" x14ac:dyDescent="0.2">
      <c r="A5" s="17" t="s">
        <v>173</v>
      </c>
      <c r="B5" t="s">
        <v>170</v>
      </c>
      <c r="C5" t="s">
        <v>58</v>
      </c>
      <c r="D5">
        <v>0.44990000000000002</v>
      </c>
      <c r="E5">
        <v>61.253</v>
      </c>
      <c r="F5">
        <v>136.14803289619914</v>
      </c>
    </row>
    <row r="6" spans="1:6" x14ac:dyDescent="0.2">
      <c r="A6" s="17" t="s">
        <v>174</v>
      </c>
      <c r="B6" t="s">
        <v>170</v>
      </c>
      <c r="C6" t="s">
        <v>58</v>
      </c>
      <c r="D6">
        <v>1.2006999999999999</v>
      </c>
      <c r="E6">
        <v>143.06200000000001</v>
      </c>
      <c r="F6">
        <v>119.14882984925462</v>
      </c>
    </row>
    <row r="7" spans="1:6" x14ac:dyDescent="0.2">
      <c r="A7" s="17" t="s">
        <v>175</v>
      </c>
      <c r="B7" t="s">
        <v>170</v>
      </c>
      <c r="C7" t="s">
        <v>58</v>
      </c>
      <c r="D7">
        <v>0.9284</v>
      </c>
      <c r="E7">
        <v>127.06799999999998</v>
      </c>
      <c r="F7">
        <v>136.86772942697112</v>
      </c>
    </row>
    <row r="8" spans="1:6" x14ac:dyDescent="0.2">
      <c r="A8" s="17" t="s">
        <v>176</v>
      </c>
      <c r="B8" t="s">
        <v>170</v>
      </c>
      <c r="C8" t="s">
        <v>58</v>
      </c>
      <c r="D8">
        <v>1.2448999999999999</v>
      </c>
      <c r="E8">
        <v>137.10499999999999</v>
      </c>
      <c r="F8">
        <v>110.13334404369829</v>
      </c>
    </row>
    <row r="9" spans="1:6" x14ac:dyDescent="0.2">
      <c r="A9" s="17" t="s">
        <v>177</v>
      </c>
      <c r="B9" t="s">
        <v>170</v>
      </c>
      <c r="C9" t="s">
        <v>58</v>
      </c>
      <c r="D9">
        <v>1.0455999999999999</v>
      </c>
      <c r="E9">
        <v>125.54499999999999</v>
      </c>
      <c r="F9">
        <v>120.06981637337414</v>
      </c>
    </row>
    <row r="10" spans="1:6" x14ac:dyDescent="0.2">
      <c r="A10" s="17" t="s">
        <v>178</v>
      </c>
      <c r="B10" t="s">
        <v>170</v>
      </c>
      <c r="C10" t="s">
        <v>58</v>
      </c>
      <c r="D10">
        <v>1.1383000000000001</v>
      </c>
      <c r="E10">
        <v>136.44799999999998</v>
      </c>
      <c r="F10">
        <v>119.86998155143633</v>
      </c>
    </row>
    <row r="11" spans="1:6" x14ac:dyDescent="0.2">
      <c r="A11" s="20" t="s">
        <v>179</v>
      </c>
      <c r="B11" t="s">
        <v>180</v>
      </c>
      <c r="C11" t="s">
        <v>58</v>
      </c>
      <c r="D11">
        <v>1.2523</v>
      </c>
      <c r="E11">
        <v>92.41</v>
      </c>
      <c r="F11">
        <v>73.792222310947849</v>
      </c>
    </row>
    <row r="12" spans="1:6" x14ac:dyDescent="0.2">
      <c r="A12" s="20" t="s">
        <v>181</v>
      </c>
      <c r="B12" t="s">
        <v>180</v>
      </c>
      <c r="C12" t="s">
        <v>58</v>
      </c>
    </row>
    <row r="13" spans="1:6" x14ac:dyDescent="0.2">
      <c r="A13" s="20" t="s">
        <v>182</v>
      </c>
      <c r="B13" t="s">
        <v>180</v>
      </c>
      <c r="C13" t="s">
        <v>58</v>
      </c>
      <c r="D13">
        <v>0.30910000000000004</v>
      </c>
      <c r="E13">
        <v>43.552</v>
      </c>
      <c r="F13">
        <v>140.89938531219667</v>
      </c>
    </row>
    <row r="14" spans="1:6" x14ac:dyDescent="0.2">
      <c r="A14" s="20" t="s">
        <v>183</v>
      </c>
      <c r="B14" t="s">
        <v>180</v>
      </c>
      <c r="C14" t="s">
        <v>58</v>
      </c>
    </row>
    <row r="15" spans="1:6" x14ac:dyDescent="0.2">
      <c r="A15" s="20" t="s">
        <v>184</v>
      </c>
      <c r="B15" t="s">
        <v>180</v>
      </c>
      <c r="C15" t="s">
        <v>58</v>
      </c>
    </row>
    <row r="16" spans="1:6" x14ac:dyDescent="0.2">
      <c r="A16" s="20" t="s">
        <v>185</v>
      </c>
      <c r="B16" t="s">
        <v>180</v>
      </c>
      <c r="C16" t="s">
        <v>58</v>
      </c>
      <c r="D16">
        <v>0.20269999999999999</v>
      </c>
      <c r="E16">
        <v>40.713999999999999</v>
      </c>
      <c r="F16">
        <v>200.85841144548593</v>
      </c>
    </row>
    <row r="17" spans="1:6" x14ac:dyDescent="0.2">
      <c r="A17" s="20" t="s">
        <v>186</v>
      </c>
      <c r="B17" t="s">
        <v>180</v>
      </c>
      <c r="C17" t="s">
        <v>58</v>
      </c>
      <c r="D17">
        <v>0.52080000000000004</v>
      </c>
      <c r="E17">
        <v>77.569999999999993</v>
      </c>
      <c r="F17">
        <v>148.94393241167433</v>
      </c>
    </row>
    <row r="18" spans="1:6" x14ac:dyDescent="0.2">
      <c r="A18" s="20" t="s">
        <v>187</v>
      </c>
      <c r="B18" t="s">
        <v>180</v>
      </c>
      <c r="C18" t="s">
        <v>58</v>
      </c>
      <c r="D18">
        <v>0.30030000000000001</v>
      </c>
      <c r="E18">
        <v>33.011000000000003</v>
      </c>
      <c r="F18">
        <v>109.92673992673993</v>
      </c>
    </row>
    <row r="19" spans="1:6" x14ac:dyDescent="0.2">
      <c r="A19" s="20" t="s">
        <v>188</v>
      </c>
      <c r="B19" t="s">
        <v>180</v>
      </c>
      <c r="C19" t="s">
        <v>58</v>
      </c>
    </row>
    <row r="20" spans="1:6" x14ac:dyDescent="0.2">
      <c r="A20" s="17" t="s">
        <v>189</v>
      </c>
      <c r="B20" t="s">
        <v>170</v>
      </c>
      <c r="C20" t="s">
        <v>71</v>
      </c>
      <c r="D20">
        <v>4.8279999999999994</v>
      </c>
      <c r="E20">
        <v>631.56700000000001</v>
      </c>
      <c r="F20">
        <v>130.81338028169017</v>
      </c>
    </row>
    <row r="21" spans="1:6" x14ac:dyDescent="0.2">
      <c r="A21" s="17" t="s">
        <v>190</v>
      </c>
      <c r="B21" t="s">
        <v>170</v>
      </c>
      <c r="C21" t="s">
        <v>71</v>
      </c>
      <c r="D21">
        <v>5.923</v>
      </c>
      <c r="E21">
        <v>680.53199999999993</v>
      </c>
      <c r="F21">
        <v>114.89650514941751</v>
      </c>
    </row>
    <row r="22" spans="1:6" x14ac:dyDescent="0.2">
      <c r="A22" s="17" t="s">
        <v>191</v>
      </c>
      <c r="B22" t="s">
        <v>170</v>
      </c>
      <c r="C22" t="s">
        <v>71</v>
      </c>
      <c r="D22">
        <v>3.8050000000000002</v>
      </c>
      <c r="E22">
        <v>482.43200000000002</v>
      </c>
      <c r="F22">
        <v>126.78896189224704</v>
      </c>
    </row>
    <row r="23" spans="1:6" x14ac:dyDescent="0.2">
      <c r="A23" s="17" t="s">
        <v>192</v>
      </c>
      <c r="B23" t="s">
        <v>170</v>
      </c>
      <c r="C23" t="s">
        <v>71</v>
      </c>
      <c r="D23">
        <v>5.3033000000000001</v>
      </c>
      <c r="E23">
        <v>675.13300000000004</v>
      </c>
      <c r="F23">
        <v>127.30431995172817</v>
      </c>
    </row>
    <row r="24" spans="1:6" x14ac:dyDescent="0.2">
      <c r="A24" s="17" t="s">
        <v>193</v>
      </c>
      <c r="B24" t="s">
        <v>170</v>
      </c>
      <c r="C24" t="s">
        <v>71</v>
      </c>
      <c r="D24">
        <v>4.8901000000000003</v>
      </c>
      <c r="E24">
        <v>645.41300000000001</v>
      </c>
      <c r="F24">
        <v>131.98359951739226</v>
      </c>
    </row>
    <row r="25" spans="1:6" x14ac:dyDescent="0.2">
      <c r="A25" s="17" t="s">
        <v>194</v>
      </c>
      <c r="B25" t="s">
        <v>170</v>
      </c>
      <c r="C25" t="s">
        <v>71</v>
      </c>
      <c r="D25">
        <v>6.0318000000000005</v>
      </c>
      <c r="E25">
        <v>662.67100000000005</v>
      </c>
      <c r="F25">
        <v>109.86289333200703</v>
      </c>
    </row>
    <row r="26" spans="1:6" x14ac:dyDescent="0.2">
      <c r="A26" s="17" t="s">
        <v>195</v>
      </c>
      <c r="B26" t="s">
        <v>170</v>
      </c>
      <c r="C26" t="s">
        <v>71</v>
      </c>
      <c r="D26">
        <v>1.8692</v>
      </c>
      <c r="E26">
        <v>199.74200000000002</v>
      </c>
      <c r="F26">
        <v>106.85961908838007</v>
      </c>
    </row>
    <row r="27" spans="1:6" x14ac:dyDescent="0.2">
      <c r="A27" s="17" t="s">
        <v>196</v>
      </c>
      <c r="B27" t="s">
        <v>170</v>
      </c>
      <c r="C27" t="s">
        <v>71</v>
      </c>
      <c r="D27">
        <v>2.5652999999999997</v>
      </c>
      <c r="E27">
        <v>244.369</v>
      </c>
      <c r="F27">
        <v>95.2594238490625</v>
      </c>
    </row>
    <row r="28" spans="1:6" x14ac:dyDescent="0.2">
      <c r="A28" s="20" t="s">
        <v>197</v>
      </c>
      <c r="B28" t="s">
        <v>180</v>
      </c>
      <c r="C28" t="s">
        <v>71</v>
      </c>
      <c r="D28">
        <v>2.7383999999999999</v>
      </c>
      <c r="E28">
        <v>427.15099999999995</v>
      </c>
      <c r="F28">
        <v>155.98561203622552</v>
      </c>
    </row>
    <row r="29" spans="1:6" x14ac:dyDescent="0.2">
      <c r="A29" s="20" t="s">
        <v>198</v>
      </c>
      <c r="B29" t="s">
        <v>180</v>
      </c>
      <c r="C29" t="s">
        <v>71</v>
      </c>
      <c r="D29">
        <v>2.3776999999999999</v>
      </c>
      <c r="E29">
        <v>384.15499999999997</v>
      </c>
      <c r="F29">
        <v>161.5657988812718</v>
      </c>
    </row>
    <row r="30" spans="1:6" x14ac:dyDescent="0.2">
      <c r="A30" s="20" t="s">
        <v>199</v>
      </c>
      <c r="B30" t="s">
        <v>180</v>
      </c>
      <c r="C30" t="s">
        <v>71</v>
      </c>
      <c r="D30">
        <v>1.9214</v>
      </c>
      <c r="E30">
        <v>281.70999999999998</v>
      </c>
      <c r="F30">
        <v>146.61705006765899</v>
      </c>
    </row>
    <row r="31" spans="1:6" x14ac:dyDescent="0.2">
      <c r="A31" s="20" t="s">
        <v>200</v>
      </c>
      <c r="B31" t="s">
        <v>180</v>
      </c>
      <c r="C31" t="s">
        <v>71</v>
      </c>
      <c r="D31">
        <v>3.6577000000000002</v>
      </c>
      <c r="E31">
        <v>556.33900000000006</v>
      </c>
      <c r="F31">
        <v>152.10077371025508</v>
      </c>
    </row>
    <row r="32" spans="1:6" ht="17" thickBot="1" x14ac:dyDescent="0.25">
      <c r="A32" s="21" t="s">
        <v>201</v>
      </c>
      <c r="B32" t="s">
        <v>180</v>
      </c>
      <c r="C32" t="s">
        <v>71</v>
      </c>
      <c r="D32">
        <v>2.8681000000000001</v>
      </c>
      <c r="E32">
        <v>400.26300000000003</v>
      </c>
      <c r="F32">
        <v>139.55684948223563</v>
      </c>
    </row>
    <row r="33" spans="1:6" x14ac:dyDescent="0.2">
      <c r="A33" s="22" t="s">
        <v>202</v>
      </c>
      <c r="B33" t="s">
        <v>180</v>
      </c>
      <c r="C33" t="s">
        <v>71</v>
      </c>
      <c r="D33">
        <v>3.7130999999999998</v>
      </c>
      <c r="E33">
        <v>568.20299999999997</v>
      </c>
      <c r="F33">
        <v>153.02658156257576</v>
      </c>
    </row>
    <row r="34" spans="1:6" x14ac:dyDescent="0.2">
      <c r="A34" s="20" t="s">
        <v>203</v>
      </c>
      <c r="B34" t="s">
        <v>180</v>
      </c>
      <c r="C34" t="s">
        <v>71</v>
      </c>
      <c r="D34">
        <v>2.3889</v>
      </c>
      <c r="E34">
        <v>373.06299999999999</v>
      </c>
      <c r="F34">
        <v>156.16518062706683</v>
      </c>
    </row>
    <row r="35" spans="1:6" x14ac:dyDescent="0.2">
      <c r="A35" s="20" t="s">
        <v>204</v>
      </c>
      <c r="B35" t="s">
        <v>180</v>
      </c>
      <c r="C35" t="s">
        <v>71</v>
      </c>
      <c r="D35">
        <v>0.90629999999999999</v>
      </c>
      <c r="E35">
        <v>122.2</v>
      </c>
      <c r="F35">
        <v>134.83394019640295</v>
      </c>
    </row>
    <row r="36" spans="1:6" x14ac:dyDescent="0.2">
      <c r="A36" s="17" t="s">
        <v>205</v>
      </c>
      <c r="B36" t="s">
        <v>170</v>
      </c>
      <c r="C36" t="s">
        <v>77</v>
      </c>
      <c r="D36">
        <v>0.78420000000000001</v>
      </c>
      <c r="E36">
        <v>109.191</v>
      </c>
      <c r="F36">
        <v>139.23871461361898</v>
      </c>
    </row>
    <row r="37" spans="1:6" x14ac:dyDescent="0.2">
      <c r="A37" s="17" t="s">
        <v>206</v>
      </c>
      <c r="B37" t="s">
        <v>170</v>
      </c>
      <c r="C37" t="s">
        <v>77</v>
      </c>
      <c r="D37">
        <v>1.8414999999999999</v>
      </c>
      <c r="E37">
        <v>234.24600000000001</v>
      </c>
      <c r="F37">
        <v>127.20390985609559</v>
      </c>
    </row>
    <row r="38" spans="1:6" x14ac:dyDescent="0.2">
      <c r="A38" s="17" t="s">
        <v>207</v>
      </c>
      <c r="B38" t="s">
        <v>170</v>
      </c>
      <c r="C38" t="s">
        <v>77</v>
      </c>
      <c r="D38">
        <v>1.5842000000000001</v>
      </c>
      <c r="E38">
        <v>192.797</v>
      </c>
      <c r="F38">
        <v>121.69991162731978</v>
      </c>
    </row>
    <row r="39" spans="1:6" x14ac:dyDescent="0.2">
      <c r="A39" s="17" t="s">
        <v>208</v>
      </c>
      <c r="B39" t="s">
        <v>170</v>
      </c>
      <c r="C39" t="s">
        <v>77</v>
      </c>
      <c r="D39">
        <v>1.7888999999999999</v>
      </c>
      <c r="E39">
        <v>143.89699999999999</v>
      </c>
      <c r="F39">
        <v>80.438817150204031</v>
      </c>
    </row>
    <row r="40" spans="1:6" x14ac:dyDescent="0.2">
      <c r="A40" s="20" t="s">
        <v>209</v>
      </c>
      <c r="B40" t="s">
        <v>180</v>
      </c>
      <c r="C40" t="s">
        <v>77</v>
      </c>
      <c r="D40">
        <v>0.52729999999999999</v>
      </c>
      <c r="E40">
        <v>91.649000000000001</v>
      </c>
      <c r="F40">
        <v>173.80807889247109</v>
      </c>
    </row>
    <row r="41" spans="1:6" x14ac:dyDescent="0.2">
      <c r="A41" s="20" t="s">
        <v>210</v>
      </c>
      <c r="B41" t="s">
        <v>180</v>
      </c>
      <c r="C41" t="s">
        <v>77</v>
      </c>
      <c r="D41">
        <v>3.5200000000000002E-2</v>
      </c>
      <c r="E41">
        <v>7.4340000000000011</v>
      </c>
      <c r="F41">
        <v>211.19318181818184</v>
      </c>
    </row>
    <row r="42" spans="1:6" x14ac:dyDescent="0.2">
      <c r="A42" s="20" t="s">
        <v>211</v>
      </c>
      <c r="B42" t="s">
        <v>180</v>
      </c>
      <c r="C42" t="s">
        <v>77</v>
      </c>
    </row>
    <row r="43" spans="1:6" x14ac:dyDescent="0.2">
      <c r="A43" s="20" t="s">
        <v>212</v>
      </c>
      <c r="B43" t="s">
        <v>180</v>
      </c>
      <c r="C43" t="s">
        <v>77</v>
      </c>
      <c r="D43">
        <v>0.20989999999999998</v>
      </c>
      <c r="E43">
        <v>31.366</v>
      </c>
      <c r="F43">
        <v>149.43306336350645</v>
      </c>
    </row>
    <row r="44" spans="1:6" x14ac:dyDescent="0.2">
      <c r="A44" s="17" t="s">
        <v>213</v>
      </c>
      <c r="B44" t="s">
        <v>170</v>
      </c>
      <c r="C44" t="s">
        <v>66</v>
      </c>
      <c r="D44">
        <v>2.7746</v>
      </c>
      <c r="E44">
        <v>450.18399999999997</v>
      </c>
      <c r="F44">
        <v>162.25185612340516</v>
      </c>
    </row>
    <row r="45" spans="1:6" x14ac:dyDescent="0.2">
      <c r="A45" s="17" t="s">
        <v>214</v>
      </c>
      <c r="B45" t="s">
        <v>170</v>
      </c>
      <c r="C45" t="s">
        <v>66</v>
      </c>
      <c r="D45">
        <v>4.6779000000000002</v>
      </c>
      <c r="E45">
        <v>577.78300000000002</v>
      </c>
      <c r="F45">
        <v>123.51332863036832</v>
      </c>
    </row>
    <row r="46" spans="1:6" x14ac:dyDescent="0.2">
      <c r="A46" s="17" t="s">
        <v>215</v>
      </c>
      <c r="B46" t="s">
        <v>170</v>
      </c>
      <c r="C46" t="s">
        <v>66</v>
      </c>
      <c r="D46">
        <v>4.5933000000000002</v>
      </c>
      <c r="E46">
        <v>586.79099999999994</v>
      </c>
      <c r="F46">
        <v>127.74933054666577</v>
      </c>
    </row>
    <row r="47" spans="1:6" x14ac:dyDescent="0.2">
      <c r="A47" s="17" t="s">
        <v>216</v>
      </c>
      <c r="B47" t="s">
        <v>170</v>
      </c>
      <c r="C47" t="s">
        <v>66</v>
      </c>
      <c r="D47">
        <v>1.1516999999999999</v>
      </c>
      <c r="E47">
        <v>225.661</v>
      </c>
      <c r="F47">
        <v>195.93731006338456</v>
      </c>
    </row>
    <row r="48" spans="1:6" x14ac:dyDescent="0.2">
      <c r="A48" s="17" t="s">
        <v>217</v>
      </c>
      <c r="B48" t="s">
        <v>170</v>
      </c>
      <c r="C48" t="s">
        <v>66</v>
      </c>
      <c r="D48">
        <v>0.53479999999999994</v>
      </c>
      <c r="E48">
        <v>89.9</v>
      </c>
      <c r="F48">
        <v>168.10022438294692</v>
      </c>
    </row>
    <row r="49" spans="1:6" x14ac:dyDescent="0.2">
      <c r="A49" s="17" t="s">
        <v>218</v>
      </c>
      <c r="B49" t="s">
        <v>170</v>
      </c>
      <c r="C49" t="s">
        <v>66</v>
      </c>
      <c r="D49">
        <v>2.7306999999999997</v>
      </c>
      <c r="E49">
        <v>349.09299999999996</v>
      </c>
      <c r="F49">
        <v>127.84011425641776</v>
      </c>
    </row>
    <row r="50" spans="1:6" x14ac:dyDescent="0.2">
      <c r="A50" s="17" t="s">
        <v>219</v>
      </c>
      <c r="B50" t="s">
        <v>170</v>
      </c>
      <c r="C50" t="s">
        <v>66</v>
      </c>
      <c r="D50">
        <v>3.0037000000000003</v>
      </c>
      <c r="E50">
        <v>441.45299999999997</v>
      </c>
      <c r="F50">
        <v>146.96973732396708</v>
      </c>
    </row>
    <row r="51" spans="1:6" x14ac:dyDescent="0.2">
      <c r="A51" s="20" t="s">
        <v>220</v>
      </c>
      <c r="B51" t="s">
        <v>180</v>
      </c>
      <c r="C51" t="s">
        <v>66</v>
      </c>
    </row>
    <row r="52" spans="1:6" x14ac:dyDescent="0.2">
      <c r="A52" s="20" t="s">
        <v>221</v>
      </c>
      <c r="B52" t="s">
        <v>180</v>
      </c>
      <c r="C52" t="s">
        <v>66</v>
      </c>
    </row>
    <row r="53" spans="1:6" x14ac:dyDescent="0.2">
      <c r="A53" s="20" t="s">
        <v>222</v>
      </c>
      <c r="B53" t="s">
        <v>180</v>
      </c>
      <c r="C53" t="s">
        <v>66</v>
      </c>
    </row>
    <row r="54" spans="1:6" x14ac:dyDescent="0.2">
      <c r="A54" s="20" t="s">
        <v>223</v>
      </c>
      <c r="B54" t="s">
        <v>180</v>
      </c>
      <c r="C54" t="s">
        <v>66</v>
      </c>
      <c r="D54">
        <v>0.76530000000000009</v>
      </c>
      <c r="E54">
        <v>123.79300000000001</v>
      </c>
      <c r="F54">
        <v>161.75748072651245</v>
      </c>
    </row>
    <row r="55" spans="1:6" x14ac:dyDescent="0.2">
      <c r="A55" s="20" t="s">
        <v>224</v>
      </c>
      <c r="B55" t="s">
        <v>180</v>
      </c>
      <c r="C55" t="s">
        <v>66</v>
      </c>
      <c r="D55">
        <v>0.81540000000000001</v>
      </c>
      <c r="E55">
        <v>110.182</v>
      </c>
      <c r="F55">
        <v>135.12631837135149</v>
      </c>
    </row>
    <row r="56" spans="1:6" x14ac:dyDescent="0.2">
      <c r="A56" s="20" t="s">
        <v>225</v>
      </c>
      <c r="B56" t="s">
        <v>180</v>
      </c>
      <c r="C56" t="s">
        <v>66</v>
      </c>
    </row>
    <row r="57" spans="1:6" x14ac:dyDescent="0.2">
      <c r="A57" s="20" t="s">
        <v>226</v>
      </c>
      <c r="B57" t="s">
        <v>180</v>
      </c>
      <c r="C57" t="s">
        <v>66</v>
      </c>
      <c r="D57">
        <v>0.58320000000000005</v>
      </c>
      <c r="E57">
        <v>94.876000000000005</v>
      </c>
      <c r="F57">
        <v>162.68175582990398</v>
      </c>
    </row>
    <row r="58" spans="1:6" x14ac:dyDescent="0.2">
      <c r="A58" s="17" t="s">
        <v>227</v>
      </c>
      <c r="B58" t="s">
        <v>170</v>
      </c>
      <c r="C58" t="s">
        <v>52</v>
      </c>
      <c r="D58">
        <v>0.74109999999999998</v>
      </c>
      <c r="E58">
        <v>83.465000000000003</v>
      </c>
      <c r="F58">
        <v>112.62312778302524</v>
      </c>
    </row>
    <row r="59" spans="1:6" x14ac:dyDescent="0.2">
      <c r="A59" s="17" t="s">
        <v>228</v>
      </c>
      <c r="B59" t="s">
        <v>170</v>
      </c>
      <c r="C59" t="s">
        <v>52</v>
      </c>
      <c r="D59">
        <v>1.4083000000000001</v>
      </c>
      <c r="E59">
        <v>111.271</v>
      </c>
      <c r="F59">
        <v>79.010864162465381</v>
      </c>
    </row>
    <row r="60" spans="1:6" x14ac:dyDescent="0.2">
      <c r="A60" s="17" t="s">
        <v>229</v>
      </c>
      <c r="B60" t="s">
        <v>170</v>
      </c>
      <c r="C60" t="s">
        <v>52</v>
      </c>
      <c r="D60">
        <v>1.0926</v>
      </c>
      <c r="E60">
        <v>107.99099999999999</v>
      </c>
      <c r="F60">
        <v>98.838550247116956</v>
      </c>
    </row>
    <row r="61" spans="1:6" x14ac:dyDescent="0.2">
      <c r="A61" s="17" t="s">
        <v>230</v>
      </c>
      <c r="B61" t="s">
        <v>170</v>
      </c>
      <c r="C61" t="s">
        <v>52</v>
      </c>
      <c r="D61">
        <v>0.24259999999999998</v>
      </c>
      <c r="E61">
        <v>48.224999999999994</v>
      </c>
      <c r="F61">
        <v>198.78400659521847</v>
      </c>
    </row>
    <row r="62" spans="1:6" x14ac:dyDescent="0.2">
      <c r="A62" s="17" t="s">
        <v>231</v>
      </c>
      <c r="B62" t="s">
        <v>170</v>
      </c>
      <c r="C62" t="s">
        <v>52</v>
      </c>
      <c r="D62">
        <v>0.96710000000000007</v>
      </c>
      <c r="E62">
        <v>88.359000000000009</v>
      </c>
      <c r="F62">
        <v>91.364905387240199</v>
      </c>
    </row>
    <row r="63" spans="1:6" ht="17" thickBot="1" x14ac:dyDescent="0.25">
      <c r="A63" s="23" t="s">
        <v>232</v>
      </c>
      <c r="B63" t="s">
        <v>170</v>
      </c>
      <c r="C63" t="s">
        <v>52</v>
      </c>
      <c r="D63">
        <v>0.71150000000000002</v>
      </c>
      <c r="E63">
        <v>65.967999999999989</v>
      </c>
      <c r="F63">
        <v>92.716795502459576</v>
      </c>
    </row>
    <row r="64" spans="1:6" x14ac:dyDescent="0.2">
      <c r="A64" s="24" t="s">
        <v>233</v>
      </c>
      <c r="B64" t="s">
        <v>170</v>
      </c>
      <c r="C64" t="s">
        <v>52</v>
      </c>
      <c r="D64">
        <v>0.92730000000000001</v>
      </c>
      <c r="E64">
        <v>93.051000000000002</v>
      </c>
      <c r="F64">
        <v>100.34616628922679</v>
      </c>
    </row>
    <row r="65" spans="1:6" x14ac:dyDescent="0.2">
      <c r="A65" s="17" t="s">
        <v>234</v>
      </c>
      <c r="B65" t="s">
        <v>170</v>
      </c>
      <c r="C65" t="s">
        <v>52</v>
      </c>
      <c r="D65">
        <v>0.86899999999999999</v>
      </c>
      <c r="E65">
        <v>89.570000000000007</v>
      </c>
      <c r="F65">
        <v>103.07249712313005</v>
      </c>
    </row>
    <row r="66" spans="1:6" x14ac:dyDescent="0.2">
      <c r="A66" s="20" t="s">
        <v>235</v>
      </c>
      <c r="B66" t="s">
        <v>180</v>
      </c>
      <c r="C66" t="s">
        <v>52</v>
      </c>
      <c r="D66">
        <v>0.22070000000000001</v>
      </c>
      <c r="E66">
        <v>30.472999999999999</v>
      </c>
      <c r="F66">
        <v>138.07430901676483</v>
      </c>
    </row>
    <row r="67" spans="1:6" x14ac:dyDescent="0.2">
      <c r="A67" s="20" t="s">
        <v>236</v>
      </c>
      <c r="B67" t="s">
        <v>180</v>
      </c>
      <c r="C67" t="s">
        <v>52</v>
      </c>
      <c r="D67">
        <v>0.45760000000000001</v>
      </c>
      <c r="E67">
        <v>63.614999999999995</v>
      </c>
      <c r="F67">
        <v>139.01879370629371</v>
      </c>
    </row>
    <row r="68" spans="1:6" x14ac:dyDescent="0.2">
      <c r="A68" s="20" t="s">
        <v>237</v>
      </c>
      <c r="B68" t="s">
        <v>180</v>
      </c>
      <c r="C68" t="s">
        <v>52</v>
      </c>
      <c r="D68">
        <v>0.21659999999999999</v>
      </c>
      <c r="E68">
        <v>35.005000000000003</v>
      </c>
      <c r="F68">
        <v>161.61126500461683</v>
      </c>
    </row>
    <row r="69" spans="1:6" x14ac:dyDescent="0.2">
      <c r="A69" s="20" t="s">
        <v>238</v>
      </c>
      <c r="B69" t="s">
        <v>180</v>
      </c>
      <c r="C69" t="s">
        <v>52</v>
      </c>
      <c r="D69">
        <v>5.5300000000000002E-2</v>
      </c>
      <c r="E69">
        <v>9.5220000000000002</v>
      </c>
      <c r="F69">
        <v>172.1880650994575</v>
      </c>
    </row>
    <row r="70" spans="1:6" x14ac:dyDescent="0.2">
      <c r="A70" s="20" t="s">
        <v>239</v>
      </c>
      <c r="B70" t="s">
        <v>180</v>
      </c>
      <c r="C70" t="s">
        <v>52</v>
      </c>
      <c r="D70">
        <v>0.19469999999999998</v>
      </c>
      <c r="E70">
        <v>27.998000000000001</v>
      </c>
      <c r="F70">
        <v>143.80071905495637</v>
      </c>
    </row>
    <row r="71" spans="1:6" x14ac:dyDescent="0.2">
      <c r="A71" s="20" t="s">
        <v>240</v>
      </c>
      <c r="B71" t="s">
        <v>180</v>
      </c>
      <c r="C71" t="s">
        <v>52</v>
      </c>
      <c r="D71">
        <v>0.84529999999999994</v>
      </c>
      <c r="E71">
        <v>122.96000000000001</v>
      </c>
      <c r="F71">
        <v>145.46314917780671</v>
      </c>
    </row>
    <row r="72" spans="1:6" x14ac:dyDescent="0.2">
      <c r="A72" s="20" t="s">
        <v>241</v>
      </c>
      <c r="B72" t="s">
        <v>180</v>
      </c>
      <c r="C72" t="s">
        <v>52</v>
      </c>
      <c r="D72">
        <v>0.53380000000000005</v>
      </c>
      <c r="E72">
        <v>79.614999999999995</v>
      </c>
      <c r="F72">
        <v>149.14762083177217</v>
      </c>
    </row>
    <row r="73" spans="1:6" x14ac:dyDescent="0.2">
      <c r="A73" s="20" t="s">
        <v>242</v>
      </c>
      <c r="B73" t="s">
        <v>180</v>
      </c>
      <c r="C73" t="s">
        <v>52</v>
      </c>
      <c r="D73">
        <v>0.29299999999999998</v>
      </c>
      <c r="E73">
        <v>41.167999999999999</v>
      </c>
      <c r="F73">
        <v>140.50511945392492</v>
      </c>
    </row>
    <row r="74" spans="1:6" x14ac:dyDescent="0.2">
      <c r="A74" s="17" t="s">
        <v>243</v>
      </c>
      <c r="B74" t="s">
        <v>170</v>
      </c>
      <c r="C74" t="s">
        <v>63</v>
      </c>
      <c r="D74">
        <v>5.8095999999999997</v>
      </c>
      <c r="E74">
        <v>658.76299999999992</v>
      </c>
      <c r="F74">
        <v>113.39214403745524</v>
      </c>
    </row>
    <row r="75" spans="1:6" x14ac:dyDescent="0.2">
      <c r="A75" s="17" t="s">
        <v>244</v>
      </c>
      <c r="B75" t="s">
        <v>170</v>
      </c>
      <c r="C75" t="s">
        <v>63</v>
      </c>
      <c r="D75">
        <v>3.1160999999999999</v>
      </c>
      <c r="E75">
        <v>568.98099999999999</v>
      </c>
      <c r="F75">
        <v>182.59394756265846</v>
      </c>
    </row>
    <row r="76" spans="1:6" x14ac:dyDescent="0.2">
      <c r="A76" s="20" t="s">
        <v>245</v>
      </c>
      <c r="B76" t="s">
        <v>180</v>
      </c>
      <c r="C76" t="s">
        <v>63</v>
      </c>
    </row>
    <row r="77" spans="1:6" x14ac:dyDescent="0.2">
      <c r="A77" s="20" t="s">
        <v>246</v>
      </c>
      <c r="B77" t="s">
        <v>180</v>
      </c>
      <c r="C77" t="s">
        <v>63</v>
      </c>
    </row>
    <row r="78" spans="1:6" x14ac:dyDescent="0.2">
      <c r="A78" s="17" t="s">
        <v>247</v>
      </c>
      <c r="B78" t="s">
        <v>170</v>
      </c>
      <c r="C78" t="s">
        <v>248</v>
      </c>
      <c r="D78">
        <v>1.5625</v>
      </c>
      <c r="E78">
        <v>166.501</v>
      </c>
      <c r="F78">
        <v>106.56064000000001</v>
      </c>
    </row>
    <row r="79" spans="1:6" x14ac:dyDescent="0.2">
      <c r="A79" s="17" t="s">
        <v>249</v>
      </c>
      <c r="B79" t="s">
        <v>170</v>
      </c>
      <c r="C79" t="s">
        <v>248</v>
      </c>
      <c r="D79">
        <v>1.5047999999999999</v>
      </c>
      <c r="E79">
        <v>159.559</v>
      </c>
      <c r="F79">
        <v>106.03335991493887</v>
      </c>
    </row>
    <row r="80" spans="1:6" x14ac:dyDescent="0.2">
      <c r="A80" s="17" t="s">
        <v>250</v>
      </c>
      <c r="B80" t="s">
        <v>170</v>
      </c>
      <c r="C80" t="s">
        <v>248</v>
      </c>
      <c r="D80">
        <v>2.0692000000000004</v>
      </c>
      <c r="E80">
        <v>200.76600000000002</v>
      </c>
      <c r="F80">
        <v>97.025903730910485</v>
      </c>
    </row>
    <row r="81" spans="1:6" x14ac:dyDescent="0.2">
      <c r="A81" s="17" t="s">
        <v>251</v>
      </c>
      <c r="B81" t="s">
        <v>170</v>
      </c>
      <c r="C81" t="s">
        <v>248</v>
      </c>
      <c r="D81">
        <v>1.4319999999999999</v>
      </c>
      <c r="E81">
        <v>136.874</v>
      </c>
      <c r="F81">
        <v>95.582402234636874</v>
      </c>
    </row>
    <row r="82" spans="1:6" x14ac:dyDescent="0.2">
      <c r="A82" s="26" t="s">
        <v>252</v>
      </c>
      <c r="B82" t="s">
        <v>170</v>
      </c>
      <c r="C82" t="s">
        <v>248</v>
      </c>
      <c r="D82">
        <v>0.98430000000000006</v>
      </c>
      <c r="E82">
        <v>86.683999999999997</v>
      </c>
      <c r="F82">
        <v>88.066646347658221</v>
      </c>
    </row>
    <row r="83" spans="1:6" x14ac:dyDescent="0.2">
      <c r="A83" s="17" t="s">
        <v>253</v>
      </c>
      <c r="B83" t="s">
        <v>170</v>
      </c>
      <c r="C83" t="s">
        <v>248</v>
      </c>
      <c r="D83">
        <v>1.2804</v>
      </c>
      <c r="E83">
        <v>112.33500000000001</v>
      </c>
      <c r="F83">
        <v>87.734301780693542</v>
      </c>
    </row>
    <row r="84" spans="1:6" x14ac:dyDescent="0.2">
      <c r="A84" s="17" t="s">
        <v>254</v>
      </c>
      <c r="B84" t="s">
        <v>170</v>
      </c>
      <c r="C84" t="s">
        <v>248</v>
      </c>
      <c r="D84">
        <v>1.4089</v>
      </c>
      <c r="E84">
        <v>162.309</v>
      </c>
      <c r="F84">
        <v>115.20264035772588</v>
      </c>
    </row>
    <row r="85" spans="1:6" x14ac:dyDescent="0.2">
      <c r="A85" s="17" t="s">
        <v>255</v>
      </c>
      <c r="B85" t="s">
        <v>170</v>
      </c>
      <c r="C85" t="s">
        <v>248</v>
      </c>
      <c r="D85">
        <v>1.556</v>
      </c>
      <c r="E85">
        <v>146.00799999999998</v>
      </c>
      <c r="F85">
        <v>93.835475578406161</v>
      </c>
    </row>
    <row r="86" spans="1:6" x14ac:dyDescent="0.2">
      <c r="A86" s="20" t="s">
        <v>256</v>
      </c>
      <c r="B86" t="s">
        <v>180</v>
      </c>
      <c r="C86" t="s">
        <v>248</v>
      </c>
      <c r="D86">
        <v>0.7429</v>
      </c>
      <c r="E86">
        <v>122.998</v>
      </c>
      <c r="F86">
        <v>165.56467896082918</v>
      </c>
    </row>
    <row r="87" spans="1:6" x14ac:dyDescent="0.2">
      <c r="A87" s="20" t="s">
        <v>257</v>
      </c>
      <c r="B87" t="s">
        <v>180</v>
      </c>
      <c r="C87" t="s">
        <v>248</v>
      </c>
      <c r="D87">
        <v>0.54289999999999994</v>
      </c>
      <c r="E87">
        <v>84.35499999999999</v>
      </c>
      <c r="F87">
        <v>155.37852274820409</v>
      </c>
    </row>
    <row r="88" spans="1:6" x14ac:dyDescent="0.2">
      <c r="A88" s="20" t="s">
        <v>258</v>
      </c>
      <c r="B88" t="s">
        <v>180</v>
      </c>
      <c r="C88" t="s">
        <v>248</v>
      </c>
      <c r="D88">
        <v>0.51580000000000004</v>
      </c>
      <c r="E88">
        <v>75.867000000000004</v>
      </c>
      <c r="F88">
        <v>147.08607987592089</v>
      </c>
    </row>
    <row r="89" spans="1:6" x14ac:dyDescent="0.2">
      <c r="A89" s="20" t="s">
        <v>259</v>
      </c>
      <c r="B89" t="s">
        <v>180</v>
      </c>
      <c r="C89" t="s">
        <v>248</v>
      </c>
      <c r="D89">
        <v>0.91599999999999993</v>
      </c>
      <c r="E89">
        <v>139.33799999999999</v>
      </c>
      <c r="F89">
        <v>152.11572052401746</v>
      </c>
    </row>
    <row r="90" spans="1:6" x14ac:dyDescent="0.2">
      <c r="A90" s="20" t="s">
        <v>260</v>
      </c>
      <c r="B90" t="s">
        <v>180</v>
      </c>
      <c r="C90" t="s">
        <v>248</v>
      </c>
      <c r="D90">
        <v>0.61680000000000001</v>
      </c>
      <c r="E90">
        <v>104.152</v>
      </c>
      <c r="F90">
        <v>168.85862516212711</v>
      </c>
    </row>
    <row r="91" spans="1:6" x14ac:dyDescent="0.2">
      <c r="A91" s="20" t="s">
        <v>261</v>
      </c>
      <c r="B91" t="s">
        <v>180</v>
      </c>
      <c r="C91" t="s">
        <v>248</v>
      </c>
      <c r="D91">
        <v>0.80509999999999993</v>
      </c>
      <c r="E91">
        <v>120.268</v>
      </c>
      <c r="F91">
        <v>149.38268538069806</v>
      </c>
    </row>
    <row r="92" spans="1:6" x14ac:dyDescent="0.2">
      <c r="A92" s="20" t="s">
        <v>262</v>
      </c>
      <c r="B92" t="s">
        <v>180</v>
      </c>
      <c r="C92" t="s">
        <v>248</v>
      </c>
      <c r="D92">
        <v>0.64569999999999994</v>
      </c>
      <c r="E92">
        <v>105.119</v>
      </c>
      <c r="F92">
        <v>162.7985132414434</v>
      </c>
    </row>
    <row r="93" spans="1:6" ht="17" thickBot="1" x14ac:dyDescent="0.25">
      <c r="A93" s="21" t="s">
        <v>263</v>
      </c>
      <c r="B93" t="s">
        <v>180</v>
      </c>
      <c r="C93" t="s">
        <v>248</v>
      </c>
    </row>
    <row r="96" spans="1:6" x14ac:dyDescent="0.2">
      <c r="A96" s="27"/>
    </row>
    <row r="97" spans="1:1" x14ac:dyDescent="0.2">
      <c r="A97" s="27"/>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8"/>
  <sheetViews>
    <sheetView workbookViewId="0">
      <selection sqref="A1:U94"/>
    </sheetView>
  </sheetViews>
  <sheetFormatPr baseColWidth="10" defaultRowHeight="16" x14ac:dyDescent="0.2"/>
  <cols>
    <col min="1" max="1" width="7" style="9" customWidth="1"/>
    <col min="2" max="2" width="9.5" bestFit="1" customWidth="1"/>
    <col min="3" max="3" width="5.5" bestFit="1" customWidth="1"/>
    <col min="4" max="4" width="11.83203125" style="10" customWidth="1"/>
    <col min="5" max="5" width="11.83203125" customWidth="1"/>
  </cols>
  <sheetData>
    <row r="1" spans="1:6" x14ac:dyDescent="0.2">
      <c r="D1" s="10" t="s">
        <v>148</v>
      </c>
    </row>
    <row r="2" spans="1:6" x14ac:dyDescent="0.2">
      <c r="A2" s="12" t="s">
        <v>33</v>
      </c>
      <c r="B2" s="1" t="s">
        <v>152</v>
      </c>
      <c r="C2" s="1"/>
      <c r="D2" s="14" t="s">
        <v>159</v>
      </c>
      <c r="E2" s="13" t="s">
        <v>157</v>
      </c>
      <c r="F2" t="s">
        <v>283</v>
      </c>
    </row>
    <row r="3" spans="1:6" x14ac:dyDescent="0.2">
      <c r="A3" s="28" t="s">
        <v>169</v>
      </c>
      <c r="B3" t="s">
        <v>170</v>
      </c>
      <c r="C3" t="s">
        <v>58</v>
      </c>
      <c r="D3" s="10">
        <v>0.59599999999999997</v>
      </c>
      <c r="E3" s="18">
        <v>0.2311</v>
      </c>
      <c r="F3">
        <f>E3/D3</f>
        <v>0.38775167785234899</v>
      </c>
    </row>
    <row r="4" spans="1:6" x14ac:dyDescent="0.2">
      <c r="A4" s="28" t="s">
        <v>171</v>
      </c>
      <c r="B4" t="s">
        <v>170</v>
      </c>
      <c r="C4" t="s">
        <v>58</v>
      </c>
      <c r="D4" s="10">
        <v>1.504</v>
      </c>
      <c r="E4" s="18">
        <v>0.5776</v>
      </c>
      <c r="F4">
        <f t="shared" ref="F4:F66" si="0">E4/D4</f>
        <v>0.38404255319148939</v>
      </c>
    </row>
    <row r="5" spans="1:6" x14ac:dyDescent="0.2">
      <c r="A5" s="28" t="s">
        <v>172</v>
      </c>
      <c r="B5" t="s">
        <v>170</v>
      </c>
      <c r="C5" t="s">
        <v>58</v>
      </c>
    </row>
    <row r="6" spans="1:6" x14ac:dyDescent="0.2">
      <c r="A6" s="28" t="s">
        <v>173</v>
      </c>
      <c r="B6" t="s">
        <v>170</v>
      </c>
      <c r="C6" t="s">
        <v>58</v>
      </c>
      <c r="D6" s="10">
        <v>0.68600000000000005</v>
      </c>
      <c r="E6" s="18">
        <v>0.2152</v>
      </c>
      <c r="F6">
        <f t="shared" si="0"/>
        <v>0.3137026239067055</v>
      </c>
    </row>
    <row r="7" spans="1:6" x14ac:dyDescent="0.2">
      <c r="A7" s="28" t="s">
        <v>174</v>
      </c>
      <c r="B7" t="s">
        <v>170</v>
      </c>
      <c r="C7" t="s">
        <v>58</v>
      </c>
      <c r="D7" s="10">
        <v>1.613</v>
      </c>
      <c r="E7" s="18">
        <v>0.63849999999999996</v>
      </c>
      <c r="F7">
        <f t="shared" si="0"/>
        <v>0.39584624922504646</v>
      </c>
    </row>
    <row r="8" spans="1:6" x14ac:dyDescent="0.2">
      <c r="A8" s="28" t="s">
        <v>175</v>
      </c>
      <c r="B8" t="s">
        <v>170</v>
      </c>
      <c r="C8" t="s">
        <v>58</v>
      </c>
      <c r="D8" s="10">
        <v>1.46</v>
      </c>
      <c r="E8" s="18">
        <v>0.63719999999999999</v>
      </c>
      <c r="F8">
        <f t="shared" si="0"/>
        <v>0.43643835616438359</v>
      </c>
    </row>
    <row r="9" spans="1:6" x14ac:dyDescent="0.2">
      <c r="A9" s="28" t="s">
        <v>176</v>
      </c>
      <c r="B9" t="s">
        <v>170</v>
      </c>
      <c r="C9" t="s">
        <v>58</v>
      </c>
      <c r="D9" s="10">
        <v>0.74</v>
      </c>
      <c r="E9" s="18">
        <v>0.33589999999999998</v>
      </c>
      <c r="F9">
        <f t="shared" si="0"/>
        <v>0.45391891891891889</v>
      </c>
    </row>
    <row r="10" spans="1:6" x14ac:dyDescent="0.2">
      <c r="A10" s="28" t="s">
        <v>177</v>
      </c>
      <c r="B10" t="s">
        <v>170</v>
      </c>
      <c r="C10" t="s">
        <v>58</v>
      </c>
      <c r="D10" s="10">
        <v>1.2929999999999999</v>
      </c>
      <c r="E10" s="18">
        <v>0.5423</v>
      </c>
      <c r="F10">
        <f t="shared" si="0"/>
        <v>0.41941221964423825</v>
      </c>
    </row>
    <row r="11" spans="1:6" x14ac:dyDescent="0.2">
      <c r="A11" s="28" t="s">
        <v>178</v>
      </c>
      <c r="B11" t="s">
        <v>170</v>
      </c>
      <c r="C11" t="s">
        <v>58</v>
      </c>
      <c r="D11" s="10">
        <v>0.623</v>
      </c>
      <c r="E11" s="18">
        <v>0.29260000000000003</v>
      </c>
      <c r="F11">
        <f t="shared" si="0"/>
        <v>0.46966292134831467</v>
      </c>
    </row>
    <row r="12" spans="1:6" x14ac:dyDescent="0.2">
      <c r="A12" s="29" t="s">
        <v>179</v>
      </c>
      <c r="B12" t="s">
        <v>180</v>
      </c>
      <c r="C12" t="s">
        <v>58</v>
      </c>
    </row>
    <row r="13" spans="1:6" x14ac:dyDescent="0.2">
      <c r="A13" s="29" t="s">
        <v>181</v>
      </c>
      <c r="B13" t="s">
        <v>180</v>
      </c>
      <c r="C13" t="s">
        <v>58</v>
      </c>
    </row>
    <row r="14" spans="1:6" x14ac:dyDescent="0.2">
      <c r="A14" s="29" t="s">
        <v>182</v>
      </c>
      <c r="B14" t="s">
        <v>180</v>
      </c>
      <c r="C14" t="s">
        <v>58</v>
      </c>
      <c r="D14" s="10">
        <v>0.41299999999999998</v>
      </c>
      <c r="E14" s="18">
        <v>0.1628</v>
      </c>
      <c r="F14">
        <f t="shared" si="0"/>
        <v>0.39418886198547215</v>
      </c>
    </row>
    <row r="15" spans="1:6" x14ac:dyDescent="0.2">
      <c r="A15" s="29" t="s">
        <v>183</v>
      </c>
      <c r="B15" t="s">
        <v>180</v>
      </c>
      <c r="C15" t="s">
        <v>58</v>
      </c>
      <c r="D15" s="10">
        <v>0.70099999999999996</v>
      </c>
      <c r="E15" s="18">
        <v>0.2676</v>
      </c>
      <c r="F15">
        <f t="shared" si="0"/>
        <v>0.38174037089871615</v>
      </c>
    </row>
    <row r="16" spans="1:6" x14ac:dyDescent="0.2">
      <c r="A16" s="29" t="s">
        <v>184</v>
      </c>
      <c r="B16" t="s">
        <v>180</v>
      </c>
      <c r="C16" t="s">
        <v>58</v>
      </c>
    </row>
    <row r="17" spans="1:6" x14ac:dyDescent="0.2">
      <c r="A17" s="29" t="s">
        <v>185</v>
      </c>
      <c r="B17" t="s">
        <v>180</v>
      </c>
      <c r="C17" t="s">
        <v>58</v>
      </c>
      <c r="D17" s="10">
        <v>0.70499999999999996</v>
      </c>
      <c r="E17" s="18">
        <v>0.2455</v>
      </c>
      <c r="F17">
        <f t="shared" si="0"/>
        <v>0.34822695035460993</v>
      </c>
    </row>
    <row r="18" spans="1:6" x14ac:dyDescent="0.2">
      <c r="A18" s="29" t="s">
        <v>186</v>
      </c>
      <c r="B18" t="s">
        <v>180</v>
      </c>
      <c r="C18" t="s">
        <v>58</v>
      </c>
      <c r="D18" s="10">
        <v>0.44800000000000001</v>
      </c>
      <c r="E18" s="18">
        <v>0.19670000000000001</v>
      </c>
      <c r="F18">
        <f t="shared" si="0"/>
        <v>0.43906250000000002</v>
      </c>
    </row>
    <row r="19" spans="1:6" x14ac:dyDescent="0.2">
      <c r="A19" s="29" t="s">
        <v>187</v>
      </c>
      <c r="B19" t="s">
        <v>180</v>
      </c>
      <c r="C19" t="s">
        <v>58</v>
      </c>
      <c r="D19" s="10">
        <v>0.58399999999999996</v>
      </c>
      <c r="E19" s="18">
        <v>0.22739999999999999</v>
      </c>
      <c r="F19">
        <f t="shared" si="0"/>
        <v>0.38938356164383564</v>
      </c>
    </row>
    <row r="20" spans="1:6" x14ac:dyDescent="0.2">
      <c r="A20" s="29" t="s">
        <v>188</v>
      </c>
      <c r="B20" t="s">
        <v>180</v>
      </c>
      <c r="C20" t="s">
        <v>58</v>
      </c>
    </row>
    <row r="21" spans="1:6" x14ac:dyDescent="0.2">
      <c r="A21" s="28" t="s">
        <v>189</v>
      </c>
      <c r="B21" t="s">
        <v>170</v>
      </c>
      <c r="C21" t="s">
        <v>71</v>
      </c>
      <c r="D21" s="10">
        <v>2.2570000000000001</v>
      </c>
      <c r="E21" s="18">
        <v>0.9839</v>
      </c>
      <c r="F21">
        <f t="shared" si="0"/>
        <v>0.43593265396544084</v>
      </c>
    </row>
    <row r="22" spans="1:6" x14ac:dyDescent="0.2">
      <c r="A22" s="28" t="s">
        <v>190</v>
      </c>
      <c r="B22" t="s">
        <v>170</v>
      </c>
      <c r="C22" t="s">
        <v>71</v>
      </c>
      <c r="D22" s="10">
        <v>2.464</v>
      </c>
      <c r="E22" s="18">
        <v>1.0006999999999999</v>
      </c>
      <c r="F22">
        <f t="shared" si="0"/>
        <v>0.40612824675324671</v>
      </c>
    </row>
    <row r="23" spans="1:6" x14ac:dyDescent="0.2">
      <c r="A23" s="28" t="s">
        <v>191</v>
      </c>
      <c r="B23" t="s">
        <v>170</v>
      </c>
      <c r="C23" t="s">
        <v>71</v>
      </c>
      <c r="D23" s="10">
        <v>1.736</v>
      </c>
      <c r="E23" s="18">
        <v>0.8296</v>
      </c>
      <c r="F23">
        <f t="shared" si="0"/>
        <v>0.47788018433179724</v>
      </c>
    </row>
    <row r="24" spans="1:6" x14ac:dyDescent="0.2">
      <c r="A24" s="28" t="s">
        <v>192</v>
      </c>
      <c r="B24" t="s">
        <v>170</v>
      </c>
      <c r="C24" t="s">
        <v>71</v>
      </c>
      <c r="D24" s="10">
        <v>2.5209999999999999</v>
      </c>
      <c r="E24" s="18">
        <v>1.1222000000000001</v>
      </c>
      <c r="F24">
        <f t="shared" si="0"/>
        <v>0.44514081713605719</v>
      </c>
    </row>
    <row r="25" spans="1:6" x14ac:dyDescent="0.2">
      <c r="A25" s="28" t="s">
        <v>193</v>
      </c>
      <c r="B25" t="s">
        <v>170</v>
      </c>
      <c r="C25" t="s">
        <v>71</v>
      </c>
      <c r="D25" s="10">
        <v>2.323</v>
      </c>
      <c r="E25" s="18">
        <v>1.1092</v>
      </c>
      <c r="F25">
        <f t="shared" si="0"/>
        <v>0.47748600947051228</v>
      </c>
    </row>
    <row r="26" spans="1:6" x14ac:dyDescent="0.2">
      <c r="A26" s="28" t="s">
        <v>194</v>
      </c>
      <c r="B26" t="s">
        <v>170</v>
      </c>
      <c r="C26" t="s">
        <v>71</v>
      </c>
      <c r="D26" s="10">
        <v>2.8639999999999999</v>
      </c>
      <c r="E26" s="18">
        <v>1.2455000000000001</v>
      </c>
      <c r="F26">
        <f t="shared" si="0"/>
        <v>0.43488128491620115</v>
      </c>
    </row>
    <row r="27" spans="1:6" x14ac:dyDescent="0.2">
      <c r="A27" s="28" t="s">
        <v>195</v>
      </c>
      <c r="B27" t="s">
        <v>170</v>
      </c>
      <c r="C27" t="s">
        <v>71</v>
      </c>
    </row>
    <row r="28" spans="1:6" x14ac:dyDescent="0.2">
      <c r="A28" s="28" t="s">
        <v>196</v>
      </c>
      <c r="B28" t="s">
        <v>170</v>
      </c>
      <c r="C28" t="s">
        <v>71</v>
      </c>
      <c r="D28" s="10">
        <v>0.41699999999999998</v>
      </c>
      <c r="E28" s="18">
        <v>0.17560000000000001</v>
      </c>
      <c r="F28">
        <f t="shared" si="0"/>
        <v>0.42110311750599522</v>
      </c>
    </row>
    <row r="29" spans="1:6" x14ac:dyDescent="0.2">
      <c r="A29" s="29" t="s">
        <v>197</v>
      </c>
      <c r="B29" t="s">
        <v>180</v>
      </c>
      <c r="C29" t="s">
        <v>71</v>
      </c>
      <c r="D29" s="10">
        <v>1.399</v>
      </c>
      <c r="E29" s="18">
        <v>0.61419999999999997</v>
      </c>
      <c r="F29">
        <f t="shared" si="0"/>
        <v>0.43902787705503926</v>
      </c>
    </row>
    <row r="30" spans="1:6" x14ac:dyDescent="0.2">
      <c r="A30" s="29" t="s">
        <v>198</v>
      </c>
      <c r="B30" t="s">
        <v>180</v>
      </c>
      <c r="C30" t="s">
        <v>71</v>
      </c>
      <c r="D30" s="10">
        <v>1.528</v>
      </c>
      <c r="E30" s="18">
        <v>0.59689999999999999</v>
      </c>
      <c r="F30">
        <f t="shared" si="0"/>
        <v>0.39064136125654447</v>
      </c>
    </row>
    <row r="31" spans="1:6" x14ac:dyDescent="0.2">
      <c r="A31" s="29" t="s">
        <v>199</v>
      </c>
      <c r="B31" t="s">
        <v>180</v>
      </c>
      <c r="C31" t="s">
        <v>71</v>
      </c>
      <c r="D31" s="10">
        <v>1.0780000000000001</v>
      </c>
      <c r="E31" s="18">
        <v>0.5262</v>
      </c>
      <c r="F31">
        <f t="shared" si="0"/>
        <v>0.48812615955473093</v>
      </c>
    </row>
    <row r="32" spans="1:6" x14ac:dyDescent="0.2">
      <c r="A32" s="29" t="s">
        <v>200</v>
      </c>
      <c r="B32" t="s">
        <v>180</v>
      </c>
      <c r="C32" t="s">
        <v>71</v>
      </c>
      <c r="D32" s="10">
        <v>1.0900000000000001</v>
      </c>
      <c r="E32" s="18">
        <v>0.26960000000000001</v>
      </c>
      <c r="F32">
        <f t="shared" si="0"/>
        <v>0.2473394495412844</v>
      </c>
    </row>
    <row r="33" spans="1:6" ht="17" thickBot="1" x14ac:dyDescent="0.25">
      <c r="A33" s="30" t="s">
        <v>201</v>
      </c>
      <c r="B33" t="s">
        <v>180</v>
      </c>
      <c r="C33" t="s">
        <v>71</v>
      </c>
      <c r="D33" s="10">
        <v>1.4359999999999999</v>
      </c>
      <c r="E33" s="18">
        <v>0.64380000000000004</v>
      </c>
      <c r="F33">
        <f t="shared" si="0"/>
        <v>0.44832869080779947</v>
      </c>
    </row>
    <row r="34" spans="1:6" x14ac:dyDescent="0.2">
      <c r="A34" s="31" t="s">
        <v>202</v>
      </c>
      <c r="B34" t="s">
        <v>180</v>
      </c>
      <c r="C34" t="s">
        <v>71</v>
      </c>
      <c r="D34" s="10">
        <v>1.5009999999999999</v>
      </c>
      <c r="E34" s="18">
        <v>0.65339999999999998</v>
      </c>
      <c r="F34">
        <f t="shared" si="0"/>
        <v>0.43530979347101934</v>
      </c>
    </row>
    <row r="35" spans="1:6" x14ac:dyDescent="0.2">
      <c r="A35" s="29" t="s">
        <v>203</v>
      </c>
      <c r="B35" t="s">
        <v>180</v>
      </c>
      <c r="C35" t="s">
        <v>71</v>
      </c>
      <c r="D35" s="10">
        <v>1.605</v>
      </c>
      <c r="E35" s="18">
        <v>0.67369999999999997</v>
      </c>
      <c r="F35">
        <f t="shared" si="0"/>
        <v>0.41975077881619938</v>
      </c>
    </row>
    <row r="36" spans="1:6" x14ac:dyDescent="0.2">
      <c r="A36" s="29" t="s">
        <v>204</v>
      </c>
      <c r="B36" t="s">
        <v>180</v>
      </c>
      <c r="C36" t="s">
        <v>71</v>
      </c>
    </row>
    <row r="37" spans="1:6" x14ac:dyDescent="0.2">
      <c r="A37" s="28" t="s">
        <v>205</v>
      </c>
      <c r="B37" t="s">
        <v>170</v>
      </c>
      <c r="C37" t="s">
        <v>77</v>
      </c>
      <c r="D37" s="10">
        <v>0.125</v>
      </c>
      <c r="E37" s="18">
        <v>5.5800000000000002E-2</v>
      </c>
      <c r="F37">
        <f t="shared" si="0"/>
        <v>0.44640000000000002</v>
      </c>
    </row>
    <row r="38" spans="1:6" x14ac:dyDescent="0.2">
      <c r="A38" s="28" t="s">
        <v>206</v>
      </c>
      <c r="B38" t="s">
        <v>170</v>
      </c>
      <c r="C38" t="s">
        <v>77</v>
      </c>
      <c r="D38" s="10">
        <v>1.1539999999999999</v>
      </c>
      <c r="E38" s="18">
        <v>0.49869999999999998</v>
      </c>
      <c r="F38">
        <f t="shared" si="0"/>
        <v>0.43214904679376082</v>
      </c>
    </row>
    <row r="39" spans="1:6" x14ac:dyDescent="0.2">
      <c r="A39" s="28" t="s">
        <v>207</v>
      </c>
      <c r="B39" t="s">
        <v>170</v>
      </c>
      <c r="C39" t="s">
        <v>77</v>
      </c>
      <c r="D39" s="10">
        <v>1.0309999999999999</v>
      </c>
      <c r="E39" s="18">
        <v>0.41170000000000001</v>
      </c>
      <c r="F39">
        <f t="shared" si="0"/>
        <v>0.39932104752667319</v>
      </c>
    </row>
    <row r="40" spans="1:6" x14ac:dyDescent="0.2">
      <c r="A40" s="28" t="s">
        <v>208</v>
      </c>
      <c r="B40" t="s">
        <v>170</v>
      </c>
      <c r="C40" t="s">
        <v>77</v>
      </c>
      <c r="D40" s="10">
        <v>1.1659999999999999</v>
      </c>
      <c r="E40" s="18">
        <v>0.4516</v>
      </c>
      <c r="F40">
        <f t="shared" si="0"/>
        <v>0.3873070325900515</v>
      </c>
    </row>
    <row r="41" spans="1:6" x14ac:dyDescent="0.2">
      <c r="A41" s="29" t="s">
        <v>209</v>
      </c>
      <c r="B41" t="s">
        <v>180</v>
      </c>
      <c r="C41" t="s">
        <v>77</v>
      </c>
      <c r="D41" s="10">
        <v>0.20699999999999999</v>
      </c>
      <c r="E41" s="18">
        <v>8.2799999999999999E-2</v>
      </c>
      <c r="F41">
        <f t="shared" si="0"/>
        <v>0.4</v>
      </c>
    </row>
    <row r="42" spans="1:6" x14ac:dyDescent="0.2">
      <c r="A42" s="29" t="s">
        <v>210</v>
      </c>
      <c r="B42" t="s">
        <v>180</v>
      </c>
      <c r="C42" t="s">
        <v>77</v>
      </c>
      <c r="D42" s="10">
        <v>0.39700000000000002</v>
      </c>
      <c r="E42" s="18">
        <v>0.16170000000000001</v>
      </c>
      <c r="F42">
        <f t="shared" si="0"/>
        <v>0.40730478589420654</v>
      </c>
    </row>
    <row r="43" spans="1:6" x14ac:dyDescent="0.2">
      <c r="A43" s="29" t="s">
        <v>211</v>
      </c>
      <c r="B43" t="s">
        <v>180</v>
      </c>
      <c r="C43" t="s">
        <v>77</v>
      </c>
      <c r="D43" s="10">
        <v>0.36699999999999999</v>
      </c>
      <c r="E43" s="18">
        <v>0.1351</v>
      </c>
      <c r="F43">
        <f t="shared" si="0"/>
        <v>0.36811989100817438</v>
      </c>
    </row>
    <row r="44" spans="1:6" x14ac:dyDescent="0.2">
      <c r="A44" s="29" t="s">
        <v>212</v>
      </c>
      <c r="B44" t="s">
        <v>180</v>
      </c>
      <c r="C44" t="s">
        <v>77</v>
      </c>
      <c r="D44" s="10">
        <v>0.23799999999999999</v>
      </c>
      <c r="E44" s="18">
        <v>0.1094</v>
      </c>
      <c r="F44">
        <f t="shared" si="0"/>
        <v>0.45966386554621852</v>
      </c>
    </row>
    <row r="45" spans="1:6" x14ac:dyDescent="0.2">
      <c r="A45" s="28" t="s">
        <v>213</v>
      </c>
      <c r="B45" t="s">
        <v>170</v>
      </c>
      <c r="C45" t="s">
        <v>66</v>
      </c>
      <c r="D45" s="10">
        <v>0.623</v>
      </c>
      <c r="E45" s="18">
        <v>0.28029999999999999</v>
      </c>
      <c r="F45">
        <f t="shared" si="0"/>
        <v>0.44991974317817013</v>
      </c>
    </row>
    <row r="46" spans="1:6" x14ac:dyDescent="0.2">
      <c r="A46" s="28" t="s">
        <v>214</v>
      </c>
      <c r="B46" t="s">
        <v>170</v>
      </c>
      <c r="C46" t="s">
        <v>66</v>
      </c>
      <c r="D46" s="10">
        <v>1.4379999999999999</v>
      </c>
      <c r="E46" s="18">
        <v>0.66339999999999999</v>
      </c>
      <c r="F46">
        <f t="shared" si="0"/>
        <v>0.46133518776077886</v>
      </c>
    </row>
    <row r="47" spans="1:6" x14ac:dyDescent="0.2">
      <c r="A47" s="28" t="s">
        <v>215</v>
      </c>
      <c r="B47" t="s">
        <v>170</v>
      </c>
      <c r="C47" t="s">
        <v>66</v>
      </c>
      <c r="D47" s="10">
        <v>1.1950000000000001</v>
      </c>
      <c r="E47" s="18">
        <v>0.54320000000000002</v>
      </c>
      <c r="F47">
        <f t="shared" si="0"/>
        <v>0.45456066945606693</v>
      </c>
    </row>
    <row r="48" spans="1:6" x14ac:dyDescent="0.2">
      <c r="A48" s="28" t="s">
        <v>216</v>
      </c>
      <c r="B48" t="s">
        <v>170</v>
      </c>
      <c r="C48" t="s">
        <v>66</v>
      </c>
    </row>
    <row r="49" spans="1:6" x14ac:dyDescent="0.2">
      <c r="A49" s="28" t="s">
        <v>217</v>
      </c>
      <c r="B49" t="s">
        <v>170</v>
      </c>
      <c r="C49" t="s">
        <v>66</v>
      </c>
    </row>
    <row r="50" spans="1:6" x14ac:dyDescent="0.2">
      <c r="A50" s="28" t="s">
        <v>218</v>
      </c>
      <c r="B50" t="s">
        <v>170</v>
      </c>
      <c r="C50" t="s">
        <v>66</v>
      </c>
      <c r="D50" s="10">
        <v>1.23</v>
      </c>
      <c r="E50" s="18">
        <v>0.55400000000000005</v>
      </c>
      <c r="F50">
        <f t="shared" si="0"/>
        <v>0.45040650406504068</v>
      </c>
    </row>
    <row r="51" spans="1:6" x14ac:dyDescent="0.2">
      <c r="A51" s="28" t="s">
        <v>219</v>
      </c>
      <c r="B51" t="s">
        <v>170</v>
      </c>
      <c r="C51" t="s">
        <v>66</v>
      </c>
      <c r="D51" s="10">
        <v>0.498</v>
      </c>
      <c r="E51" s="18">
        <v>0.2278</v>
      </c>
      <c r="F51">
        <f t="shared" si="0"/>
        <v>0.45742971887550199</v>
      </c>
    </row>
    <row r="52" spans="1:6" x14ac:dyDescent="0.2">
      <c r="A52" s="29" t="s">
        <v>220</v>
      </c>
      <c r="B52" t="s">
        <v>180</v>
      </c>
      <c r="C52" t="s">
        <v>66</v>
      </c>
    </row>
    <row r="53" spans="1:6" x14ac:dyDescent="0.2">
      <c r="A53" s="29" t="s">
        <v>221</v>
      </c>
      <c r="B53" t="s">
        <v>180</v>
      </c>
      <c r="C53" t="s">
        <v>66</v>
      </c>
      <c r="D53" s="10">
        <v>0.625</v>
      </c>
      <c r="E53" s="18">
        <v>0.24299999999999999</v>
      </c>
      <c r="F53">
        <f t="shared" si="0"/>
        <v>0.38879999999999998</v>
      </c>
    </row>
    <row r="54" spans="1:6" x14ac:dyDescent="0.2">
      <c r="A54" s="29" t="s">
        <v>222</v>
      </c>
      <c r="B54" t="s">
        <v>180</v>
      </c>
      <c r="C54" t="s">
        <v>66</v>
      </c>
    </row>
    <row r="55" spans="1:6" x14ac:dyDescent="0.2">
      <c r="A55" s="29" t="s">
        <v>223</v>
      </c>
      <c r="B55" t="s">
        <v>180</v>
      </c>
      <c r="C55" t="s">
        <v>66</v>
      </c>
    </row>
    <row r="56" spans="1:6" x14ac:dyDescent="0.2">
      <c r="A56" s="29" t="s">
        <v>224</v>
      </c>
      <c r="B56" t="s">
        <v>180</v>
      </c>
      <c r="C56" t="s">
        <v>66</v>
      </c>
    </row>
    <row r="57" spans="1:6" x14ac:dyDescent="0.2">
      <c r="A57" s="29" t="s">
        <v>225</v>
      </c>
      <c r="B57" t="s">
        <v>180</v>
      </c>
      <c r="C57" t="s">
        <v>66</v>
      </c>
    </row>
    <row r="58" spans="1:6" x14ac:dyDescent="0.2">
      <c r="A58" s="29" t="s">
        <v>226</v>
      </c>
      <c r="B58" t="s">
        <v>180</v>
      </c>
      <c r="C58" t="s">
        <v>66</v>
      </c>
      <c r="D58" s="10">
        <v>0.53200000000000003</v>
      </c>
      <c r="E58" s="18">
        <v>0.20610000000000001</v>
      </c>
      <c r="F58">
        <f t="shared" si="0"/>
        <v>0.38740601503759398</v>
      </c>
    </row>
    <row r="59" spans="1:6" x14ac:dyDescent="0.2">
      <c r="A59" s="28" t="s">
        <v>227</v>
      </c>
      <c r="B59" t="s">
        <v>170</v>
      </c>
      <c r="C59" t="s">
        <v>52</v>
      </c>
      <c r="D59" s="10">
        <v>1.659</v>
      </c>
      <c r="E59" s="18">
        <v>0.67520000000000002</v>
      </c>
      <c r="F59">
        <f t="shared" si="0"/>
        <v>0.4069921639541893</v>
      </c>
    </row>
    <row r="60" spans="1:6" x14ac:dyDescent="0.2">
      <c r="A60" s="28" t="s">
        <v>228</v>
      </c>
      <c r="B60" t="s">
        <v>170</v>
      </c>
      <c r="C60" t="s">
        <v>52</v>
      </c>
    </row>
    <row r="61" spans="1:6" x14ac:dyDescent="0.2">
      <c r="A61" s="28" t="s">
        <v>229</v>
      </c>
      <c r="B61" t="s">
        <v>170</v>
      </c>
      <c r="C61" t="s">
        <v>52</v>
      </c>
      <c r="D61" s="10">
        <v>0.752</v>
      </c>
      <c r="E61" s="18">
        <v>0.36670000000000003</v>
      </c>
      <c r="F61">
        <f t="shared" si="0"/>
        <v>0.48763297872340428</v>
      </c>
    </row>
    <row r="62" spans="1:6" x14ac:dyDescent="0.2">
      <c r="A62" s="28" t="s">
        <v>230</v>
      </c>
      <c r="B62" t="s">
        <v>170</v>
      </c>
      <c r="C62" t="s">
        <v>52</v>
      </c>
    </row>
    <row r="63" spans="1:6" x14ac:dyDescent="0.2">
      <c r="A63" s="28" t="s">
        <v>231</v>
      </c>
      <c r="B63" t="s">
        <v>170</v>
      </c>
      <c r="C63" t="s">
        <v>52</v>
      </c>
      <c r="D63" s="10">
        <v>1.0680000000000001</v>
      </c>
      <c r="E63" s="18">
        <v>0.48830000000000001</v>
      </c>
      <c r="F63">
        <f t="shared" si="0"/>
        <v>0.45720973782771535</v>
      </c>
    </row>
    <row r="64" spans="1:6" ht="17" thickBot="1" x14ac:dyDescent="0.25">
      <c r="A64" s="32" t="s">
        <v>232</v>
      </c>
      <c r="B64" t="s">
        <v>170</v>
      </c>
      <c r="C64" t="s">
        <v>52</v>
      </c>
      <c r="D64" s="10">
        <v>1.0760000000000001</v>
      </c>
      <c r="E64" s="18">
        <v>0.49080000000000001</v>
      </c>
      <c r="F64">
        <f t="shared" si="0"/>
        <v>0.45613382899628252</v>
      </c>
    </row>
    <row r="65" spans="1:6" x14ac:dyDescent="0.2">
      <c r="A65" s="33" t="s">
        <v>233</v>
      </c>
      <c r="B65" t="s">
        <v>170</v>
      </c>
      <c r="C65" t="s">
        <v>52</v>
      </c>
      <c r="D65" s="10">
        <v>1.1060000000000001</v>
      </c>
      <c r="E65" s="18">
        <v>0.54800000000000004</v>
      </c>
      <c r="F65">
        <f t="shared" si="0"/>
        <v>0.49547920433996384</v>
      </c>
    </row>
    <row r="66" spans="1:6" x14ac:dyDescent="0.2">
      <c r="A66" s="28" t="s">
        <v>234</v>
      </c>
      <c r="B66" t="s">
        <v>170</v>
      </c>
      <c r="C66" t="s">
        <v>52</v>
      </c>
      <c r="D66" s="10">
        <v>1.4339999999999999</v>
      </c>
      <c r="E66" s="18">
        <v>0.65349999999999997</v>
      </c>
      <c r="F66">
        <f t="shared" si="0"/>
        <v>0.45571827057182707</v>
      </c>
    </row>
    <row r="67" spans="1:6" x14ac:dyDescent="0.2">
      <c r="A67" s="29" t="s">
        <v>235</v>
      </c>
      <c r="B67" t="s">
        <v>180</v>
      </c>
      <c r="C67" t="s">
        <v>52</v>
      </c>
    </row>
    <row r="68" spans="1:6" x14ac:dyDescent="0.2">
      <c r="A68" s="29" t="s">
        <v>236</v>
      </c>
      <c r="B68" t="s">
        <v>180</v>
      </c>
      <c r="C68" t="s">
        <v>52</v>
      </c>
      <c r="D68" s="10">
        <v>0.375</v>
      </c>
      <c r="E68" s="18">
        <v>0.15670000000000001</v>
      </c>
      <c r="F68">
        <f t="shared" ref="F68:F93" si="1">E68/D68</f>
        <v>0.41786666666666666</v>
      </c>
    </row>
    <row r="69" spans="1:6" x14ac:dyDescent="0.2">
      <c r="A69" s="29" t="s">
        <v>237</v>
      </c>
      <c r="B69" t="s">
        <v>180</v>
      </c>
      <c r="C69" t="s">
        <v>52</v>
      </c>
    </row>
    <row r="70" spans="1:6" x14ac:dyDescent="0.2">
      <c r="A70" s="29" t="s">
        <v>238</v>
      </c>
      <c r="B70" t="s">
        <v>180</v>
      </c>
      <c r="C70" t="s">
        <v>52</v>
      </c>
      <c r="D70" s="10">
        <v>0.61399999999999999</v>
      </c>
      <c r="E70" s="18">
        <v>0.27350000000000002</v>
      </c>
      <c r="F70">
        <f t="shared" si="1"/>
        <v>0.44543973941368081</v>
      </c>
    </row>
    <row r="71" spans="1:6" x14ac:dyDescent="0.2">
      <c r="A71" s="29" t="s">
        <v>239</v>
      </c>
      <c r="B71" t="s">
        <v>180</v>
      </c>
      <c r="C71" t="s">
        <v>52</v>
      </c>
    </row>
    <row r="72" spans="1:6" x14ac:dyDescent="0.2">
      <c r="A72" s="29" t="s">
        <v>240</v>
      </c>
      <c r="B72" t="s">
        <v>180</v>
      </c>
      <c r="C72" t="s">
        <v>52</v>
      </c>
      <c r="D72" s="10">
        <v>1.026</v>
      </c>
      <c r="E72" s="18">
        <v>0.4476</v>
      </c>
      <c r="F72">
        <f t="shared" si="1"/>
        <v>0.43625730994152045</v>
      </c>
    </row>
    <row r="73" spans="1:6" x14ac:dyDescent="0.2">
      <c r="A73" s="29" t="s">
        <v>241</v>
      </c>
      <c r="B73" t="s">
        <v>180</v>
      </c>
      <c r="C73" t="s">
        <v>52</v>
      </c>
      <c r="D73" s="10">
        <v>0.61799999999999999</v>
      </c>
      <c r="E73" s="18">
        <v>0.27600000000000002</v>
      </c>
      <c r="F73">
        <f t="shared" si="1"/>
        <v>0.44660194174757284</v>
      </c>
    </row>
    <row r="74" spans="1:6" x14ac:dyDescent="0.2">
      <c r="A74" s="29" t="s">
        <v>242</v>
      </c>
      <c r="B74" t="s">
        <v>180</v>
      </c>
      <c r="C74" t="s">
        <v>52</v>
      </c>
      <c r="E74" s="18"/>
    </row>
    <row r="75" spans="1:6" x14ac:dyDescent="0.2">
      <c r="A75" s="28" t="s">
        <v>243</v>
      </c>
      <c r="B75" t="s">
        <v>170</v>
      </c>
      <c r="C75" t="s">
        <v>63</v>
      </c>
      <c r="D75" s="10">
        <v>0.54</v>
      </c>
      <c r="E75" s="18">
        <v>0.25619999999999998</v>
      </c>
      <c r="F75">
        <f t="shared" si="1"/>
        <v>0.47444444444444439</v>
      </c>
    </row>
    <row r="76" spans="1:6" x14ac:dyDescent="0.2">
      <c r="A76" s="28" t="s">
        <v>244</v>
      </c>
      <c r="B76" t="s">
        <v>170</v>
      </c>
      <c r="C76" t="s">
        <v>63</v>
      </c>
      <c r="D76" s="10">
        <v>0.82</v>
      </c>
      <c r="E76" s="18">
        <v>0.34200000000000003</v>
      </c>
      <c r="F76">
        <f t="shared" si="1"/>
        <v>0.41707317073170735</v>
      </c>
    </row>
    <row r="77" spans="1:6" x14ac:dyDescent="0.2">
      <c r="A77" s="29" t="s">
        <v>245</v>
      </c>
      <c r="B77" t="s">
        <v>180</v>
      </c>
      <c r="C77" t="s">
        <v>63</v>
      </c>
    </row>
    <row r="78" spans="1:6" x14ac:dyDescent="0.2">
      <c r="A78" s="29" t="s">
        <v>246</v>
      </c>
      <c r="B78" t="s">
        <v>180</v>
      </c>
      <c r="C78" t="s">
        <v>63</v>
      </c>
    </row>
    <row r="79" spans="1:6" x14ac:dyDescent="0.2">
      <c r="A79" s="28" t="s">
        <v>247</v>
      </c>
      <c r="B79" t="s">
        <v>170</v>
      </c>
      <c r="C79" t="s">
        <v>248</v>
      </c>
      <c r="D79" s="10">
        <v>1.3540000000000001</v>
      </c>
      <c r="E79" s="18">
        <v>0.6079</v>
      </c>
      <c r="F79">
        <f t="shared" si="1"/>
        <v>0.4489660265878877</v>
      </c>
    </row>
    <row r="80" spans="1:6" x14ac:dyDescent="0.2">
      <c r="A80" s="28" t="s">
        <v>249</v>
      </c>
      <c r="B80" t="s">
        <v>170</v>
      </c>
      <c r="C80" t="s">
        <v>248</v>
      </c>
      <c r="D80" s="10">
        <v>1.415</v>
      </c>
      <c r="E80" s="18">
        <v>0.60589999999999999</v>
      </c>
      <c r="F80">
        <f t="shared" si="1"/>
        <v>0.4281978798586572</v>
      </c>
    </row>
    <row r="81" spans="1:6" x14ac:dyDescent="0.2">
      <c r="A81" s="28" t="s">
        <v>250</v>
      </c>
      <c r="B81" t="s">
        <v>170</v>
      </c>
      <c r="C81" t="s">
        <v>248</v>
      </c>
      <c r="D81" s="10">
        <v>1.3680000000000001</v>
      </c>
      <c r="E81" s="18">
        <v>0.64049999999999996</v>
      </c>
      <c r="F81">
        <f t="shared" si="1"/>
        <v>0.46820175438596484</v>
      </c>
    </row>
    <row r="82" spans="1:6" x14ac:dyDescent="0.2">
      <c r="A82" s="28" t="s">
        <v>251</v>
      </c>
      <c r="B82" t="s">
        <v>170</v>
      </c>
      <c r="C82" t="s">
        <v>248</v>
      </c>
      <c r="D82" s="10">
        <v>1.89</v>
      </c>
      <c r="E82" s="18">
        <v>0.84140000000000004</v>
      </c>
      <c r="F82">
        <f t="shared" si="1"/>
        <v>0.44518518518518524</v>
      </c>
    </row>
    <row r="83" spans="1:6" x14ac:dyDescent="0.2">
      <c r="A83" s="34" t="s">
        <v>252</v>
      </c>
      <c r="B83" t="s">
        <v>170</v>
      </c>
      <c r="C83" t="s">
        <v>248</v>
      </c>
      <c r="D83" s="10">
        <v>1.1220000000000001</v>
      </c>
      <c r="E83" s="18">
        <v>0.53680000000000005</v>
      </c>
      <c r="F83">
        <f t="shared" si="1"/>
        <v>0.47843137254901963</v>
      </c>
    </row>
    <row r="84" spans="1:6" x14ac:dyDescent="0.2">
      <c r="A84" s="28" t="s">
        <v>253</v>
      </c>
      <c r="B84" t="s">
        <v>170</v>
      </c>
      <c r="C84" t="s">
        <v>248</v>
      </c>
      <c r="D84" s="10">
        <v>1.056</v>
      </c>
      <c r="E84" s="18">
        <v>0.53720000000000001</v>
      </c>
      <c r="F84">
        <f t="shared" si="1"/>
        <v>0.50871212121212117</v>
      </c>
    </row>
    <row r="85" spans="1:6" x14ac:dyDescent="0.2">
      <c r="A85" s="28" t="s">
        <v>254</v>
      </c>
      <c r="B85" t="s">
        <v>170</v>
      </c>
      <c r="C85" t="s">
        <v>248</v>
      </c>
      <c r="D85" s="10">
        <v>1.0229999999999999</v>
      </c>
      <c r="E85" s="18">
        <v>0.501</v>
      </c>
      <c r="F85">
        <f t="shared" si="1"/>
        <v>0.48973607038123174</v>
      </c>
    </row>
    <row r="86" spans="1:6" x14ac:dyDescent="0.2">
      <c r="A86" s="28" t="s">
        <v>255</v>
      </c>
      <c r="B86" t="s">
        <v>170</v>
      </c>
      <c r="C86" t="s">
        <v>248</v>
      </c>
      <c r="D86" s="10">
        <v>1.3169999999999999</v>
      </c>
      <c r="E86" s="18">
        <v>0.66579999999999995</v>
      </c>
      <c r="F86">
        <f t="shared" si="1"/>
        <v>0.50554290053151096</v>
      </c>
    </row>
    <row r="87" spans="1:6" x14ac:dyDescent="0.2">
      <c r="A87" s="29" t="s">
        <v>256</v>
      </c>
      <c r="B87" t="s">
        <v>180</v>
      </c>
      <c r="C87" t="s">
        <v>248</v>
      </c>
      <c r="D87" s="10">
        <v>0.57799999999999996</v>
      </c>
      <c r="E87" s="18">
        <v>0.28420000000000001</v>
      </c>
      <c r="F87">
        <f t="shared" si="1"/>
        <v>0.49169550173010385</v>
      </c>
    </row>
    <row r="88" spans="1:6" x14ac:dyDescent="0.2">
      <c r="A88" s="29" t="s">
        <v>257</v>
      </c>
      <c r="B88" t="s">
        <v>180</v>
      </c>
      <c r="C88" t="s">
        <v>248</v>
      </c>
      <c r="D88" s="10">
        <v>0.627</v>
      </c>
      <c r="E88" s="18">
        <v>0.27939999999999998</v>
      </c>
      <c r="F88">
        <f t="shared" si="1"/>
        <v>0.44561403508771924</v>
      </c>
    </row>
    <row r="89" spans="1:6" x14ac:dyDescent="0.2">
      <c r="A89" s="29" t="s">
        <v>258</v>
      </c>
      <c r="B89" t="s">
        <v>180</v>
      </c>
      <c r="C89" t="s">
        <v>248</v>
      </c>
      <c r="D89" s="10">
        <v>0.50700000000000001</v>
      </c>
      <c r="E89" s="18">
        <v>0.2477</v>
      </c>
      <c r="F89">
        <f t="shared" si="1"/>
        <v>0.48856015779092704</v>
      </c>
    </row>
    <row r="90" spans="1:6" x14ac:dyDescent="0.2">
      <c r="A90" s="29" t="s">
        <v>259</v>
      </c>
      <c r="B90" t="s">
        <v>180</v>
      </c>
      <c r="C90" t="s">
        <v>248</v>
      </c>
      <c r="D90" s="10">
        <v>0.38300000000000001</v>
      </c>
      <c r="E90" s="18">
        <v>0.19309999999999999</v>
      </c>
      <c r="F90">
        <f t="shared" si="1"/>
        <v>0.50417754569190598</v>
      </c>
    </row>
    <row r="91" spans="1:6" x14ac:dyDescent="0.2">
      <c r="A91" s="29" t="s">
        <v>260</v>
      </c>
      <c r="B91" t="s">
        <v>180</v>
      </c>
      <c r="C91" t="s">
        <v>248</v>
      </c>
      <c r="D91" s="10">
        <v>0.52600000000000002</v>
      </c>
      <c r="E91" s="18">
        <v>0.24210000000000001</v>
      </c>
      <c r="F91">
        <f t="shared" si="1"/>
        <v>0.46026615969581747</v>
      </c>
    </row>
    <row r="92" spans="1:6" x14ac:dyDescent="0.2">
      <c r="A92" s="29" t="s">
        <v>261</v>
      </c>
      <c r="B92" t="s">
        <v>180</v>
      </c>
      <c r="C92" t="s">
        <v>248</v>
      </c>
      <c r="D92" s="10">
        <v>0.57799999999999996</v>
      </c>
      <c r="E92" s="18">
        <v>0.2334</v>
      </c>
      <c r="F92">
        <f t="shared" si="1"/>
        <v>0.40380622837370245</v>
      </c>
    </row>
    <row r="93" spans="1:6" x14ac:dyDescent="0.2">
      <c r="A93" s="29" t="s">
        <v>262</v>
      </c>
      <c r="B93" t="s">
        <v>180</v>
      </c>
      <c r="C93" t="s">
        <v>248</v>
      </c>
      <c r="D93" s="10">
        <v>0.45300000000000001</v>
      </c>
      <c r="E93" s="18">
        <v>0.21160000000000001</v>
      </c>
      <c r="F93">
        <f t="shared" si="1"/>
        <v>0.46710816777041941</v>
      </c>
    </row>
    <row r="94" spans="1:6" ht="17" thickBot="1" x14ac:dyDescent="0.25">
      <c r="A94" s="30" t="s">
        <v>263</v>
      </c>
      <c r="B94" t="s">
        <v>180</v>
      </c>
      <c r="C94" t="s">
        <v>248</v>
      </c>
    </row>
    <row r="97" spans="1:1" x14ac:dyDescent="0.2">
      <c r="A97" s="27"/>
    </row>
    <row r="98" spans="1:1" x14ac:dyDescent="0.2">
      <c r="A98" s="27"/>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85"/>
  <sheetViews>
    <sheetView workbookViewId="0">
      <selection sqref="A1:U94"/>
    </sheetView>
  </sheetViews>
  <sheetFormatPr baseColWidth="10" defaultRowHeight="16" x14ac:dyDescent="0.2"/>
  <sheetData>
    <row r="1" spans="1:8" x14ac:dyDescent="0.2">
      <c r="A1" t="s">
        <v>284</v>
      </c>
      <c r="B1" t="s">
        <v>31</v>
      </c>
      <c r="C1" t="s">
        <v>152</v>
      </c>
      <c r="D1" t="s">
        <v>285</v>
      </c>
      <c r="E1" t="s">
        <v>286</v>
      </c>
      <c r="F1" t="s">
        <v>287</v>
      </c>
      <c r="G1" t="s">
        <v>288</v>
      </c>
      <c r="H1" t="s">
        <v>289</v>
      </c>
    </row>
    <row r="2" spans="1:8" x14ac:dyDescent="0.2">
      <c r="A2" t="s">
        <v>169</v>
      </c>
      <c r="B2" t="s">
        <v>58</v>
      </c>
      <c r="C2" t="s">
        <v>170</v>
      </c>
      <c r="D2">
        <v>1.1299999999999999</v>
      </c>
      <c r="E2" t="s">
        <v>290</v>
      </c>
      <c r="F2">
        <v>6</v>
      </c>
      <c r="G2">
        <v>12.948</v>
      </c>
      <c r="H2">
        <v>11.458407080000001</v>
      </c>
    </row>
    <row r="3" spans="1:8" x14ac:dyDescent="0.2">
      <c r="A3" t="s">
        <v>171</v>
      </c>
      <c r="B3" t="s">
        <v>58</v>
      </c>
      <c r="C3" t="s">
        <v>170</v>
      </c>
      <c r="D3">
        <v>1.1100000000000001</v>
      </c>
      <c r="E3" t="s">
        <v>290</v>
      </c>
      <c r="F3">
        <v>14</v>
      </c>
      <c r="G3">
        <v>52.878</v>
      </c>
      <c r="H3">
        <v>47.637837840000003</v>
      </c>
    </row>
    <row r="4" spans="1:8" x14ac:dyDescent="0.2">
      <c r="A4" t="s">
        <v>172</v>
      </c>
      <c r="B4" t="s">
        <v>58</v>
      </c>
      <c r="C4" t="s">
        <v>170</v>
      </c>
      <c r="D4">
        <v>1.17</v>
      </c>
      <c r="E4" t="s">
        <v>290</v>
      </c>
      <c r="F4">
        <v>16</v>
      </c>
      <c r="G4">
        <v>28.419</v>
      </c>
      <c r="H4">
        <v>24.28974359</v>
      </c>
    </row>
    <row r="5" spans="1:8" x14ac:dyDescent="0.2">
      <c r="A5" t="s">
        <v>173</v>
      </c>
      <c r="B5" t="s">
        <v>58</v>
      </c>
      <c r="C5" t="s">
        <v>170</v>
      </c>
      <c r="D5">
        <v>0.49</v>
      </c>
      <c r="E5" t="s">
        <v>290</v>
      </c>
      <c r="F5">
        <v>10</v>
      </c>
      <c r="G5">
        <v>5.0449999999999999</v>
      </c>
      <c r="H5">
        <v>10.295918370000001</v>
      </c>
    </row>
    <row r="6" spans="1:8" x14ac:dyDescent="0.2">
      <c r="A6" t="s">
        <v>174</v>
      </c>
      <c r="B6" t="s">
        <v>58</v>
      </c>
      <c r="C6" t="s">
        <v>170</v>
      </c>
      <c r="D6">
        <v>1.32</v>
      </c>
      <c r="E6" t="s">
        <v>290</v>
      </c>
      <c r="F6">
        <v>12</v>
      </c>
      <c r="G6">
        <v>39.677</v>
      </c>
      <c r="H6">
        <v>30.05833333</v>
      </c>
    </row>
    <row r="7" spans="1:8" x14ac:dyDescent="0.2">
      <c r="A7" t="s">
        <v>175</v>
      </c>
      <c r="B7" t="s">
        <v>58</v>
      </c>
      <c r="C7" t="s">
        <v>170</v>
      </c>
      <c r="D7">
        <v>0.89</v>
      </c>
      <c r="E7" t="s">
        <v>290</v>
      </c>
      <c r="F7">
        <v>6</v>
      </c>
      <c r="G7">
        <v>14.335000000000001</v>
      </c>
      <c r="H7">
        <v>16.106741570000001</v>
      </c>
    </row>
    <row r="8" spans="1:8" x14ac:dyDescent="0.2">
      <c r="A8" t="s">
        <v>176</v>
      </c>
      <c r="B8" t="s">
        <v>58</v>
      </c>
      <c r="C8" t="s">
        <v>170</v>
      </c>
      <c r="D8">
        <v>1.29</v>
      </c>
      <c r="E8" t="s">
        <v>290</v>
      </c>
      <c r="F8">
        <v>9</v>
      </c>
      <c r="G8">
        <v>30.202000000000002</v>
      </c>
      <c r="H8">
        <v>23.412403099999999</v>
      </c>
    </row>
    <row r="9" spans="1:8" x14ac:dyDescent="0.2">
      <c r="A9" t="s">
        <v>177</v>
      </c>
      <c r="B9" t="s">
        <v>58</v>
      </c>
      <c r="C9" t="s">
        <v>170</v>
      </c>
      <c r="D9">
        <v>1.05</v>
      </c>
      <c r="E9" t="s">
        <v>290</v>
      </c>
      <c r="F9">
        <v>12</v>
      </c>
      <c r="G9">
        <v>27.928999999999998</v>
      </c>
      <c r="H9">
        <v>26.59904762</v>
      </c>
    </row>
    <row r="10" spans="1:8" x14ac:dyDescent="0.2">
      <c r="A10" t="s">
        <v>178</v>
      </c>
      <c r="B10" t="s">
        <v>58</v>
      </c>
      <c r="C10" t="s">
        <v>170</v>
      </c>
      <c r="D10">
        <v>1.66</v>
      </c>
      <c r="E10" t="s">
        <v>290</v>
      </c>
      <c r="F10">
        <v>14</v>
      </c>
      <c r="G10">
        <v>66.525999999999996</v>
      </c>
      <c r="H10">
        <v>40.075903609999997</v>
      </c>
    </row>
    <row r="11" spans="1:8" x14ac:dyDescent="0.2">
      <c r="A11" t="s">
        <v>179</v>
      </c>
      <c r="B11" t="s">
        <v>58</v>
      </c>
      <c r="C11" t="s">
        <v>180</v>
      </c>
      <c r="D11">
        <v>0.97</v>
      </c>
      <c r="E11" t="s">
        <v>290</v>
      </c>
      <c r="F11">
        <v>6</v>
      </c>
      <c r="G11">
        <v>16.977</v>
      </c>
      <c r="H11">
        <v>17.502061860000001</v>
      </c>
    </row>
    <row r="12" spans="1:8" x14ac:dyDescent="0.2">
      <c r="A12" t="s">
        <v>181</v>
      </c>
      <c r="B12" t="s">
        <v>58</v>
      </c>
      <c r="C12" t="s">
        <v>180</v>
      </c>
      <c r="D12" t="s">
        <v>291</v>
      </c>
    </row>
    <row r="13" spans="1:8" x14ac:dyDescent="0.2">
      <c r="A13" t="s">
        <v>182</v>
      </c>
      <c r="B13" t="s">
        <v>58</v>
      </c>
      <c r="C13" t="s">
        <v>180</v>
      </c>
      <c r="D13">
        <v>0.6</v>
      </c>
      <c r="E13" t="s">
        <v>290</v>
      </c>
      <c r="F13">
        <v>4</v>
      </c>
      <c r="G13">
        <v>5.5910000000000002</v>
      </c>
      <c r="H13">
        <v>9.318333333</v>
      </c>
    </row>
    <row r="14" spans="1:8" x14ac:dyDescent="0.2">
      <c r="A14" t="s">
        <v>183</v>
      </c>
      <c r="B14" t="s">
        <v>58</v>
      </c>
      <c r="C14" t="s">
        <v>180</v>
      </c>
      <c r="D14" t="s">
        <v>291</v>
      </c>
    </row>
    <row r="15" spans="1:8" x14ac:dyDescent="0.2">
      <c r="A15" t="s">
        <v>184</v>
      </c>
      <c r="B15" t="s">
        <v>58</v>
      </c>
      <c r="C15" t="s">
        <v>180</v>
      </c>
      <c r="D15" t="s">
        <v>291</v>
      </c>
    </row>
    <row r="16" spans="1:8" x14ac:dyDescent="0.2">
      <c r="A16" t="s">
        <v>185</v>
      </c>
      <c r="B16" t="s">
        <v>58</v>
      </c>
      <c r="C16" t="s">
        <v>180</v>
      </c>
      <c r="D16">
        <v>1.01</v>
      </c>
      <c r="E16" t="s">
        <v>290</v>
      </c>
      <c r="F16">
        <v>6</v>
      </c>
      <c r="G16">
        <v>6.7930000000000001</v>
      </c>
      <c r="H16">
        <v>6.7257425739999999</v>
      </c>
    </row>
    <row r="17" spans="1:8" x14ac:dyDescent="0.2">
      <c r="A17" t="s">
        <v>186</v>
      </c>
      <c r="B17" t="s">
        <v>58</v>
      </c>
      <c r="C17" t="s">
        <v>180</v>
      </c>
      <c r="D17">
        <v>1.08</v>
      </c>
      <c r="E17" t="s">
        <v>290</v>
      </c>
      <c r="F17">
        <v>9</v>
      </c>
      <c r="G17">
        <v>15.478</v>
      </c>
      <c r="H17">
        <v>14.331481480000001</v>
      </c>
    </row>
    <row r="18" spans="1:8" x14ac:dyDescent="0.2">
      <c r="A18" t="s">
        <v>187</v>
      </c>
      <c r="B18" t="s">
        <v>58</v>
      </c>
      <c r="C18" t="s">
        <v>180</v>
      </c>
      <c r="D18" t="s">
        <v>291</v>
      </c>
    </row>
    <row r="19" spans="1:8" x14ac:dyDescent="0.2">
      <c r="A19" t="s">
        <v>188</v>
      </c>
      <c r="B19" t="s">
        <v>58</v>
      </c>
      <c r="C19" t="s">
        <v>180</v>
      </c>
      <c r="D19" t="s">
        <v>291</v>
      </c>
    </row>
    <row r="20" spans="1:8" x14ac:dyDescent="0.2">
      <c r="A20" t="s">
        <v>189</v>
      </c>
      <c r="B20" t="s">
        <v>71</v>
      </c>
      <c r="C20" t="s">
        <v>170</v>
      </c>
      <c r="D20">
        <v>1.63</v>
      </c>
      <c r="E20" t="s">
        <v>290</v>
      </c>
      <c r="F20">
        <v>8</v>
      </c>
      <c r="G20">
        <v>148.125</v>
      </c>
      <c r="H20">
        <v>90.874233129999993</v>
      </c>
    </row>
    <row r="21" spans="1:8" x14ac:dyDescent="0.2">
      <c r="A21" t="s">
        <v>190</v>
      </c>
      <c r="B21" t="s">
        <v>71</v>
      </c>
      <c r="C21" t="s">
        <v>170</v>
      </c>
      <c r="D21">
        <v>1.49</v>
      </c>
      <c r="E21" t="s">
        <v>290</v>
      </c>
      <c r="F21">
        <v>8</v>
      </c>
      <c r="G21">
        <v>129.53299999999999</v>
      </c>
      <c r="H21">
        <v>86.934899329999993</v>
      </c>
    </row>
    <row r="22" spans="1:8" x14ac:dyDescent="0.2">
      <c r="A22" t="s">
        <v>191</v>
      </c>
      <c r="B22" t="s">
        <v>71</v>
      </c>
      <c r="C22" t="s">
        <v>170</v>
      </c>
      <c r="D22">
        <v>1.1499999999999999</v>
      </c>
      <c r="E22" t="s">
        <v>290</v>
      </c>
      <c r="F22">
        <v>12</v>
      </c>
      <c r="G22">
        <v>80.831000000000003</v>
      </c>
      <c r="H22">
        <v>70.287826089999996</v>
      </c>
    </row>
    <row r="23" spans="1:8" x14ac:dyDescent="0.2">
      <c r="A23" t="s">
        <v>192</v>
      </c>
      <c r="B23" t="s">
        <v>71</v>
      </c>
      <c r="C23" t="s">
        <v>170</v>
      </c>
      <c r="D23">
        <v>1.86</v>
      </c>
      <c r="E23" t="s">
        <v>290</v>
      </c>
      <c r="F23">
        <v>10</v>
      </c>
      <c r="G23">
        <v>165.465</v>
      </c>
      <c r="H23">
        <v>88.959677420000006</v>
      </c>
    </row>
    <row r="24" spans="1:8" x14ac:dyDescent="0.2">
      <c r="A24" t="s">
        <v>193</v>
      </c>
      <c r="B24" t="s">
        <v>71</v>
      </c>
      <c r="C24" t="s">
        <v>170</v>
      </c>
      <c r="D24">
        <v>1.88</v>
      </c>
      <c r="E24" t="s">
        <v>290</v>
      </c>
      <c r="F24">
        <v>18</v>
      </c>
      <c r="G24">
        <v>226.58</v>
      </c>
      <c r="H24">
        <v>120.52127659999999</v>
      </c>
    </row>
    <row r="25" spans="1:8" x14ac:dyDescent="0.2">
      <c r="A25" t="s">
        <v>194</v>
      </c>
      <c r="B25" t="s">
        <v>71</v>
      </c>
      <c r="C25" t="s">
        <v>170</v>
      </c>
      <c r="D25">
        <v>1.35</v>
      </c>
      <c r="E25" t="s">
        <v>290</v>
      </c>
      <c r="F25">
        <v>8</v>
      </c>
      <c r="G25">
        <v>101.877</v>
      </c>
      <c r="H25">
        <v>75.464444439999994</v>
      </c>
    </row>
    <row r="26" spans="1:8" x14ac:dyDescent="0.2">
      <c r="A26" t="s">
        <v>195</v>
      </c>
      <c r="B26" t="s">
        <v>71</v>
      </c>
      <c r="C26" t="s">
        <v>170</v>
      </c>
      <c r="D26">
        <v>1.22</v>
      </c>
      <c r="E26" t="s">
        <v>290</v>
      </c>
      <c r="F26">
        <v>7</v>
      </c>
      <c r="G26">
        <v>49.113999999999997</v>
      </c>
      <c r="H26">
        <v>40.257377050000002</v>
      </c>
    </row>
    <row r="27" spans="1:8" x14ac:dyDescent="0.2">
      <c r="A27" t="s">
        <v>196</v>
      </c>
      <c r="B27" t="s">
        <v>71</v>
      </c>
      <c r="C27" t="s">
        <v>170</v>
      </c>
      <c r="D27">
        <v>0.71</v>
      </c>
      <c r="E27" t="s">
        <v>290</v>
      </c>
      <c r="F27">
        <v>6</v>
      </c>
      <c r="G27">
        <v>26.178000000000001</v>
      </c>
      <c r="H27">
        <v>36.87042254</v>
      </c>
    </row>
    <row r="28" spans="1:8" x14ac:dyDescent="0.2">
      <c r="A28" t="s">
        <v>197</v>
      </c>
      <c r="B28" t="s">
        <v>71</v>
      </c>
      <c r="C28" t="s">
        <v>180</v>
      </c>
      <c r="D28">
        <v>1.27</v>
      </c>
      <c r="E28" t="s">
        <v>290</v>
      </c>
      <c r="F28">
        <v>9</v>
      </c>
      <c r="G28">
        <v>86.058000000000007</v>
      </c>
      <c r="H28">
        <v>67.76220472</v>
      </c>
    </row>
    <row r="29" spans="1:8" x14ac:dyDescent="0.2">
      <c r="A29" t="s">
        <v>198</v>
      </c>
      <c r="B29" t="s">
        <v>71</v>
      </c>
      <c r="C29" t="s">
        <v>180</v>
      </c>
      <c r="D29">
        <v>2.11</v>
      </c>
      <c r="E29" t="s">
        <v>290</v>
      </c>
      <c r="F29">
        <v>5</v>
      </c>
      <c r="G29">
        <v>93.531999999999996</v>
      </c>
      <c r="H29">
        <v>44.32796209</v>
      </c>
    </row>
    <row r="30" spans="1:8" x14ac:dyDescent="0.2">
      <c r="A30" t="s">
        <v>199</v>
      </c>
      <c r="B30" t="s">
        <v>71</v>
      </c>
      <c r="C30" t="s">
        <v>180</v>
      </c>
      <c r="D30">
        <v>1.59</v>
      </c>
      <c r="E30" t="s">
        <v>290</v>
      </c>
      <c r="F30">
        <v>10</v>
      </c>
      <c r="G30">
        <v>84.587999999999994</v>
      </c>
      <c r="H30">
        <v>53.2</v>
      </c>
    </row>
    <row r="31" spans="1:8" x14ac:dyDescent="0.2">
      <c r="A31" t="s">
        <v>200</v>
      </c>
      <c r="B31" t="s">
        <v>71</v>
      </c>
      <c r="C31" t="s">
        <v>180</v>
      </c>
      <c r="D31">
        <v>0.67</v>
      </c>
      <c r="E31" t="s">
        <v>290</v>
      </c>
      <c r="F31">
        <v>4</v>
      </c>
      <c r="G31">
        <v>17.841000000000001</v>
      </c>
      <c r="H31">
        <v>26.628358209999998</v>
      </c>
    </row>
    <row r="32" spans="1:8" x14ac:dyDescent="0.2">
      <c r="A32" t="s">
        <v>201</v>
      </c>
      <c r="B32" t="s">
        <v>71</v>
      </c>
      <c r="C32" t="s">
        <v>180</v>
      </c>
      <c r="D32">
        <v>1.48</v>
      </c>
      <c r="E32" t="s">
        <v>290</v>
      </c>
      <c r="F32">
        <v>6</v>
      </c>
      <c r="G32">
        <v>51.811</v>
      </c>
      <c r="H32">
        <v>35.007432430000001</v>
      </c>
    </row>
    <row r="33" spans="1:8" x14ac:dyDescent="0.2">
      <c r="A33" t="s">
        <v>202</v>
      </c>
      <c r="B33" t="s">
        <v>71</v>
      </c>
      <c r="C33" t="s">
        <v>180</v>
      </c>
      <c r="D33">
        <v>1.65</v>
      </c>
      <c r="E33" t="s">
        <v>290</v>
      </c>
      <c r="F33">
        <v>7</v>
      </c>
      <c r="G33">
        <v>102.254</v>
      </c>
      <c r="H33">
        <v>61.972121209999997</v>
      </c>
    </row>
    <row r="34" spans="1:8" x14ac:dyDescent="0.2">
      <c r="A34" t="s">
        <v>203</v>
      </c>
      <c r="B34" t="s">
        <v>71</v>
      </c>
      <c r="C34" t="s">
        <v>180</v>
      </c>
      <c r="D34">
        <v>1.55</v>
      </c>
      <c r="E34" t="s">
        <v>290</v>
      </c>
      <c r="F34">
        <v>7</v>
      </c>
      <c r="G34">
        <v>43.411999999999999</v>
      </c>
      <c r="H34">
        <v>28.007741939999999</v>
      </c>
    </row>
    <row r="35" spans="1:8" x14ac:dyDescent="0.2">
      <c r="A35" t="s">
        <v>204</v>
      </c>
      <c r="B35" t="s">
        <v>71</v>
      </c>
      <c r="C35" t="s">
        <v>180</v>
      </c>
      <c r="D35" t="s">
        <v>291</v>
      </c>
    </row>
    <row r="36" spans="1:8" x14ac:dyDescent="0.2">
      <c r="A36" t="s">
        <v>205</v>
      </c>
      <c r="B36" t="s">
        <v>77</v>
      </c>
      <c r="C36" t="s">
        <v>170</v>
      </c>
      <c r="D36">
        <v>0.9</v>
      </c>
      <c r="E36" t="s">
        <v>290</v>
      </c>
      <c r="F36">
        <v>6</v>
      </c>
      <c r="G36">
        <v>16.145</v>
      </c>
      <c r="H36">
        <v>17.938888890000001</v>
      </c>
    </row>
    <row r="37" spans="1:8" x14ac:dyDescent="0.2">
      <c r="A37" t="s">
        <v>206</v>
      </c>
      <c r="B37" t="s">
        <v>77</v>
      </c>
      <c r="C37" t="s">
        <v>170</v>
      </c>
      <c r="D37">
        <v>1.38</v>
      </c>
      <c r="E37" t="s">
        <v>290</v>
      </c>
      <c r="F37">
        <v>10</v>
      </c>
      <c r="G37">
        <v>66.622</v>
      </c>
      <c r="H37">
        <v>48.276811590000001</v>
      </c>
    </row>
    <row r="38" spans="1:8" x14ac:dyDescent="0.2">
      <c r="A38" t="s">
        <v>207</v>
      </c>
      <c r="B38" t="s">
        <v>77</v>
      </c>
      <c r="C38" t="s">
        <v>170</v>
      </c>
      <c r="D38">
        <v>0.97</v>
      </c>
      <c r="E38" t="s">
        <v>290</v>
      </c>
      <c r="F38">
        <v>4</v>
      </c>
      <c r="G38">
        <v>12.039</v>
      </c>
      <c r="H38">
        <v>12.411340210000001</v>
      </c>
    </row>
    <row r="39" spans="1:8" x14ac:dyDescent="0.2">
      <c r="A39" t="s">
        <v>208</v>
      </c>
      <c r="B39" t="s">
        <v>77</v>
      </c>
      <c r="C39" t="s">
        <v>170</v>
      </c>
      <c r="D39">
        <v>1.37</v>
      </c>
      <c r="E39" t="s">
        <v>290</v>
      </c>
      <c r="F39">
        <v>10</v>
      </c>
      <c r="G39">
        <v>46.469000000000001</v>
      </c>
      <c r="H39">
        <v>33.918978099999997</v>
      </c>
    </row>
    <row r="40" spans="1:8" x14ac:dyDescent="0.2">
      <c r="A40" t="s">
        <v>209</v>
      </c>
      <c r="B40" t="s">
        <v>77</v>
      </c>
      <c r="C40" t="s">
        <v>180</v>
      </c>
      <c r="D40">
        <v>1.34</v>
      </c>
      <c r="E40" t="s">
        <v>290</v>
      </c>
      <c r="F40">
        <v>7</v>
      </c>
      <c r="G40">
        <v>27.1</v>
      </c>
      <c r="H40">
        <v>20.223880600000001</v>
      </c>
    </row>
    <row r="41" spans="1:8" x14ac:dyDescent="0.2">
      <c r="A41" t="s">
        <v>210</v>
      </c>
      <c r="B41" t="s">
        <v>77</v>
      </c>
      <c r="C41" t="s">
        <v>180</v>
      </c>
      <c r="D41">
        <v>1.1000000000000001</v>
      </c>
      <c r="E41" t="s">
        <v>290</v>
      </c>
      <c r="F41">
        <v>3</v>
      </c>
      <c r="G41">
        <v>4.8230000000000004</v>
      </c>
      <c r="H41">
        <v>4.3845454549999996</v>
      </c>
    </row>
    <row r="42" spans="1:8" x14ac:dyDescent="0.2">
      <c r="A42" t="s">
        <v>211</v>
      </c>
      <c r="B42" t="s">
        <v>77</v>
      </c>
      <c r="C42" t="s">
        <v>180</v>
      </c>
      <c r="D42" t="s">
        <v>291</v>
      </c>
    </row>
    <row r="43" spans="1:8" x14ac:dyDescent="0.2">
      <c r="A43" t="s">
        <v>212</v>
      </c>
      <c r="B43" t="s">
        <v>77</v>
      </c>
      <c r="C43" t="s">
        <v>180</v>
      </c>
      <c r="D43">
        <v>1.24</v>
      </c>
      <c r="E43" t="s">
        <v>290</v>
      </c>
      <c r="F43">
        <v>4</v>
      </c>
      <c r="G43">
        <v>9.0609999999999999</v>
      </c>
      <c r="H43">
        <v>7.3072580650000001</v>
      </c>
    </row>
    <row r="44" spans="1:8" x14ac:dyDescent="0.2">
      <c r="A44" t="s">
        <v>213</v>
      </c>
      <c r="B44" t="s">
        <v>66</v>
      </c>
      <c r="C44" t="s">
        <v>170</v>
      </c>
      <c r="D44">
        <v>1.45</v>
      </c>
      <c r="E44" t="s">
        <v>290</v>
      </c>
      <c r="F44">
        <v>6</v>
      </c>
      <c r="G44">
        <v>81.358000000000004</v>
      </c>
      <c r="H44">
        <v>56.108965519999998</v>
      </c>
    </row>
    <row r="45" spans="1:8" x14ac:dyDescent="0.2">
      <c r="A45" t="s">
        <v>214</v>
      </c>
      <c r="B45" t="s">
        <v>66</v>
      </c>
      <c r="C45" t="s">
        <v>170</v>
      </c>
      <c r="D45">
        <v>0.98</v>
      </c>
      <c r="E45" t="s">
        <v>290</v>
      </c>
      <c r="F45">
        <v>2</v>
      </c>
      <c r="G45">
        <v>29.282</v>
      </c>
      <c r="H45">
        <v>29.87959184</v>
      </c>
    </row>
    <row r="46" spans="1:8" x14ac:dyDescent="0.2">
      <c r="A46" t="s">
        <v>215</v>
      </c>
      <c r="B46" t="s">
        <v>66</v>
      </c>
      <c r="C46" t="s">
        <v>170</v>
      </c>
      <c r="D46">
        <v>1.1399999999999999</v>
      </c>
      <c r="E46" t="s">
        <v>290</v>
      </c>
      <c r="F46">
        <v>2</v>
      </c>
      <c r="G46">
        <v>44.972000000000001</v>
      </c>
      <c r="H46">
        <v>39.449122809999999</v>
      </c>
    </row>
    <row r="47" spans="1:8" x14ac:dyDescent="0.2">
      <c r="A47" t="s">
        <v>216</v>
      </c>
      <c r="B47" t="s">
        <v>66</v>
      </c>
      <c r="C47" t="s">
        <v>170</v>
      </c>
      <c r="D47">
        <v>1.29</v>
      </c>
      <c r="E47" t="s">
        <v>290</v>
      </c>
      <c r="F47">
        <v>6</v>
      </c>
      <c r="G47">
        <v>59.600999999999999</v>
      </c>
      <c r="H47">
        <v>46.20232558</v>
      </c>
    </row>
    <row r="48" spans="1:8" x14ac:dyDescent="0.2">
      <c r="A48" t="s">
        <v>217</v>
      </c>
      <c r="B48" t="s">
        <v>66</v>
      </c>
      <c r="C48" t="s">
        <v>170</v>
      </c>
      <c r="D48">
        <v>0.88</v>
      </c>
      <c r="E48" t="s">
        <v>290</v>
      </c>
      <c r="F48">
        <v>6</v>
      </c>
      <c r="G48">
        <v>16.786999999999999</v>
      </c>
      <c r="H48">
        <v>19.07613636</v>
      </c>
    </row>
    <row r="49" spans="1:8" x14ac:dyDescent="0.2">
      <c r="A49" t="s">
        <v>218</v>
      </c>
      <c r="B49" t="s">
        <v>66</v>
      </c>
      <c r="C49" t="s">
        <v>170</v>
      </c>
      <c r="D49">
        <v>1.71</v>
      </c>
      <c r="E49" t="s">
        <v>290</v>
      </c>
      <c r="F49">
        <v>8</v>
      </c>
      <c r="G49">
        <v>76.646000000000001</v>
      </c>
      <c r="H49">
        <v>44.82222222</v>
      </c>
    </row>
    <row r="50" spans="1:8" x14ac:dyDescent="0.2">
      <c r="A50" t="s">
        <v>219</v>
      </c>
      <c r="B50" t="s">
        <v>66</v>
      </c>
      <c r="C50" t="s">
        <v>170</v>
      </c>
      <c r="D50">
        <v>1.66</v>
      </c>
      <c r="E50" t="s">
        <v>290</v>
      </c>
      <c r="F50">
        <v>6</v>
      </c>
      <c r="G50">
        <v>156.62299999999999</v>
      </c>
      <c r="H50">
        <v>94.351204820000007</v>
      </c>
    </row>
    <row r="51" spans="1:8" x14ac:dyDescent="0.2">
      <c r="A51" t="s">
        <v>220</v>
      </c>
      <c r="B51" t="s">
        <v>66</v>
      </c>
      <c r="C51" t="s">
        <v>180</v>
      </c>
      <c r="D51" t="s">
        <v>291</v>
      </c>
    </row>
    <row r="52" spans="1:8" x14ac:dyDescent="0.2">
      <c r="A52" t="s">
        <v>221</v>
      </c>
      <c r="B52" t="s">
        <v>66</v>
      </c>
      <c r="C52" t="s">
        <v>180</v>
      </c>
      <c r="D52" t="s">
        <v>291</v>
      </c>
    </row>
    <row r="53" spans="1:8" x14ac:dyDescent="0.2">
      <c r="A53" t="s">
        <v>222</v>
      </c>
      <c r="B53" t="s">
        <v>66</v>
      </c>
      <c r="C53" t="s">
        <v>180</v>
      </c>
      <c r="D53" t="s">
        <v>291</v>
      </c>
    </row>
    <row r="54" spans="1:8" x14ac:dyDescent="0.2">
      <c r="A54" t="s">
        <v>223</v>
      </c>
      <c r="B54" t="s">
        <v>66</v>
      </c>
      <c r="C54" t="s">
        <v>180</v>
      </c>
      <c r="D54">
        <v>0.92</v>
      </c>
      <c r="E54" t="s">
        <v>290</v>
      </c>
      <c r="F54">
        <v>3</v>
      </c>
      <c r="G54">
        <v>11.93</v>
      </c>
      <c r="H54">
        <v>12.967391299999999</v>
      </c>
    </row>
    <row r="55" spans="1:8" x14ac:dyDescent="0.2">
      <c r="A55" t="s">
        <v>224</v>
      </c>
      <c r="B55" t="s">
        <v>66</v>
      </c>
      <c r="C55" t="s">
        <v>180</v>
      </c>
      <c r="D55" t="s">
        <v>291</v>
      </c>
    </row>
    <row r="56" spans="1:8" x14ac:dyDescent="0.2">
      <c r="A56" t="s">
        <v>225</v>
      </c>
      <c r="B56" t="s">
        <v>66</v>
      </c>
      <c r="C56" t="s">
        <v>180</v>
      </c>
      <c r="D56" t="s">
        <v>291</v>
      </c>
    </row>
    <row r="57" spans="1:8" x14ac:dyDescent="0.2">
      <c r="A57" t="s">
        <v>226</v>
      </c>
      <c r="B57" t="s">
        <v>66</v>
      </c>
      <c r="C57" t="s">
        <v>180</v>
      </c>
      <c r="D57">
        <v>0.98</v>
      </c>
      <c r="E57" t="s">
        <v>290</v>
      </c>
      <c r="F57">
        <v>2</v>
      </c>
      <c r="G57">
        <v>27.138000000000002</v>
      </c>
      <c r="H57">
        <v>27.691836729999999</v>
      </c>
    </row>
    <row r="58" spans="1:8" x14ac:dyDescent="0.2">
      <c r="A58" t="s">
        <v>227</v>
      </c>
      <c r="B58" t="s">
        <v>52</v>
      </c>
      <c r="C58" t="s">
        <v>170</v>
      </c>
      <c r="D58">
        <v>0.79</v>
      </c>
      <c r="E58" t="s">
        <v>290</v>
      </c>
      <c r="F58">
        <v>8</v>
      </c>
      <c r="G58">
        <v>17.905000000000001</v>
      </c>
      <c r="H58">
        <v>22.664556959999999</v>
      </c>
    </row>
    <row r="59" spans="1:8" x14ac:dyDescent="0.2">
      <c r="A59" t="s">
        <v>228</v>
      </c>
      <c r="B59" t="s">
        <v>52</v>
      </c>
      <c r="C59" t="s">
        <v>170</v>
      </c>
      <c r="D59">
        <v>0.61</v>
      </c>
      <c r="E59" t="s">
        <v>290</v>
      </c>
      <c r="F59">
        <v>4</v>
      </c>
      <c r="G59">
        <v>12.286</v>
      </c>
      <c r="H59">
        <v>20.140983609999999</v>
      </c>
    </row>
    <row r="60" spans="1:8" x14ac:dyDescent="0.2">
      <c r="A60" t="s">
        <v>229</v>
      </c>
      <c r="B60" t="s">
        <v>52</v>
      </c>
      <c r="C60" t="s">
        <v>170</v>
      </c>
      <c r="D60">
        <v>1.06</v>
      </c>
      <c r="E60" t="s">
        <v>290</v>
      </c>
      <c r="F60">
        <v>10</v>
      </c>
      <c r="G60">
        <v>25.888000000000002</v>
      </c>
      <c r="H60">
        <v>24.422641509999998</v>
      </c>
    </row>
    <row r="61" spans="1:8" x14ac:dyDescent="0.2">
      <c r="A61" t="s">
        <v>230</v>
      </c>
      <c r="B61" t="s">
        <v>52</v>
      </c>
      <c r="C61" t="s">
        <v>170</v>
      </c>
      <c r="D61">
        <v>0.98</v>
      </c>
      <c r="E61" t="s">
        <v>290</v>
      </c>
      <c r="F61">
        <v>8</v>
      </c>
      <c r="G61">
        <v>17.928999999999998</v>
      </c>
      <c r="H61">
        <v>18.29489796</v>
      </c>
    </row>
    <row r="62" spans="1:8" x14ac:dyDescent="0.2">
      <c r="A62" t="s">
        <v>231</v>
      </c>
      <c r="B62" t="s">
        <v>52</v>
      </c>
      <c r="C62" t="s">
        <v>170</v>
      </c>
      <c r="D62">
        <v>0.85</v>
      </c>
      <c r="E62" t="s">
        <v>290</v>
      </c>
      <c r="F62">
        <v>10</v>
      </c>
      <c r="G62">
        <v>36.627000000000002</v>
      </c>
      <c r="H62">
        <v>43.090588240000002</v>
      </c>
    </row>
    <row r="63" spans="1:8" x14ac:dyDescent="0.2">
      <c r="A63" t="s">
        <v>232</v>
      </c>
      <c r="B63" t="s">
        <v>52</v>
      </c>
      <c r="C63" t="s">
        <v>170</v>
      </c>
      <c r="D63">
        <v>0.56000000000000005</v>
      </c>
      <c r="E63" t="s">
        <v>290</v>
      </c>
      <c r="F63">
        <v>6</v>
      </c>
      <c r="G63">
        <v>8.1050000000000004</v>
      </c>
      <c r="H63">
        <v>14.47321429</v>
      </c>
    </row>
    <row r="64" spans="1:8" x14ac:dyDescent="0.2">
      <c r="A64" t="s">
        <v>233</v>
      </c>
      <c r="B64" t="s">
        <v>52</v>
      </c>
      <c r="C64" t="s">
        <v>170</v>
      </c>
      <c r="D64">
        <v>0.98</v>
      </c>
      <c r="E64" t="s">
        <v>290</v>
      </c>
      <c r="F64">
        <v>11</v>
      </c>
      <c r="G64">
        <v>17.800999999999998</v>
      </c>
      <c r="H64">
        <v>18.164285710000001</v>
      </c>
    </row>
    <row r="65" spans="1:8" x14ac:dyDescent="0.2">
      <c r="A65" t="s">
        <v>234</v>
      </c>
      <c r="B65" t="s">
        <v>52</v>
      </c>
      <c r="C65" t="s">
        <v>170</v>
      </c>
      <c r="D65">
        <v>1.18</v>
      </c>
      <c r="E65" t="s">
        <v>290</v>
      </c>
      <c r="F65">
        <v>10</v>
      </c>
      <c r="G65">
        <v>33.773000000000003</v>
      </c>
      <c r="H65">
        <v>28.621186439999999</v>
      </c>
    </row>
    <row r="66" spans="1:8" x14ac:dyDescent="0.2">
      <c r="A66" t="s">
        <v>235</v>
      </c>
      <c r="B66" t="s">
        <v>52</v>
      </c>
      <c r="C66" t="s">
        <v>180</v>
      </c>
      <c r="D66" t="s">
        <v>291</v>
      </c>
    </row>
    <row r="67" spans="1:8" x14ac:dyDescent="0.2">
      <c r="A67" t="s">
        <v>236</v>
      </c>
      <c r="B67" t="s">
        <v>52</v>
      </c>
      <c r="C67" t="s">
        <v>180</v>
      </c>
      <c r="D67">
        <v>0.97</v>
      </c>
      <c r="E67" t="s">
        <v>290</v>
      </c>
      <c r="F67">
        <v>10</v>
      </c>
      <c r="G67">
        <v>27.353999999999999</v>
      </c>
      <c r="H67">
        <v>28.2</v>
      </c>
    </row>
    <row r="68" spans="1:8" x14ac:dyDescent="0.2">
      <c r="A68" t="s">
        <v>237</v>
      </c>
      <c r="B68" t="s">
        <v>52</v>
      </c>
      <c r="C68" t="s">
        <v>180</v>
      </c>
      <c r="D68" t="s">
        <v>291</v>
      </c>
    </row>
    <row r="69" spans="1:8" x14ac:dyDescent="0.2">
      <c r="A69" t="s">
        <v>238</v>
      </c>
      <c r="B69" t="s">
        <v>52</v>
      </c>
      <c r="C69" t="s">
        <v>180</v>
      </c>
      <c r="D69" t="s">
        <v>291</v>
      </c>
    </row>
    <row r="70" spans="1:8" x14ac:dyDescent="0.2">
      <c r="A70" t="s">
        <v>239</v>
      </c>
      <c r="B70" t="s">
        <v>52</v>
      </c>
      <c r="C70" t="s">
        <v>180</v>
      </c>
      <c r="D70">
        <v>0.64</v>
      </c>
      <c r="E70" t="s">
        <v>290</v>
      </c>
      <c r="F70">
        <v>2</v>
      </c>
      <c r="G70">
        <v>2.7909999999999999</v>
      </c>
      <c r="H70">
        <v>4.3609375000000004</v>
      </c>
    </row>
    <row r="71" spans="1:8" x14ac:dyDescent="0.2">
      <c r="A71" t="s">
        <v>240</v>
      </c>
      <c r="B71" t="s">
        <v>52</v>
      </c>
      <c r="C71" t="s">
        <v>180</v>
      </c>
      <c r="D71">
        <v>1.1000000000000001</v>
      </c>
      <c r="E71" t="s">
        <v>290</v>
      </c>
      <c r="F71">
        <v>9</v>
      </c>
      <c r="G71">
        <v>30.074000000000002</v>
      </c>
      <c r="H71">
        <v>27.34</v>
      </c>
    </row>
    <row r="72" spans="1:8" x14ac:dyDescent="0.2">
      <c r="A72" t="s">
        <v>241</v>
      </c>
      <c r="B72" t="s">
        <v>52</v>
      </c>
      <c r="C72" t="s">
        <v>180</v>
      </c>
      <c r="D72">
        <v>1.29</v>
      </c>
      <c r="E72" t="s">
        <v>290</v>
      </c>
      <c r="F72">
        <v>16</v>
      </c>
      <c r="G72">
        <v>37.9</v>
      </c>
      <c r="H72">
        <v>29.37984496</v>
      </c>
    </row>
    <row r="73" spans="1:8" x14ac:dyDescent="0.2">
      <c r="A73" t="s">
        <v>242</v>
      </c>
      <c r="B73" t="s">
        <v>52</v>
      </c>
      <c r="C73" t="s">
        <v>180</v>
      </c>
      <c r="D73" t="s">
        <v>291</v>
      </c>
    </row>
    <row r="74" spans="1:8" x14ac:dyDescent="0.2">
      <c r="A74" t="s">
        <v>243</v>
      </c>
      <c r="B74" t="s">
        <v>63</v>
      </c>
      <c r="C74" t="s">
        <v>170</v>
      </c>
      <c r="D74">
        <v>1.72</v>
      </c>
      <c r="E74" t="s">
        <v>290</v>
      </c>
      <c r="F74">
        <v>5</v>
      </c>
      <c r="G74">
        <v>127.509</v>
      </c>
      <c r="H74">
        <v>74.133139529999994</v>
      </c>
    </row>
    <row r="75" spans="1:8" x14ac:dyDescent="0.2">
      <c r="A75" t="s">
        <v>244</v>
      </c>
      <c r="B75" t="s">
        <v>63</v>
      </c>
      <c r="C75" t="s">
        <v>170</v>
      </c>
      <c r="D75">
        <v>1.29</v>
      </c>
      <c r="E75" t="s">
        <v>290</v>
      </c>
      <c r="F75">
        <v>6</v>
      </c>
      <c r="G75">
        <v>87.326999999999998</v>
      </c>
      <c r="H75">
        <v>67.695348839999994</v>
      </c>
    </row>
    <row r="76" spans="1:8" x14ac:dyDescent="0.2">
      <c r="A76" t="s">
        <v>245</v>
      </c>
      <c r="B76" t="s">
        <v>63</v>
      </c>
      <c r="C76" t="s">
        <v>180</v>
      </c>
      <c r="D76" t="s">
        <v>291</v>
      </c>
    </row>
    <row r="77" spans="1:8" x14ac:dyDescent="0.2">
      <c r="A77" t="s">
        <v>246</v>
      </c>
      <c r="B77" t="s">
        <v>63</v>
      </c>
      <c r="C77" t="s">
        <v>180</v>
      </c>
      <c r="D77" t="s">
        <v>291</v>
      </c>
    </row>
    <row r="78" spans="1:8" x14ac:dyDescent="0.2">
      <c r="A78" t="s">
        <v>247</v>
      </c>
      <c r="B78" t="s">
        <v>248</v>
      </c>
      <c r="C78" t="s">
        <v>170</v>
      </c>
      <c r="D78">
        <v>0.62</v>
      </c>
      <c r="E78" t="s">
        <v>290</v>
      </c>
      <c r="F78">
        <v>8</v>
      </c>
      <c r="G78">
        <v>26.382000000000001</v>
      </c>
      <c r="H78">
        <v>42.551612900000002</v>
      </c>
    </row>
    <row r="79" spans="1:8" x14ac:dyDescent="0.2">
      <c r="A79" t="s">
        <v>249</v>
      </c>
      <c r="B79" t="s">
        <v>248</v>
      </c>
      <c r="C79" t="s">
        <v>170</v>
      </c>
      <c r="D79">
        <v>1</v>
      </c>
      <c r="E79" t="s">
        <v>290</v>
      </c>
      <c r="F79">
        <v>6</v>
      </c>
      <c r="G79">
        <v>29.951000000000001</v>
      </c>
      <c r="H79">
        <v>29.951000000000001</v>
      </c>
    </row>
    <row r="80" spans="1:8" x14ac:dyDescent="0.2">
      <c r="A80" t="s">
        <v>250</v>
      </c>
      <c r="B80" t="s">
        <v>248</v>
      </c>
      <c r="C80" t="s">
        <v>170</v>
      </c>
      <c r="D80">
        <v>1.43</v>
      </c>
      <c r="E80" t="s">
        <v>290</v>
      </c>
      <c r="F80">
        <v>10</v>
      </c>
      <c r="G80">
        <v>69.143000000000001</v>
      </c>
      <c r="H80">
        <v>48.35174825</v>
      </c>
    </row>
    <row r="81" spans="1:8" x14ac:dyDescent="0.2">
      <c r="A81" t="s">
        <v>251</v>
      </c>
      <c r="B81" t="s">
        <v>248</v>
      </c>
      <c r="C81" t="s">
        <v>170</v>
      </c>
      <c r="D81">
        <v>1.0900000000000001</v>
      </c>
      <c r="E81" t="s">
        <v>290</v>
      </c>
      <c r="F81">
        <v>11</v>
      </c>
      <c r="G81">
        <v>42.445</v>
      </c>
      <c r="H81">
        <v>38.940366969999999</v>
      </c>
    </row>
    <row r="82" spans="1:8" x14ac:dyDescent="0.2">
      <c r="A82" t="s">
        <v>252</v>
      </c>
      <c r="B82" t="s">
        <v>248</v>
      </c>
      <c r="C82" t="s">
        <v>170</v>
      </c>
      <c r="D82" t="s">
        <v>291</v>
      </c>
    </row>
    <row r="83" spans="1:8" x14ac:dyDescent="0.2">
      <c r="A83" t="s">
        <v>253</v>
      </c>
      <c r="B83" t="s">
        <v>248</v>
      </c>
      <c r="C83" t="s">
        <v>170</v>
      </c>
      <c r="D83">
        <v>1.21</v>
      </c>
      <c r="E83" t="s">
        <v>290</v>
      </c>
      <c r="F83">
        <v>16</v>
      </c>
      <c r="G83">
        <v>51.667999999999999</v>
      </c>
      <c r="H83">
        <v>42.700826450000001</v>
      </c>
    </row>
    <row r="84" spans="1:8" x14ac:dyDescent="0.2">
      <c r="A84" t="s">
        <v>254</v>
      </c>
      <c r="B84" t="s">
        <v>248</v>
      </c>
      <c r="C84" t="s">
        <v>170</v>
      </c>
      <c r="D84">
        <v>0.82</v>
      </c>
      <c r="E84" t="s">
        <v>290</v>
      </c>
      <c r="F84">
        <v>11</v>
      </c>
      <c r="G84">
        <v>38.25</v>
      </c>
      <c r="H84">
        <v>46.646341460000002</v>
      </c>
    </row>
    <row r="85" spans="1:8" x14ac:dyDescent="0.2">
      <c r="A85" t="s">
        <v>255</v>
      </c>
      <c r="B85" t="s">
        <v>248</v>
      </c>
      <c r="C85" t="s">
        <v>170</v>
      </c>
      <c r="D85">
        <v>0.77</v>
      </c>
      <c r="E85" t="s">
        <v>290</v>
      </c>
      <c r="F85">
        <v>6</v>
      </c>
      <c r="G85">
        <v>15.231</v>
      </c>
      <c r="H85">
        <v>19.780519479999999</v>
      </c>
    </row>
    <row r="86" spans="1:8" x14ac:dyDescent="0.2">
      <c r="A86" t="s">
        <v>256</v>
      </c>
      <c r="B86" t="s">
        <v>248</v>
      </c>
      <c r="C86" t="s">
        <v>180</v>
      </c>
      <c r="D86">
        <v>1.65</v>
      </c>
      <c r="E86" t="s">
        <v>290</v>
      </c>
      <c r="F86">
        <v>11</v>
      </c>
      <c r="G86">
        <v>42.139000000000003</v>
      </c>
      <c r="H86">
        <v>25.538787880000001</v>
      </c>
    </row>
    <row r="87" spans="1:8" x14ac:dyDescent="0.2">
      <c r="A87" t="s">
        <v>257</v>
      </c>
      <c r="B87" t="s">
        <v>248</v>
      </c>
      <c r="C87" t="s">
        <v>180</v>
      </c>
      <c r="D87">
        <v>0.91</v>
      </c>
      <c r="E87" t="s">
        <v>290</v>
      </c>
      <c r="F87">
        <v>10</v>
      </c>
      <c r="G87">
        <v>23.277999999999999</v>
      </c>
      <c r="H87">
        <v>25.58021978</v>
      </c>
    </row>
    <row r="88" spans="1:8" x14ac:dyDescent="0.2">
      <c r="A88" t="s">
        <v>258</v>
      </c>
      <c r="B88" t="s">
        <v>248</v>
      </c>
      <c r="C88" t="s">
        <v>180</v>
      </c>
      <c r="D88">
        <v>0.41</v>
      </c>
      <c r="E88" t="s">
        <v>290</v>
      </c>
      <c r="F88">
        <v>4</v>
      </c>
      <c r="G88">
        <v>14.015000000000001</v>
      </c>
      <c r="H88">
        <v>34.18292683</v>
      </c>
    </row>
    <row r="89" spans="1:8" x14ac:dyDescent="0.2">
      <c r="A89" t="s">
        <v>259</v>
      </c>
      <c r="B89" t="s">
        <v>248</v>
      </c>
      <c r="C89" t="s">
        <v>180</v>
      </c>
      <c r="D89">
        <v>1.18</v>
      </c>
      <c r="E89" t="s">
        <v>290</v>
      </c>
      <c r="F89">
        <v>17</v>
      </c>
      <c r="G89">
        <v>69.266000000000005</v>
      </c>
      <c r="H89">
        <v>58.7</v>
      </c>
    </row>
    <row r="90" spans="1:8" x14ac:dyDescent="0.2">
      <c r="A90" t="s">
        <v>260</v>
      </c>
      <c r="B90" t="s">
        <v>248</v>
      </c>
      <c r="C90" t="s">
        <v>180</v>
      </c>
      <c r="D90">
        <v>0.93</v>
      </c>
      <c r="E90" t="s">
        <v>290</v>
      </c>
      <c r="F90">
        <v>10</v>
      </c>
      <c r="G90">
        <v>32.853000000000002</v>
      </c>
      <c r="H90">
        <v>35.325806450000002</v>
      </c>
    </row>
    <row r="91" spans="1:8" x14ac:dyDescent="0.2">
      <c r="A91" t="s">
        <v>261</v>
      </c>
      <c r="B91" t="s">
        <v>248</v>
      </c>
      <c r="C91" t="s">
        <v>180</v>
      </c>
      <c r="D91">
        <v>1.23</v>
      </c>
      <c r="E91" t="s">
        <v>290</v>
      </c>
      <c r="F91">
        <v>8</v>
      </c>
      <c r="G91">
        <v>32.948</v>
      </c>
      <c r="H91">
        <v>26.786991870000001</v>
      </c>
    </row>
    <row r="92" spans="1:8" x14ac:dyDescent="0.2">
      <c r="A92" t="s">
        <v>262</v>
      </c>
      <c r="B92" t="s">
        <v>248</v>
      </c>
      <c r="C92" t="s">
        <v>180</v>
      </c>
      <c r="D92">
        <v>1.03</v>
      </c>
      <c r="E92" t="s">
        <v>290</v>
      </c>
      <c r="F92">
        <v>6</v>
      </c>
      <c r="G92">
        <v>27.911000000000001</v>
      </c>
      <c r="H92">
        <v>27.098058250000001</v>
      </c>
    </row>
    <row r="93" spans="1:8" x14ac:dyDescent="0.2">
      <c r="A93" t="s">
        <v>263</v>
      </c>
      <c r="B93" t="s">
        <v>248</v>
      </c>
      <c r="C93" t="s">
        <v>180</v>
      </c>
      <c r="D93" t="s">
        <v>291</v>
      </c>
    </row>
    <row r="94" spans="1:8" x14ac:dyDescent="0.2">
      <c r="A94" t="s">
        <v>169</v>
      </c>
      <c r="B94" t="s">
        <v>58</v>
      </c>
      <c r="C94" t="s">
        <v>170</v>
      </c>
      <c r="D94">
        <v>1.56</v>
      </c>
      <c r="E94" t="s">
        <v>292</v>
      </c>
      <c r="F94">
        <v>14</v>
      </c>
      <c r="G94">
        <v>70.125</v>
      </c>
      <c r="H94">
        <v>44.95192308</v>
      </c>
    </row>
    <row r="95" spans="1:8" x14ac:dyDescent="0.2">
      <c r="A95" t="s">
        <v>171</v>
      </c>
      <c r="B95" t="s">
        <v>58</v>
      </c>
      <c r="C95" t="s">
        <v>170</v>
      </c>
      <c r="D95">
        <v>0.56000000000000005</v>
      </c>
      <c r="E95" t="s">
        <v>292</v>
      </c>
      <c r="F95">
        <v>8</v>
      </c>
      <c r="G95">
        <v>43.67</v>
      </c>
      <c r="H95">
        <v>77.982142859999996</v>
      </c>
    </row>
    <row r="96" spans="1:8" x14ac:dyDescent="0.2">
      <c r="A96" t="s">
        <v>172</v>
      </c>
      <c r="B96" t="s">
        <v>58</v>
      </c>
      <c r="C96" t="s">
        <v>170</v>
      </c>
      <c r="D96">
        <v>0.55000000000000004</v>
      </c>
      <c r="E96" t="s">
        <v>292</v>
      </c>
      <c r="F96">
        <v>5</v>
      </c>
      <c r="G96">
        <v>7.6420000000000003</v>
      </c>
      <c r="H96">
        <v>13.894545450000001</v>
      </c>
    </row>
    <row r="97" spans="1:8" x14ac:dyDescent="0.2">
      <c r="A97" t="s">
        <v>173</v>
      </c>
      <c r="B97" t="s">
        <v>58</v>
      </c>
      <c r="C97" t="s">
        <v>170</v>
      </c>
      <c r="D97">
        <v>0.56999999999999995</v>
      </c>
      <c r="E97" t="s">
        <v>292</v>
      </c>
      <c r="F97">
        <v>6</v>
      </c>
      <c r="G97">
        <v>6.306</v>
      </c>
      <c r="H97">
        <v>11.063157889999999</v>
      </c>
    </row>
    <row r="98" spans="1:8" x14ac:dyDescent="0.2">
      <c r="A98" t="s">
        <v>174</v>
      </c>
      <c r="B98" t="s">
        <v>58</v>
      </c>
      <c r="C98" t="s">
        <v>170</v>
      </c>
      <c r="D98">
        <v>0.98</v>
      </c>
      <c r="E98" t="s">
        <v>292</v>
      </c>
      <c r="F98">
        <v>8</v>
      </c>
      <c r="G98">
        <v>28.459</v>
      </c>
      <c r="H98">
        <v>29.03979592</v>
      </c>
    </row>
    <row r="99" spans="1:8" x14ac:dyDescent="0.2">
      <c r="A99" t="s">
        <v>175</v>
      </c>
      <c r="B99" t="s">
        <v>58</v>
      </c>
      <c r="C99" t="s">
        <v>170</v>
      </c>
      <c r="D99">
        <v>1.7</v>
      </c>
      <c r="E99" t="s">
        <v>292</v>
      </c>
      <c r="F99">
        <v>20</v>
      </c>
      <c r="G99">
        <v>62.317999999999998</v>
      </c>
      <c r="H99">
        <v>36.657647060000002</v>
      </c>
    </row>
    <row r="100" spans="1:8" x14ac:dyDescent="0.2">
      <c r="A100" t="s">
        <v>176</v>
      </c>
      <c r="B100" t="s">
        <v>58</v>
      </c>
      <c r="C100" t="s">
        <v>170</v>
      </c>
      <c r="D100">
        <v>1.32</v>
      </c>
      <c r="E100" t="s">
        <v>292</v>
      </c>
      <c r="F100">
        <v>12</v>
      </c>
      <c r="G100">
        <v>50.198999999999998</v>
      </c>
      <c r="H100">
        <v>38.029545450000001</v>
      </c>
    </row>
    <row r="101" spans="1:8" x14ac:dyDescent="0.2">
      <c r="A101" t="s">
        <v>177</v>
      </c>
      <c r="B101" t="s">
        <v>58</v>
      </c>
      <c r="C101" t="s">
        <v>170</v>
      </c>
      <c r="D101">
        <v>1.0900000000000001</v>
      </c>
      <c r="E101" t="s">
        <v>292</v>
      </c>
      <c r="F101">
        <v>14</v>
      </c>
      <c r="G101">
        <v>44.436</v>
      </c>
      <c r="H101">
        <v>40.76697248</v>
      </c>
    </row>
    <row r="102" spans="1:8" x14ac:dyDescent="0.2">
      <c r="A102" t="s">
        <v>178</v>
      </c>
      <c r="B102" t="s">
        <v>58</v>
      </c>
      <c r="C102" t="s">
        <v>170</v>
      </c>
      <c r="D102">
        <v>0.94</v>
      </c>
      <c r="E102" t="s">
        <v>292</v>
      </c>
      <c r="F102">
        <v>6</v>
      </c>
      <c r="G102">
        <v>10.25</v>
      </c>
      <c r="H102">
        <v>10.904255320000001</v>
      </c>
    </row>
    <row r="103" spans="1:8" x14ac:dyDescent="0.2">
      <c r="A103" t="s">
        <v>179</v>
      </c>
      <c r="B103" t="s">
        <v>58</v>
      </c>
      <c r="C103" t="s">
        <v>180</v>
      </c>
      <c r="D103">
        <v>1.02</v>
      </c>
      <c r="E103" t="s">
        <v>292</v>
      </c>
      <c r="F103">
        <v>6</v>
      </c>
      <c r="G103">
        <v>27.11</v>
      </c>
      <c r="H103">
        <v>26.578431370000001</v>
      </c>
    </row>
    <row r="104" spans="1:8" x14ac:dyDescent="0.2">
      <c r="A104" t="s">
        <v>181</v>
      </c>
      <c r="B104" t="s">
        <v>58</v>
      </c>
      <c r="C104" t="s">
        <v>180</v>
      </c>
      <c r="D104" t="s">
        <v>291</v>
      </c>
    </row>
    <row r="105" spans="1:8" x14ac:dyDescent="0.2">
      <c r="A105" t="s">
        <v>182</v>
      </c>
      <c r="B105" t="s">
        <v>58</v>
      </c>
      <c r="C105" t="s">
        <v>180</v>
      </c>
      <c r="D105">
        <v>0.61</v>
      </c>
      <c r="E105" t="s">
        <v>292</v>
      </c>
      <c r="F105">
        <v>8</v>
      </c>
      <c r="G105">
        <v>14.061</v>
      </c>
      <c r="H105">
        <v>23.050819669999999</v>
      </c>
    </row>
    <row r="106" spans="1:8" x14ac:dyDescent="0.2">
      <c r="A106" t="s">
        <v>183</v>
      </c>
      <c r="B106" t="s">
        <v>58</v>
      </c>
      <c r="C106" t="s">
        <v>180</v>
      </c>
      <c r="D106" t="s">
        <v>291</v>
      </c>
    </row>
    <row r="107" spans="1:8" x14ac:dyDescent="0.2">
      <c r="A107" t="s">
        <v>184</v>
      </c>
      <c r="B107" t="s">
        <v>58</v>
      </c>
      <c r="C107" t="s">
        <v>180</v>
      </c>
      <c r="D107" t="s">
        <v>291</v>
      </c>
    </row>
    <row r="108" spans="1:8" x14ac:dyDescent="0.2">
      <c r="A108" t="s">
        <v>185</v>
      </c>
      <c r="B108" t="s">
        <v>58</v>
      </c>
      <c r="C108" t="s">
        <v>180</v>
      </c>
      <c r="D108">
        <v>0.82</v>
      </c>
      <c r="E108" t="s">
        <v>292</v>
      </c>
      <c r="F108">
        <v>8</v>
      </c>
      <c r="G108">
        <v>8.4</v>
      </c>
      <c r="H108">
        <v>10.243902439999999</v>
      </c>
    </row>
    <row r="109" spans="1:8" x14ac:dyDescent="0.2">
      <c r="A109" t="s">
        <v>186</v>
      </c>
      <c r="B109" t="s">
        <v>58</v>
      </c>
      <c r="C109" t="s">
        <v>180</v>
      </c>
      <c r="D109">
        <v>0.47</v>
      </c>
      <c r="E109" t="s">
        <v>292</v>
      </c>
      <c r="F109">
        <v>4</v>
      </c>
      <c r="G109">
        <v>7.8179999999999996</v>
      </c>
      <c r="H109">
        <v>16.63404255</v>
      </c>
    </row>
    <row r="110" spans="1:8" x14ac:dyDescent="0.2">
      <c r="A110" t="s">
        <v>187</v>
      </c>
      <c r="B110" t="s">
        <v>58</v>
      </c>
      <c r="C110" t="s">
        <v>180</v>
      </c>
      <c r="D110">
        <v>0.65</v>
      </c>
      <c r="E110" t="s">
        <v>292</v>
      </c>
      <c r="F110">
        <v>2</v>
      </c>
      <c r="G110">
        <v>3.081</v>
      </c>
      <c r="H110">
        <v>4.74</v>
      </c>
    </row>
    <row r="111" spans="1:8" x14ac:dyDescent="0.2">
      <c r="A111" t="s">
        <v>188</v>
      </c>
      <c r="B111" t="s">
        <v>58</v>
      </c>
      <c r="C111" t="s">
        <v>180</v>
      </c>
      <c r="D111" t="s">
        <v>291</v>
      </c>
    </row>
    <row r="112" spans="1:8" x14ac:dyDescent="0.2">
      <c r="A112" t="s">
        <v>189</v>
      </c>
      <c r="B112" t="s">
        <v>71</v>
      </c>
      <c r="C112" t="s">
        <v>170</v>
      </c>
      <c r="D112">
        <v>1.21</v>
      </c>
      <c r="E112" t="s">
        <v>292</v>
      </c>
      <c r="F112">
        <v>8</v>
      </c>
      <c r="G112">
        <v>107.163</v>
      </c>
      <c r="H112">
        <v>88.564462809999995</v>
      </c>
    </row>
    <row r="113" spans="1:8" x14ac:dyDescent="0.2">
      <c r="A113" t="s">
        <v>190</v>
      </c>
      <c r="B113" t="s">
        <v>71</v>
      </c>
      <c r="C113" t="s">
        <v>170</v>
      </c>
      <c r="D113">
        <v>1.28</v>
      </c>
      <c r="E113" t="s">
        <v>292</v>
      </c>
      <c r="F113">
        <v>10</v>
      </c>
      <c r="G113">
        <v>175.69900000000001</v>
      </c>
      <c r="H113">
        <v>137.26484379999999</v>
      </c>
    </row>
    <row r="114" spans="1:8" x14ac:dyDescent="0.2">
      <c r="A114" t="s">
        <v>191</v>
      </c>
      <c r="B114" t="s">
        <v>71</v>
      </c>
      <c r="C114" t="s">
        <v>170</v>
      </c>
      <c r="D114">
        <v>1.42</v>
      </c>
      <c r="E114" t="s">
        <v>292</v>
      </c>
      <c r="F114">
        <v>10</v>
      </c>
      <c r="G114">
        <v>106.699</v>
      </c>
      <c r="H114">
        <v>75.140140849999995</v>
      </c>
    </row>
    <row r="115" spans="1:8" x14ac:dyDescent="0.2">
      <c r="A115" t="s">
        <v>192</v>
      </c>
      <c r="B115" t="s">
        <v>71</v>
      </c>
      <c r="C115" t="s">
        <v>170</v>
      </c>
      <c r="D115">
        <v>1.28</v>
      </c>
      <c r="E115" t="s">
        <v>292</v>
      </c>
      <c r="F115">
        <v>10</v>
      </c>
      <c r="G115">
        <v>128.791</v>
      </c>
      <c r="H115">
        <v>100.6179688</v>
      </c>
    </row>
    <row r="116" spans="1:8" x14ac:dyDescent="0.2">
      <c r="A116" t="s">
        <v>193</v>
      </c>
      <c r="B116" t="s">
        <v>71</v>
      </c>
      <c r="C116" t="s">
        <v>170</v>
      </c>
      <c r="D116">
        <v>1.39</v>
      </c>
      <c r="E116" t="s">
        <v>292</v>
      </c>
      <c r="F116">
        <v>10</v>
      </c>
      <c r="G116">
        <v>138.03200000000001</v>
      </c>
      <c r="H116">
        <v>99.303597120000006</v>
      </c>
    </row>
    <row r="117" spans="1:8" x14ac:dyDescent="0.2">
      <c r="A117" t="s">
        <v>194</v>
      </c>
      <c r="B117" t="s">
        <v>71</v>
      </c>
      <c r="C117" t="s">
        <v>170</v>
      </c>
      <c r="D117">
        <v>1.79</v>
      </c>
      <c r="E117" t="s">
        <v>292</v>
      </c>
      <c r="F117">
        <v>14</v>
      </c>
      <c r="G117">
        <v>202.57400000000001</v>
      </c>
      <c r="H117">
        <v>113.1698324</v>
      </c>
    </row>
    <row r="118" spans="1:8" x14ac:dyDescent="0.2">
      <c r="A118" t="s">
        <v>195</v>
      </c>
      <c r="B118" t="s">
        <v>71</v>
      </c>
      <c r="C118" t="s">
        <v>170</v>
      </c>
      <c r="D118">
        <v>1.03</v>
      </c>
      <c r="E118" t="s">
        <v>292</v>
      </c>
      <c r="F118">
        <v>10</v>
      </c>
      <c r="G118">
        <v>32.353000000000002</v>
      </c>
      <c r="H118">
        <v>31.410679609999999</v>
      </c>
    </row>
    <row r="119" spans="1:8" x14ac:dyDescent="0.2">
      <c r="A119" t="s">
        <v>196</v>
      </c>
      <c r="B119" t="s">
        <v>71</v>
      </c>
      <c r="C119" t="s">
        <v>170</v>
      </c>
      <c r="D119">
        <v>0.55000000000000004</v>
      </c>
      <c r="E119" t="s">
        <v>292</v>
      </c>
      <c r="F119">
        <v>9</v>
      </c>
      <c r="G119">
        <v>26.876999999999999</v>
      </c>
      <c r="H119">
        <v>48.867272730000003</v>
      </c>
    </row>
    <row r="120" spans="1:8" x14ac:dyDescent="0.2">
      <c r="A120" t="s">
        <v>197</v>
      </c>
      <c r="B120" t="s">
        <v>71</v>
      </c>
      <c r="C120" t="s">
        <v>180</v>
      </c>
      <c r="D120">
        <v>1.66</v>
      </c>
      <c r="E120" t="s">
        <v>292</v>
      </c>
      <c r="F120">
        <v>7</v>
      </c>
      <c r="G120">
        <v>65.664000000000001</v>
      </c>
      <c r="H120">
        <v>39.556626510000001</v>
      </c>
    </row>
    <row r="121" spans="1:8" x14ac:dyDescent="0.2">
      <c r="A121" t="s">
        <v>198</v>
      </c>
      <c r="B121" t="s">
        <v>71</v>
      </c>
      <c r="C121" t="s">
        <v>180</v>
      </c>
      <c r="D121">
        <v>1.49</v>
      </c>
      <c r="E121" t="s">
        <v>292</v>
      </c>
      <c r="F121">
        <v>8</v>
      </c>
      <c r="G121">
        <v>60.783999999999999</v>
      </c>
      <c r="H121">
        <v>40.794630869999999</v>
      </c>
    </row>
    <row r="122" spans="1:8" x14ac:dyDescent="0.2">
      <c r="A122" t="s">
        <v>199</v>
      </c>
      <c r="B122" t="s">
        <v>71</v>
      </c>
      <c r="C122" t="s">
        <v>180</v>
      </c>
      <c r="D122">
        <v>0.9</v>
      </c>
      <c r="E122" t="s">
        <v>292</v>
      </c>
      <c r="F122">
        <v>6</v>
      </c>
      <c r="G122">
        <v>21.279</v>
      </c>
      <c r="H122">
        <v>23.643333330000001</v>
      </c>
    </row>
    <row r="123" spans="1:8" x14ac:dyDescent="0.2">
      <c r="A123" t="s">
        <v>200</v>
      </c>
      <c r="B123" t="s">
        <v>71</v>
      </c>
      <c r="C123" t="s">
        <v>180</v>
      </c>
      <c r="D123">
        <v>1.85</v>
      </c>
      <c r="E123" t="s">
        <v>292</v>
      </c>
      <c r="F123">
        <v>8</v>
      </c>
      <c r="G123">
        <v>151.13399999999999</v>
      </c>
      <c r="H123">
        <v>81.694054050000005</v>
      </c>
    </row>
    <row r="124" spans="1:8" x14ac:dyDescent="0.2">
      <c r="A124" t="s">
        <v>201</v>
      </c>
      <c r="B124" t="s">
        <v>71</v>
      </c>
      <c r="C124" t="s">
        <v>180</v>
      </c>
      <c r="D124">
        <v>2.0099999999999998</v>
      </c>
      <c r="E124" t="s">
        <v>292</v>
      </c>
      <c r="F124">
        <v>8</v>
      </c>
      <c r="G124">
        <v>142.816</v>
      </c>
      <c r="H124">
        <v>71.052736319999994</v>
      </c>
    </row>
    <row r="125" spans="1:8" x14ac:dyDescent="0.2">
      <c r="A125" t="s">
        <v>202</v>
      </c>
      <c r="B125" t="s">
        <v>71</v>
      </c>
      <c r="C125" t="s">
        <v>180</v>
      </c>
      <c r="D125">
        <v>1.21</v>
      </c>
      <c r="E125" t="s">
        <v>292</v>
      </c>
      <c r="F125">
        <v>2</v>
      </c>
      <c r="G125">
        <v>43.139000000000003</v>
      </c>
      <c r="H125">
        <v>35.652066120000001</v>
      </c>
    </row>
    <row r="126" spans="1:8" x14ac:dyDescent="0.2">
      <c r="A126" t="s">
        <v>203</v>
      </c>
      <c r="B126" t="s">
        <v>71</v>
      </c>
      <c r="C126" t="s">
        <v>180</v>
      </c>
      <c r="D126">
        <v>1.39</v>
      </c>
      <c r="E126" t="s">
        <v>292</v>
      </c>
      <c r="F126">
        <v>10</v>
      </c>
      <c r="G126">
        <v>86.596999999999994</v>
      </c>
      <c r="H126">
        <v>62.3</v>
      </c>
    </row>
    <row r="127" spans="1:8" x14ac:dyDescent="0.2">
      <c r="A127" t="s">
        <v>204</v>
      </c>
      <c r="B127" t="s">
        <v>71</v>
      </c>
      <c r="C127" t="s">
        <v>180</v>
      </c>
      <c r="D127" t="s">
        <v>291</v>
      </c>
    </row>
    <row r="128" spans="1:8" x14ac:dyDescent="0.2">
      <c r="A128" t="s">
        <v>205</v>
      </c>
      <c r="B128" t="s">
        <v>77</v>
      </c>
      <c r="C128" t="s">
        <v>170</v>
      </c>
      <c r="D128">
        <v>1.1499999999999999</v>
      </c>
      <c r="E128" t="s">
        <v>292</v>
      </c>
      <c r="F128">
        <v>6</v>
      </c>
      <c r="G128">
        <v>21.158000000000001</v>
      </c>
      <c r="H128">
        <v>18.398260870000001</v>
      </c>
    </row>
    <row r="129" spans="1:8" x14ac:dyDescent="0.2">
      <c r="A129" t="s">
        <v>206</v>
      </c>
      <c r="B129" t="s">
        <v>77</v>
      </c>
      <c r="C129" t="s">
        <v>170</v>
      </c>
      <c r="D129">
        <v>1.03</v>
      </c>
      <c r="E129" t="s">
        <v>292</v>
      </c>
      <c r="F129">
        <v>6</v>
      </c>
      <c r="G129">
        <v>35.991999999999997</v>
      </c>
      <c r="H129">
        <v>34.943689319999997</v>
      </c>
    </row>
    <row r="130" spans="1:8" x14ac:dyDescent="0.2">
      <c r="A130" t="s">
        <v>207</v>
      </c>
      <c r="B130" t="s">
        <v>77</v>
      </c>
      <c r="C130" t="s">
        <v>170</v>
      </c>
      <c r="D130">
        <v>2.0699999999999998</v>
      </c>
      <c r="E130" t="s">
        <v>292</v>
      </c>
      <c r="F130">
        <v>20</v>
      </c>
      <c r="G130">
        <v>107.892</v>
      </c>
      <c r="H130">
        <v>52.121739130000002</v>
      </c>
    </row>
    <row r="131" spans="1:8" x14ac:dyDescent="0.2">
      <c r="A131" t="s">
        <v>208</v>
      </c>
      <c r="B131" t="s">
        <v>77</v>
      </c>
      <c r="C131" t="s">
        <v>170</v>
      </c>
      <c r="D131">
        <v>0.84</v>
      </c>
      <c r="E131" t="s">
        <v>292</v>
      </c>
      <c r="F131">
        <v>8</v>
      </c>
      <c r="G131">
        <v>28.795999999999999</v>
      </c>
      <c r="H131">
        <v>34.280952380000002</v>
      </c>
    </row>
    <row r="132" spans="1:8" x14ac:dyDescent="0.2">
      <c r="A132" t="s">
        <v>209</v>
      </c>
      <c r="B132" t="s">
        <v>77</v>
      </c>
      <c r="C132" t="s">
        <v>180</v>
      </c>
      <c r="D132">
        <v>0.94</v>
      </c>
      <c r="E132" t="s">
        <v>292</v>
      </c>
      <c r="F132">
        <v>6</v>
      </c>
      <c r="G132">
        <v>17.248999999999999</v>
      </c>
      <c r="H132">
        <v>18.350000000000001</v>
      </c>
    </row>
    <row r="133" spans="1:8" x14ac:dyDescent="0.2">
      <c r="A133" t="s">
        <v>210</v>
      </c>
      <c r="B133" t="s">
        <v>77</v>
      </c>
      <c r="C133" t="s">
        <v>180</v>
      </c>
      <c r="D133">
        <v>0.89</v>
      </c>
      <c r="E133" t="s">
        <v>292</v>
      </c>
      <c r="F133">
        <v>1</v>
      </c>
      <c r="G133">
        <v>2.6110000000000002</v>
      </c>
      <c r="H133">
        <v>2.9337078650000001</v>
      </c>
    </row>
    <row r="134" spans="1:8" x14ac:dyDescent="0.2">
      <c r="A134" t="s">
        <v>211</v>
      </c>
      <c r="B134" t="s">
        <v>77</v>
      </c>
      <c r="C134" t="s">
        <v>180</v>
      </c>
      <c r="D134">
        <v>0.82</v>
      </c>
    </row>
    <row r="135" spans="1:8" x14ac:dyDescent="0.2">
      <c r="A135" t="s">
        <v>212</v>
      </c>
      <c r="B135" t="s">
        <v>77</v>
      </c>
      <c r="C135" t="s">
        <v>180</v>
      </c>
      <c r="D135">
        <v>0.83</v>
      </c>
      <c r="E135" t="s">
        <v>292</v>
      </c>
      <c r="F135">
        <v>4</v>
      </c>
      <c r="G135">
        <v>5.5609999999999999</v>
      </c>
      <c r="H135">
        <v>6.7</v>
      </c>
    </row>
    <row r="136" spans="1:8" x14ac:dyDescent="0.2">
      <c r="A136" t="s">
        <v>213</v>
      </c>
      <c r="B136" t="s">
        <v>66</v>
      </c>
      <c r="C136" t="s">
        <v>170</v>
      </c>
      <c r="D136">
        <v>1.55</v>
      </c>
      <c r="E136" t="s">
        <v>292</v>
      </c>
      <c r="F136">
        <v>6</v>
      </c>
      <c r="G136">
        <v>88.147999999999996</v>
      </c>
      <c r="H136">
        <v>56.869677420000002</v>
      </c>
    </row>
    <row r="137" spans="1:8" x14ac:dyDescent="0.2">
      <c r="A137" t="s">
        <v>214</v>
      </c>
      <c r="B137" t="s">
        <v>66</v>
      </c>
      <c r="C137" t="s">
        <v>170</v>
      </c>
      <c r="D137">
        <v>1.75</v>
      </c>
      <c r="E137" t="s">
        <v>292</v>
      </c>
      <c r="F137">
        <v>7</v>
      </c>
      <c r="G137">
        <v>101.774</v>
      </c>
      <c r="H137">
        <v>58.15657143</v>
      </c>
    </row>
    <row r="138" spans="1:8" x14ac:dyDescent="0.2">
      <c r="A138" t="s">
        <v>215</v>
      </c>
      <c r="B138" t="s">
        <v>66</v>
      </c>
      <c r="C138" t="s">
        <v>170</v>
      </c>
      <c r="D138">
        <v>1.61</v>
      </c>
      <c r="E138" t="s">
        <v>292</v>
      </c>
      <c r="F138">
        <v>4</v>
      </c>
      <c r="G138">
        <v>161.42699999999999</v>
      </c>
      <c r="H138">
        <v>100.2652174</v>
      </c>
    </row>
    <row r="139" spans="1:8" x14ac:dyDescent="0.2">
      <c r="A139" t="s">
        <v>216</v>
      </c>
      <c r="B139" t="s">
        <v>66</v>
      </c>
      <c r="C139" t="s">
        <v>170</v>
      </c>
      <c r="D139">
        <v>1.23</v>
      </c>
      <c r="E139" t="s">
        <v>292</v>
      </c>
      <c r="F139">
        <v>8</v>
      </c>
      <c r="G139">
        <v>39.563000000000002</v>
      </c>
      <c r="H139">
        <v>32.165040650000002</v>
      </c>
    </row>
    <row r="140" spans="1:8" x14ac:dyDescent="0.2">
      <c r="A140" t="s">
        <v>217</v>
      </c>
      <c r="B140" t="s">
        <v>66</v>
      </c>
      <c r="C140" t="s">
        <v>170</v>
      </c>
      <c r="D140">
        <v>0.57999999999999996</v>
      </c>
      <c r="E140" t="s">
        <v>292</v>
      </c>
      <c r="F140">
        <v>6</v>
      </c>
      <c r="G140">
        <v>12.164</v>
      </c>
      <c r="H140">
        <v>20.972413790000001</v>
      </c>
    </row>
    <row r="141" spans="1:8" x14ac:dyDescent="0.2">
      <c r="A141" t="s">
        <v>218</v>
      </c>
      <c r="B141" t="s">
        <v>66</v>
      </c>
      <c r="C141" t="s">
        <v>170</v>
      </c>
      <c r="D141">
        <v>0.25</v>
      </c>
      <c r="E141" t="s">
        <v>292</v>
      </c>
      <c r="F141">
        <v>5</v>
      </c>
      <c r="G141">
        <v>70.784999999999997</v>
      </c>
      <c r="H141">
        <v>283.14</v>
      </c>
    </row>
    <row r="142" spans="1:8" x14ac:dyDescent="0.2">
      <c r="A142" t="s">
        <v>219</v>
      </c>
      <c r="B142" t="s">
        <v>66</v>
      </c>
      <c r="C142" t="s">
        <v>170</v>
      </c>
      <c r="D142">
        <v>1.21</v>
      </c>
      <c r="E142" t="s">
        <v>292</v>
      </c>
      <c r="F142">
        <v>4</v>
      </c>
      <c r="G142">
        <v>50.124000000000002</v>
      </c>
      <c r="H142">
        <v>41.424793389999998</v>
      </c>
    </row>
    <row r="143" spans="1:8" x14ac:dyDescent="0.2">
      <c r="A143" t="s">
        <v>220</v>
      </c>
      <c r="B143" t="s">
        <v>66</v>
      </c>
      <c r="C143" t="s">
        <v>180</v>
      </c>
      <c r="D143" t="s">
        <v>291</v>
      </c>
    </row>
    <row r="144" spans="1:8" x14ac:dyDescent="0.2">
      <c r="A144" t="s">
        <v>221</v>
      </c>
      <c r="B144" t="s">
        <v>66</v>
      </c>
      <c r="C144" t="s">
        <v>180</v>
      </c>
      <c r="D144" t="s">
        <v>291</v>
      </c>
    </row>
    <row r="145" spans="1:8" x14ac:dyDescent="0.2">
      <c r="A145" t="s">
        <v>222</v>
      </c>
      <c r="B145" t="s">
        <v>66</v>
      </c>
      <c r="C145" t="s">
        <v>180</v>
      </c>
      <c r="D145" t="s">
        <v>291</v>
      </c>
    </row>
    <row r="146" spans="1:8" x14ac:dyDescent="0.2">
      <c r="A146" t="s">
        <v>223</v>
      </c>
      <c r="B146" t="s">
        <v>66</v>
      </c>
      <c r="C146" t="s">
        <v>180</v>
      </c>
      <c r="D146">
        <v>0.74</v>
      </c>
      <c r="E146" t="s">
        <v>292</v>
      </c>
      <c r="F146">
        <v>2</v>
      </c>
      <c r="G146">
        <v>12.991</v>
      </c>
      <c r="H146">
        <v>17.555405409999999</v>
      </c>
    </row>
    <row r="147" spans="1:8" x14ac:dyDescent="0.2">
      <c r="A147" t="s">
        <v>224</v>
      </c>
      <c r="B147" t="s">
        <v>66</v>
      </c>
      <c r="C147" t="s">
        <v>180</v>
      </c>
      <c r="D147">
        <v>0.79</v>
      </c>
      <c r="E147" t="s">
        <v>292</v>
      </c>
      <c r="F147">
        <v>2</v>
      </c>
      <c r="G147">
        <v>12.788</v>
      </c>
      <c r="H147">
        <v>16.18734177</v>
      </c>
    </row>
    <row r="148" spans="1:8" x14ac:dyDescent="0.2">
      <c r="A148" t="s">
        <v>225</v>
      </c>
      <c r="B148" t="s">
        <v>66</v>
      </c>
      <c r="C148" t="s">
        <v>180</v>
      </c>
      <c r="D148" t="s">
        <v>291</v>
      </c>
      <c r="E148" t="s">
        <v>292</v>
      </c>
      <c r="F148">
        <v>3</v>
      </c>
      <c r="G148">
        <v>25.702000000000002</v>
      </c>
    </row>
    <row r="149" spans="1:8" x14ac:dyDescent="0.2">
      <c r="A149" t="s">
        <v>226</v>
      </c>
      <c r="B149" t="s">
        <v>66</v>
      </c>
      <c r="C149" t="s">
        <v>180</v>
      </c>
      <c r="D149">
        <v>0.88</v>
      </c>
      <c r="E149" t="s">
        <v>292</v>
      </c>
      <c r="F149">
        <v>2</v>
      </c>
      <c r="G149">
        <v>28.582000000000001</v>
      </c>
      <c r="H149">
        <v>32.479545450000003</v>
      </c>
    </row>
    <row r="150" spans="1:8" x14ac:dyDescent="0.2">
      <c r="A150" t="s">
        <v>227</v>
      </c>
      <c r="B150" t="s">
        <v>52</v>
      </c>
      <c r="C150" t="s">
        <v>170</v>
      </c>
      <c r="D150">
        <v>0.89</v>
      </c>
      <c r="E150" t="s">
        <v>292</v>
      </c>
      <c r="F150">
        <v>10</v>
      </c>
      <c r="G150">
        <v>25.044</v>
      </c>
      <c r="H150">
        <v>28.139325840000001</v>
      </c>
    </row>
    <row r="151" spans="1:8" x14ac:dyDescent="0.2">
      <c r="A151" t="s">
        <v>228</v>
      </c>
      <c r="B151" t="s">
        <v>52</v>
      </c>
      <c r="C151" t="s">
        <v>170</v>
      </c>
      <c r="D151">
        <v>1.01</v>
      </c>
      <c r="E151" t="s">
        <v>292</v>
      </c>
      <c r="F151">
        <v>6</v>
      </c>
      <c r="G151">
        <v>36.423999999999999</v>
      </c>
      <c r="H151">
        <v>36.063366340000002</v>
      </c>
    </row>
    <row r="152" spans="1:8" x14ac:dyDescent="0.2">
      <c r="A152" t="s">
        <v>229</v>
      </c>
      <c r="B152" t="s">
        <v>52</v>
      </c>
      <c r="C152" t="s">
        <v>170</v>
      </c>
      <c r="D152">
        <v>0.93</v>
      </c>
      <c r="E152" t="s">
        <v>292</v>
      </c>
      <c r="F152">
        <v>12</v>
      </c>
      <c r="G152">
        <v>33.857999999999997</v>
      </c>
      <c r="H152">
        <v>36.406451609999998</v>
      </c>
    </row>
    <row r="153" spans="1:8" x14ac:dyDescent="0.2">
      <c r="A153" t="s">
        <v>230</v>
      </c>
      <c r="B153" t="s">
        <v>52</v>
      </c>
      <c r="C153" t="s">
        <v>170</v>
      </c>
      <c r="D153">
        <v>0.84</v>
      </c>
      <c r="E153" t="s">
        <v>292</v>
      </c>
      <c r="F153">
        <v>10</v>
      </c>
      <c r="G153">
        <v>10.298</v>
      </c>
      <c r="H153">
        <v>12.259523809999999</v>
      </c>
    </row>
    <row r="154" spans="1:8" x14ac:dyDescent="0.2">
      <c r="A154" t="s">
        <v>231</v>
      </c>
      <c r="B154" t="s">
        <v>52</v>
      </c>
      <c r="C154" t="s">
        <v>170</v>
      </c>
      <c r="D154">
        <v>0.69</v>
      </c>
      <c r="E154" t="s">
        <v>292</v>
      </c>
      <c r="F154">
        <v>6</v>
      </c>
      <c r="G154">
        <v>12.135</v>
      </c>
      <c r="H154">
        <v>17.586956520000001</v>
      </c>
    </row>
    <row r="155" spans="1:8" x14ac:dyDescent="0.2">
      <c r="A155" t="s">
        <v>232</v>
      </c>
      <c r="B155" t="s">
        <v>52</v>
      </c>
      <c r="C155" t="s">
        <v>170</v>
      </c>
      <c r="D155">
        <v>1.24</v>
      </c>
      <c r="E155" t="s">
        <v>292</v>
      </c>
      <c r="F155">
        <v>9</v>
      </c>
      <c r="G155">
        <v>24.469000000000001</v>
      </c>
      <c r="H155">
        <v>19.733064519999999</v>
      </c>
    </row>
    <row r="156" spans="1:8" x14ac:dyDescent="0.2">
      <c r="A156" t="s">
        <v>233</v>
      </c>
      <c r="B156" t="s">
        <v>52</v>
      </c>
      <c r="C156" t="s">
        <v>170</v>
      </c>
      <c r="D156">
        <v>0.91</v>
      </c>
      <c r="E156" t="s">
        <v>292</v>
      </c>
      <c r="F156">
        <v>8</v>
      </c>
      <c r="G156">
        <v>30.771000000000001</v>
      </c>
      <c r="H156">
        <v>33.81428571</v>
      </c>
    </row>
    <row r="157" spans="1:8" x14ac:dyDescent="0.2">
      <c r="A157" t="s">
        <v>234</v>
      </c>
      <c r="B157" t="s">
        <v>52</v>
      </c>
      <c r="C157" t="s">
        <v>170</v>
      </c>
      <c r="D157">
        <v>0.56999999999999995</v>
      </c>
      <c r="E157" t="s">
        <v>292</v>
      </c>
      <c r="F157">
        <v>8</v>
      </c>
      <c r="G157">
        <v>14.06</v>
      </c>
      <c r="H157">
        <v>24.666666670000001</v>
      </c>
    </row>
    <row r="158" spans="1:8" x14ac:dyDescent="0.2">
      <c r="A158" t="s">
        <v>235</v>
      </c>
      <c r="B158" t="s">
        <v>52</v>
      </c>
      <c r="C158" t="s">
        <v>180</v>
      </c>
      <c r="D158" t="s">
        <v>291</v>
      </c>
    </row>
    <row r="159" spans="1:8" x14ac:dyDescent="0.2">
      <c r="A159" t="s">
        <v>236</v>
      </c>
      <c r="B159" t="s">
        <v>52</v>
      </c>
      <c r="C159" t="s">
        <v>180</v>
      </c>
      <c r="D159">
        <v>0.79</v>
      </c>
      <c r="E159" t="s">
        <v>292</v>
      </c>
      <c r="F159">
        <v>9</v>
      </c>
      <c r="G159">
        <v>13.82</v>
      </c>
      <c r="H159">
        <v>17.493670890000001</v>
      </c>
    </row>
    <row r="160" spans="1:8" x14ac:dyDescent="0.2">
      <c r="A160" t="s">
        <v>237</v>
      </c>
      <c r="B160" t="s">
        <v>52</v>
      </c>
      <c r="C160" t="s">
        <v>180</v>
      </c>
      <c r="D160" t="s">
        <v>291</v>
      </c>
    </row>
    <row r="161" spans="1:8" x14ac:dyDescent="0.2">
      <c r="A161" t="s">
        <v>238</v>
      </c>
      <c r="B161" t="s">
        <v>52</v>
      </c>
      <c r="C161" t="s">
        <v>180</v>
      </c>
      <c r="D161" t="s">
        <v>291</v>
      </c>
    </row>
    <row r="162" spans="1:8" x14ac:dyDescent="0.2">
      <c r="A162" t="s">
        <v>239</v>
      </c>
      <c r="B162" t="s">
        <v>52</v>
      </c>
      <c r="C162" t="s">
        <v>180</v>
      </c>
      <c r="D162">
        <v>0.87</v>
      </c>
      <c r="E162" t="s">
        <v>292</v>
      </c>
      <c r="F162">
        <v>4</v>
      </c>
      <c r="G162">
        <v>5.2380000000000004</v>
      </c>
      <c r="H162">
        <v>6.020689655</v>
      </c>
    </row>
    <row r="163" spans="1:8" x14ac:dyDescent="0.2">
      <c r="A163" t="s">
        <v>240</v>
      </c>
      <c r="B163" t="s">
        <v>52</v>
      </c>
      <c r="C163" t="s">
        <v>180</v>
      </c>
      <c r="D163">
        <v>1.35</v>
      </c>
      <c r="E163" t="s">
        <v>292</v>
      </c>
      <c r="F163">
        <v>14</v>
      </c>
      <c r="G163">
        <v>40.646000000000001</v>
      </c>
      <c r="H163">
        <v>30.108148150000002</v>
      </c>
    </row>
    <row r="164" spans="1:8" x14ac:dyDescent="0.2">
      <c r="A164" t="s">
        <v>241</v>
      </c>
      <c r="B164" t="s">
        <v>52</v>
      </c>
      <c r="C164" t="s">
        <v>180</v>
      </c>
      <c r="D164">
        <v>0.72</v>
      </c>
      <c r="E164" t="s">
        <v>292</v>
      </c>
      <c r="F164">
        <v>8</v>
      </c>
      <c r="G164">
        <v>11.634</v>
      </c>
      <c r="H164">
        <v>16.158333330000001</v>
      </c>
    </row>
    <row r="165" spans="1:8" x14ac:dyDescent="0.2">
      <c r="A165" t="s">
        <v>242</v>
      </c>
      <c r="B165" t="s">
        <v>52</v>
      </c>
      <c r="C165" t="s">
        <v>180</v>
      </c>
      <c r="D165" t="s">
        <v>291</v>
      </c>
    </row>
    <row r="166" spans="1:8" x14ac:dyDescent="0.2">
      <c r="A166" t="s">
        <v>243</v>
      </c>
      <c r="B166" t="s">
        <v>63</v>
      </c>
      <c r="C166" t="s">
        <v>170</v>
      </c>
      <c r="D166">
        <v>1.84</v>
      </c>
      <c r="E166" t="s">
        <v>292</v>
      </c>
      <c r="F166">
        <v>6</v>
      </c>
      <c r="G166">
        <v>157.23699999999999</v>
      </c>
      <c r="H166">
        <v>85.4548913</v>
      </c>
    </row>
    <row r="167" spans="1:8" x14ac:dyDescent="0.2">
      <c r="A167" t="s">
        <v>244</v>
      </c>
      <c r="B167" t="s">
        <v>63</v>
      </c>
      <c r="C167" t="s">
        <v>170</v>
      </c>
      <c r="D167">
        <v>1.75</v>
      </c>
      <c r="E167" t="s">
        <v>292</v>
      </c>
      <c r="F167">
        <v>7</v>
      </c>
      <c r="G167">
        <v>152.49100000000001</v>
      </c>
      <c r="H167">
        <v>87.137714290000005</v>
      </c>
    </row>
    <row r="168" spans="1:8" x14ac:dyDescent="0.2">
      <c r="A168" t="s">
        <v>245</v>
      </c>
      <c r="B168" t="s">
        <v>63</v>
      </c>
      <c r="C168" t="s">
        <v>180</v>
      </c>
      <c r="D168" t="s">
        <v>291</v>
      </c>
    </row>
    <row r="169" spans="1:8" x14ac:dyDescent="0.2">
      <c r="A169" t="s">
        <v>246</v>
      </c>
      <c r="B169" t="s">
        <v>63</v>
      </c>
      <c r="C169" t="s">
        <v>180</v>
      </c>
      <c r="D169" t="s">
        <v>291</v>
      </c>
    </row>
    <row r="170" spans="1:8" x14ac:dyDescent="0.2">
      <c r="A170" t="s">
        <v>247</v>
      </c>
      <c r="B170" t="s">
        <v>248</v>
      </c>
      <c r="C170" t="s">
        <v>170</v>
      </c>
      <c r="D170">
        <v>1.32</v>
      </c>
      <c r="E170" t="s">
        <v>292</v>
      </c>
      <c r="F170">
        <v>14</v>
      </c>
      <c r="G170">
        <v>67.03</v>
      </c>
      <c r="H170">
        <v>50.780303029999999</v>
      </c>
    </row>
    <row r="171" spans="1:8" x14ac:dyDescent="0.2">
      <c r="A171" t="s">
        <v>249</v>
      </c>
      <c r="B171" t="s">
        <v>248</v>
      </c>
      <c r="C171" t="s">
        <v>170</v>
      </c>
      <c r="D171">
        <v>1.43</v>
      </c>
      <c r="E171" t="s">
        <v>292</v>
      </c>
      <c r="F171">
        <v>10</v>
      </c>
      <c r="G171">
        <v>58.134999999999998</v>
      </c>
      <c r="H171">
        <v>40.65384615</v>
      </c>
    </row>
    <row r="172" spans="1:8" x14ac:dyDescent="0.2">
      <c r="A172" t="s">
        <v>250</v>
      </c>
      <c r="B172" t="s">
        <v>248</v>
      </c>
      <c r="C172" t="s">
        <v>170</v>
      </c>
      <c r="D172">
        <v>0.99</v>
      </c>
      <c r="E172" t="s">
        <v>292</v>
      </c>
      <c r="F172">
        <v>6</v>
      </c>
      <c r="G172">
        <v>33.74</v>
      </c>
      <c r="H172">
        <v>34.080808079999997</v>
      </c>
    </row>
    <row r="173" spans="1:8" x14ac:dyDescent="0.2">
      <c r="A173" t="s">
        <v>251</v>
      </c>
      <c r="B173" t="s">
        <v>248</v>
      </c>
      <c r="C173" t="s">
        <v>170</v>
      </c>
      <c r="D173">
        <v>0.73</v>
      </c>
      <c r="E173" t="s">
        <v>292</v>
      </c>
      <c r="F173">
        <v>9</v>
      </c>
      <c r="G173">
        <v>40.945</v>
      </c>
      <c r="H173">
        <v>56.089041100000003</v>
      </c>
    </row>
    <row r="174" spans="1:8" x14ac:dyDescent="0.2">
      <c r="A174" t="s">
        <v>252</v>
      </c>
      <c r="B174" t="s">
        <v>248</v>
      </c>
      <c r="C174" t="s">
        <v>170</v>
      </c>
      <c r="D174" t="s">
        <v>291</v>
      </c>
    </row>
    <row r="175" spans="1:8" x14ac:dyDescent="0.2">
      <c r="A175" t="s">
        <v>253</v>
      </c>
      <c r="B175" t="s">
        <v>248</v>
      </c>
      <c r="C175" t="s">
        <v>170</v>
      </c>
      <c r="D175">
        <v>0.53</v>
      </c>
      <c r="E175" t="s">
        <v>292</v>
      </c>
      <c r="F175">
        <v>8</v>
      </c>
      <c r="G175">
        <v>15.715999999999999</v>
      </c>
      <c r="H175">
        <v>29.65283019</v>
      </c>
    </row>
    <row r="176" spans="1:8" x14ac:dyDescent="0.2">
      <c r="A176" t="s">
        <v>254</v>
      </c>
      <c r="B176" t="s">
        <v>248</v>
      </c>
      <c r="C176" t="s">
        <v>170</v>
      </c>
      <c r="D176">
        <v>1.1100000000000001</v>
      </c>
      <c r="E176" t="s">
        <v>292</v>
      </c>
      <c r="F176">
        <v>18</v>
      </c>
      <c r="G176">
        <v>73.534000000000006</v>
      </c>
      <c r="H176">
        <v>66.246846849999997</v>
      </c>
    </row>
    <row r="177" spans="1:8" x14ac:dyDescent="0.2">
      <c r="A177" t="s">
        <v>255</v>
      </c>
      <c r="B177" t="s">
        <v>248</v>
      </c>
      <c r="C177" t="s">
        <v>170</v>
      </c>
      <c r="D177">
        <v>1.24</v>
      </c>
      <c r="E177" t="s">
        <v>292</v>
      </c>
      <c r="F177">
        <v>16</v>
      </c>
      <c r="G177">
        <v>80.733999999999995</v>
      </c>
      <c r="H177">
        <v>65.108064519999999</v>
      </c>
    </row>
    <row r="178" spans="1:8" x14ac:dyDescent="0.2">
      <c r="A178" t="s">
        <v>256</v>
      </c>
      <c r="B178" t="s">
        <v>248</v>
      </c>
      <c r="C178" t="s">
        <v>180</v>
      </c>
      <c r="D178">
        <v>0.88</v>
      </c>
      <c r="E178" t="s">
        <v>292</v>
      </c>
      <c r="F178">
        <v>4</v>
      </c>
      <c r="G178">
        <v>12.778</v>
      </c>
      <c r="H178">
        <v>14.52045455</v>
      </c>
    </row>
    <row r="179" spans="1:8" x14ac:dyDescent="0.2">
      <c r="A179" t="s">
        <v>257</v>
      </c>
      <c r="B179" t="s">
        <v>248</v>
      </c>
      <c r="C179" t="s">
        <v>180</v>
      </c>
      <c r="D179">
        <v>0.77</v>
      </c>
      <c r="E179" t="s">
        <v>292</v>
      </c>
      <c r="F179">
        <v>8</v>
      </c>
      <c r="G179">
        <v>19.074999999999999</v>
      </c>
      <c r="H179">
        <v>24.772727270000001</v>
      </c>
    </row>
    <row r="180" spans="1:8" x14ac:dyDescent="0.2">
      <c r="A180" t="s">
        <v>258</v>
      </c>
      <c r="B180" t="s">
        <v>248</v>
      </c>
      <c r="C180" t="s">
        <v>180</v>
      </c>
      <c r="D180">
        <v>0.74</v>
      </c>
      <c r="E180" t="s">
        <v>292</v>
      </c>
      <c r="F180">
        <v>4</v>
      </c>
      <c r="G180">
        <v>11.646000000000001</v>
      </c>
      <c r="H180">
        <v>15.737837839999999</v>
      </c>
    </row>
    <row r="181" spans="1:8" x14ac:dyDescent="0.2">
      <c r="A181" t="s">
        <v>259</v>
      </c>
      <c r="B181" t="s">
        <v>248</v>
      </c>
      <c r="C181" t="s">
        <v>180</v>
      </c>
      <c r="D181">
        <v>0.62</v>
      </c>
      <c r="E181" t="s">
        <v>292</v>
      </c>
      <c r="F181">
        <v>8</v>
      </c>
      <c r="G181">
        <v>20.023</v>
      </c>
      <c r="H181">
        <v>32.295161290000003</v>
      </c>
    </row>
    <row r="182" spans="1:8" x14ac:dyDescent="0.2">
      <c r="A182" t="s">
        <v>260</v>
      </c>
      <c r="B182" t="s">
        <v>248</v>
      </c>
      <c r="C182" t="s">
        <v>180</v>
      </c>
      <c r="D182">
        <v>0.57999999999999996</v>
      </c>
      <c r="E182" t="s">
        <v>292</v>
      </c>
      <c r="F182">
        <v>4</v>
      </c>
      <c r="G182">
        <v>11.617000000000001</v>
      </c>
      <c r="H182">
        <v>20.029310339999999</v>
      </c>
    </row>
    <row r="183" spans="1:8" x14ac:dyDescent="0.2">
      <c r="A183" t="s">
        <v>261</v>
      </c>
      <c r="B183" t="s">
        <v>248</v>
      </c>
      <c r="C183" t="s">
        <v>180</v>
      </c>
      <c r="D183">
        <v>0.56000000000000005</v>
      </c>
      <c r="E183" t="s">
        <v>292</v>
      </c>
      <c r="F183">
        <v>4</v>
      </c>
      <c r="G183">
        <v>11.323</v>
      </c>
      <c r="H183">
        <v>20.21964286</v>
      </c>
    </row>
    <row r="184" spans="1:8" x14ac:dyDescent="0.2">
      <c r="A184" t="s">
        <v>262</v>
      </c>
      <c r="B184" t="s">
        <v>248</v>
      </c>
      <c r="C184" t="s">
        <v>180</v>
      </c>
      <c r="D184">
        <v>0.59</v>
      </c>
      <c r="E184" t="s">
        <v>292</v>
      </c>
      <c r="F184">
        <v>6</v>
      </c>
      <c r="G184">
        <v>17.571999999999999</v>
      </c>
      <c r="H184">
        <v>29.783050849999999</v>
      </c>
    </row>
    <row r="185" spans="1:8" x14ac:dyDescent="0.2">
      <c r="A185" t="s">
        <v>263</v>
      </c>
      <c r="B185" t="s">
        <v>248</v>
      </c>
      <c r="C185" t="s">
        <v>180</v>
      </c>
      <c r="D185" t="s">
        <v>291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28"/>
  <sheetViews>
    <sheetView workbookViewId="0">
      <pane xSplit="3" ySplit="3" topLeftCell="D4" activePane="bottomRight" state="frozen"/>
      <selection pane="topRight" activeCell="D1" sqref="D1"/>
      <selection pane="bottomLeft" activeCell="A3" sqref="A3"/>
      <selection pane="bottomRight" activeCell="D76" sqref="D76"/>
    </sheetView>
  </sheetViews>
  <sheetFormatPr baseColWidth="10" defaultRowHeight="16" x14ac:dyDescent="0.2"/>
  <cols>
    <col min="1" max="1" width="10" style="25" bestFit="1" customWidth="1"/>
    <col min="2" max="2" width="7.6640625" style="25" bestFit="1" customWidth="1"/>
    <col min="3" max="3" width="4.6640625" style="25" bestFit="1" customWidth="1"/>
    <col min="4" max="4" width="14.83203125" style="25" bestFit="1" customWidth="1"/>
    <col min="5" max="6" width="10.6640625" style="25" bestFit="1" customWidth="1"/>
    <col min="7" max="8" width="11" style="25" bestFit="1" customWidth="1"/>
    <col min="9" max="9" width="4.1640625" style="25" customWidth="1"/>
    <col min="10" max="10" width="14.33203125" style="25" bestFit="1" customWidth="1"/>
    <col min="11" max="12" width="10.6640625" style="25" bestFit="1" customWidth="1"/>
    <col min="13" max="14" width="11" style="25" bestFit="1" customWidth="1"/>
    <col min="15" max="15" width="16.1640625" style="25" customWidth="1"/>
    <col min="16" max="16" width="14.33203125" style="25" bestFit="1" customWidth="1"/>
    <col min="17" max="17" width="10.83203125" style="25" customWidth="1"/>
    <col min="18" max="18" width="10.6640625" style="25" bestFit="1" customWidth="1"/>
    <col min="19" max="20" width="11" style="25" bestFit="1" customWidth="1"/>
    <col min="21" max="21" width="9.6640625" style="25" bestFit="1" customWidth="1"/>
    <col min="22" max="22" width="11" style="25" bestFit="1" customWidth="1"/>
    <col min="23" max="23" width="10.83203125" style="25"/>
    <col min="24" max="24" width="11" style="25" bestFit="1" customWidth="1"/>
    <col min="25" max="16384" width="10.83203125" style="25"/>
  </cols>
  <sheetData>
    <row r="1" spans="1:25" x14ac:dyDescent="0.2">
      <c r="A1" s="25" t="s">
        <v>314</v>
      </c>
      <c r="D1" s="3">
        <v>42534</v>
      </c>
      <c r="E1" s="3">
        <v>42535</v>
      </c>
      <c r="F1" s="3">
        <v>42536</v>
      </c>
      <c r="J1" s="3">
        <v>42537</v>
      </c>
      <c r="K1" s="3">
        <v>43268</v>
      </c>
      <c r="L1" s="3">
        <v>42539</v>
      </c>
      <c r="P1" s="3">
        <v>42541</v>
      </c>
      <c r="Q1" s="3">
        <v>42542</v>
      </c>
      <c r="R1" s="3">
        <v>42543</v>
      </c>
    </row>
    <row r="2" spans="1:25" s="36" customFormat="1" x14ac:dyDescent="0.2">
      <c r="D2" s="36" t="s">
        <v>315</v>
      </c>
      <c r="G2" s="36" t="s">
        <v>303</v>
      </c>
      <c r="J2" s="36" t="s">
        <v>316</v>
      </c>
      <c r="M2" s="36" t="s">
        <v>303</v>
      </c>
      <c r="P2" s="36" t="s">
        <v>317</v>
      </c>
      <c r="S2" s="36" t="s">
        <v>303</v>
      </c>
      <c r="V2" s="36" t="s">
        <v>318</v>
      </c>
      <c r="X2" s="36" t="s">
        <v>319</v>
      </c>
      <c r="Y2" s="36" t="s">
        <v>320</v>
      </c>
    </row>
    <row r="3" spans="1:25" s="36" customFormat="1" x14ac:dyDescent="0.2">
      <c r="A3" s="36" t="s">
        <v>321</v>
      </c>
      <c r="B3" s="36" t="s">
        <v>322</v>
      </c>
      <c r="C3" s="36" t="s">
        <v>323</v>
      </c>
      <c r="D3" s="36" t="s">
        <v>324</v>
      </c>
      <c r="E3" s="36" t="s">
        <v>325</v>
      </c>
      <c r="F3" s="36" t="s">
        <v>326</v>
      </c>
      <c r="G3" s="36" t="s">
        <v>325</v>
      </c>
      <c r="H3" s="36" t="s">
        <v>326</v>
      </c>
      <c r="J3" s="36" t="s">
        <v>324</v>
      </c>
      <c r="K3" s="36" t="s">
        <v>325</v>
      </c>
      <c r="L3" s="36" t="s">
        <v>326</v>
      </c>
      <c r="M3" s="36" t="s">
        <v>325</v>
      </c>
      <c r="N3" s="36" t="s">
        <v>326</v>
      </c>
      <c r="P3" s="36" t="s">
        <v>324</v>
      </c>
      <c r="Q3" s="36" t="s">
        <v>325</v>
      </c>
      <c r="R3" s="36" t="s">
        <v>326</v>
      </c>
      <c r="S3" s="36" t="s">
        <v>325</v>
      </c>
      <c r="T3" s="36" t="s">
        <v>326</v>
      </c>
    </row>
    <row r="4" spans="1:25" x14ac:dyDescent="0.2">
      <c r="A4" s="25" t="s">
        <v>327</v>
      </c>
      <c r="B4" s="25" t="s">
        <v>58</v>
      </c>
      <c r="C4" s="25">
        <v>1</v>
      </c>
      <c r="D4" s="25">
        <v>1313.5</v>
      </c>
      <c r="E4" s="25">
        <v>1294</v>
      </c>
      <c r="F4" s="25">
        <v>1283</v>
      </c>
      <c r="G4" s="25">
        <f t="shared" ref="G4:H35" si="0">D4-E4</f>
        <v>19.5</v>
      </c>
      <c r="H4" s="25">
        <f t="shared" si="0"/>
        <v>11</v>
      </c>
      <c r="J4" s="25">
        <v>1331</v>
      </c>
      <c r="K4" s="25">
        <v>1316</v>
      </c>
      <c r="L4" s="25">
        <v>1300.5</v>
      </c>
      <c r="M4" s="25">
        <f t="shared" ref="M4:N35" si="1">J4-K4</f>
        <v>15</v>
      </c>
      <c r="N4" s="25">
        <f t="shared" si="1"/>
        <v>15.5</v>
      </c>
      <c r="P4" s="25">
        <v>1332</v>
      </c>
      <c r="Q4" s="25">
        <v>1305</v>
      </c>
      <c r="R4" s="25">
        <v>1289.5</v>
      </c>
      <c r="S4" s="25">
        <f t="shared" ref="S4:T40" si="2">P4-Q4</f>
        <v>27</v>
      </c>
      <c r="T4" s="25">
        <f t="shared" si="2"/>
        <v>15.5</v>
      </c>
      <c r="V4" s="25">
        <f t="shared" ref="V4:V67" si="3">(G4+H4+M4+N4+S4+T4)/6</f>
        <v>17.25</v>
      </c>
      <c r="X4" s="25">
        <f>V4*0.25</f>
        <v>4.3125</v>
      </c>
      <c r="Y4" s="25">
        <f>X4+14</f>
        <v>18.3125</v>
      </c>
    </row>
    <row r="5" spans="1:25" x14ac:dyDescent="0.2">
      <c r="A5" s="25" t="s">
        <v>327</v>
      </c>
      <c r="B5" s="25" t="s">
        <v>58</v>
      </c>
      <c r="C5" s="25">
        <v>2</v>
      </c>
      <c r="D5" s="25">
        <v>1365.5</v>
      </c>
      <c r="E5" s="25">
        <v>1312</v>
      </c>
      <c r="F5" s="25">
        <v>1287</v>
      </c>
      <c r="G5" s="25">
        <f t="shared" si="0"/>
        <v>53.5</v>
      </c>
      <c r="H5" s="25">
        <f t="shared" si="0"/>
        <v>25</v>
      </c>
      <c r="J5" s="25">
        <v>1375</v>
      </c>
      <c r="K5" s="25">
        <v>1340.5</v>
      </c>
      <c r="L5" s="25">
        <v>1309</v>
      </c>
      <c r="M5" s="25">
        <f t="shared" si="1"/>
        <v>34.5</v>
      </c>
      <c r="N5" s="25">
        <f t="shared" si="1"/>
        <v>31.5</v>
      </c>
      <c r="P5" s="25">
        <v>1380</v>
      </c>
      <c r="Q5" s="25">
        <v>1318.5</v>
      </c>
      <c r="R5" s="25">
        <v>1275.5</v>
      </c>
      <c r="S5" s="25">
        <f t="shared" si="2"/>
        <v>61.5</v>
      </c>
      <c r="T5" s="25">
        <f t="shared" si="2"/>
        <v>43</v>
      </c>
      <c r="V5" s="25">
        <f t="shared" si="3"/>
        <v>41.5</v>
      </c>
      <c r="X5" s="25">
        <f t="shared" ref="X5:X68" si="4">V5*0.25</f>
        <v>10.375</v>
      </c>
      <c r="Y5" s="25">
        <f t="shared" ref="Y5:Y68" si="5">X5+14</f>
        <v>24.375</v>
      </c>
    </row>
    <row r="6" spans="1:25" x14ac:dyDescent="0.2">
      <c r="A6" s="25" t="s">
        <v>327</v>
      </c>
      <c r="B6" s="25" t="s">
        <v>58</v>
      </c>
      <c r="C6" s="25">
        <v>3</v>
      </c>
      <c r="D6" s="25">
        <v>1410</v>
      </c>
      <c r="E6" s="25">
        <v>1296.5</v>
      </c>
      <c r="F6" s="25">
        <v>1208.5</v>
      </c>
      <c r="G6" s="25">
        <f t="shared" si="0"/>
        <v>113.5</v>
      </c>
      <c r="H6" s="25">
        <f t="shared" si="0"/>
        <v>88</v>
      </c>
      <c r="J6" s="25">
        <v>1422</v>
      </c>
      <c r="K6" s="25">
        <v>1312</v>
      </c>
      <c r="L6" s="25">
        <v>1211.5</v>
      </c>
      <c r="M6" s="25">
        <f t="shared" si="1"/>
        <v>110</v>
      </c>
      <c r="N6" s="25">
        <f t="shared" si="1"/>
        <v>100.5</v>
      </c>
      <c r="P6" s="25">
        <v>1424.5</v>
      </c>
      <c r="Q6" s="25">
        <v>1255.5</v>
      </c>
      <c r="R6" s="25">
        <v>1124.5</v>
      </c>
      <c r="S6" s="25">
        <f t="shared" si="2"/>
        <v>169</v>
      </c>
      <c r="T6" s="25">
        <f t="shared" si="2"/>
        <v>131</v>
      </c>
      <c r="V6" s="25">
        <f t="shared" si="3"/>
        <v>118.66666666666667</v>
      </c>
      <c r="X6" s="25">
        <f t="shared" si="4"/>
        <v>29.666666666666668</v>
      </c>
      <c r="Y6" s="25">
        <f t="shared" si="5"/>
        <v>43.666666666666671</v>
      </c>
    </row>
    <row r="7" spans="1:25" x14ac:dyDescent="0.2">
      <c r="A7" s="25" t="s">
        <v>327</v>
      </c>
      <c r="B7" s="25" t="s">
        <v>58</v>
      </c>
      <c r="C7" s="25">
        <v>4</v>
      </c>
      <c r="D7" s="25">
        <v>1318.5</v>
      </c>
      <c r="E7" s="25">
        <v>1209</v>
      </c>
      <c r="F7" s="25">
        <v>1118</v>
      </c>
      <c r="G7" s="25">
        <f t="shared" si="0"/>
        <v>109.5</v>
      </c>
      <c r="H7" s="25">
        <f t="shared" si="0"/>
        <v>91</v>
      </c>
      <c r="J7" s="25">
        <v>1380.5</v>
      </c>
      <c r="K7" s="25">
        <v>1257.5</v>
      </c>
      <c r="L7" s="25">
        <v>1145.5</v>
      </c>
      <c r="M7" s="25">
        <f t="shared" si="1"/>
        <v>123</v>
      </c>
      <c r="N7" s="25">
        <f t="shared" si="1"/>
        <v>112</v>
      </c>
      <c r="P7" s="25">
        <v>1425.5</v>
      </c>
      <c r="Q7" s="25">
        <v>1229.5</v>
      </c>
      <c r="R7" s="25">
        <v>1081</v>
      </c>
      <c r="S7" s="25">
        <f t="shared" si="2"/>
        <v>196</v>
      </c>
      <c r="T7" s="25">
        <f t="shared" si="2"/>
        <v>148.5</v>
      </c>
      <c r="V7" s="25">
        <f t="shared" si="3"/>
        <v>130</v>
      </c>
      <c r="X7" s="25">
        <f t="shared" si="4"/>
        <v>32.5</v>
      </c>
      <c r="Y7" s="25">
        <f t="shared" si="5"/>
        <v>46.5</v>
      </c>
    </row>
    <row r="8" spans="1:25" x14ac:dyDescent="0.2">
      <c r="A8" s="25" t="s">
        <v>327</v>
      </c>
      <c r="B8" s="25" t="s">
        <v>58</v>
      </c>
      <c r="C8" s="25">
        <v>5</v>
      </c>
      <c r="D8" s="25">
        <v>1317.5</v>
      </c>
      <c r="E8" s="25">
        <v>1195.5</v>
      </c>
      <c r="F8" s="25">
        <v>1094</v>
      </c>
      <c r="G8" s="25">
        <f t="shared" si="0"/>
        <v>122</v>
      </c>
      <c r="H8" s="25">
        <f t="shared" si="0"/>
        <v>101.5</v>
      </c>
      <c r="J8" s="25">
        <v>1356</v>
      </c>
      <c r="K8" s="25">
        <v>1229</v>
      </c>
      <c r="L8" s="25">
        <v>1111.5</v>
      </c>
      <c r="M8" s="25">
        <f t="shared" si="1"/>
        <v>127</v>
      </c>
      <c r="N8" s="25">
        <f t="shared" si="1"/>
        <v>117.5</v>
      </c>
      <c r="P8" s="25">
        <v>1391</v>
      </c>
      <c r="Q8" s="25">
        <v>1195</v>
      </c>
      <c r="R8" s="25">
        <v>1055.5</v>
      </c>
      <c r="S8" s="25">
        <f t="shared" si="2"/>
        <v>196</v>
      </c>
      <c r="T8" s="25">
        <f t="shared" si="2"/>
        <v>139.5</v>
      </c>
      <c r="V8" s="25">
        <f t="shared" si="3"/>
        <v>133.91666666666666</v>
      </c>
      <c r="X8" s="25">
        <f t="shared" si="4"/>
        <v>33.479166666666664</v>
      </c>
      <c r="Y8" s="25">
        <f t="shared" si="5"/>
        <v>47.479166666666664</v>
      </c>
    </row>
    <row r="9" spans="1:25" x14ac:dyDescent="0.2">
      <c r="A9" s="25" t="s">
        <v>327</v>
      </c>
      <c r="B9" s="25" t="s">
        <v>71</v>
      </c>
      <c r="C9" s="25">
        <v>1</v>
      </c>
      <c r="D9" s="25">
        <v>2608</v>
      </c>
      <c r="E9" s="25">
        <v>2450</v>
      </c>
      <c r="F9" s="25">
        <v>2315</v>
      </c>
      <c r="G9" s="25">
        <f t="shared" si="0"/>
        <v>158</v>
      </c>
      <c r="H9" s="25">
        <f t="shared" si="0"/>
        <v>135</v>
      </c>
      <c r="J9" s="25">
        <v>2662</v>
      </c>
      <c r="K9" s="25">
        <v>2474</v>
      </c>
      <c r="L9" s="25">
        <v>2318</v>
      </c>
      <c r="M9" s="25">
        <f t="shared" si="1"/>
        <v>188</v>
      </c>
      <c r="N9" s="25">
        <f t="shared" si="1"/>
        <v>156</v>
      </c>
      <c r="P9" s="25">
        <v>2701</v>
      </c>
      <c r="Q9" s="25">
        <v>2421</v>
      </c>
      <c r="R9" s="25">
        <v>2220</v>
      </c>
      <c r="S9" s="25">
        <f t="shared" si="2"/>
        <v>280</v>
      </c>
      <c r="T9" s="25">
        <f t="shared" si="2"/>
        <v>201</v>
      </c>
      <c r="V9" s="25">
        <f t="shared" si="3"/>
        <v>186.33333333333334</v>
      </c>
      <c r="X9" s="25">
        <f t="shared" si="4"/>
        <v>46.583333333333336</v>
      </c>
      <c r="Y9" s="25">
        <f t="shared" si="5"/>
        <v>60.583333333333336</v>
      </c>
    </row>
    <row r="10" spans="1:25" x14ac:dyDescent="0.2">
      <c r="A10" s="25" t="s">
        <v>327</v>
      </c>
      <c r="B10" s="25" t="s">
        <v>71</v>
      </c>
      <c r="C10" s="25">
        <v>2</v>
      </c>
      <c r="D10" s="25">
        <v>2640</v>
      </c>
      <c r="E10" s="25">
        <v>2526</v>
      </c>
      <c r="F10" s="25">
        <v>2434</v>
      </c>
      <c r="G10" s="25">
        <f t="shared" si="0"/>
        <v>114</v>
      </c>
      <c r="H10" s="25">
        <f t="shared" si="0"/>
        <v>92</v>
      </c>
      <c r="J10" s="25">
        <v>2696</v>
      </c>
      <c r="K10" s="25">
        <v>2573</v>
      </c>
      <c r="L10" s="25">
        <v>2470</v>
      </c>
      <c r="M10" s="25">
        <f t="shared" si="1"/>
        <v>123</v>
      </c>
      <c r="N10" s="25">
        <f t="shared" si="1"/>
        <v>103</v>
      </c>
      <c r="P10" s="25">
        <v>2675</v>
      </c>
      <c r="Q10" s="25">
        <v>2476</v>
      </c>
      <c r="R10" s="25">
        <v>2343</v>
      </c>
      <c r="S10" s="25">
        <f t="shared" si="2"/>
        <v>199</v>
      </c>
      <c r="T10" s="25">
        <f t="shared" si="2"/>
        <v>133</v>
      </c>
      <c r="V10" s="25">
        <f t="shared" si="3"/>
        <v>127.33333333333333</v>
      </c>
      <c r="X10" s="25">
        <f t="shared" si="4"/>
        <v>31.833333333333332</v>
      </c>
      <c r="Y10" s="25">
        <f t="shared" si="5"/>
        <v>45.833333333333329</v>
      </c>
    </row>
    <row r="11" spans="1:25" x14ac:dyDescent="0.2">
      <c r="A11" s="25" t="s">
        <v>327</v>
      </c>
      <c r="B11" s="25" t="s">
        <v>71</v>
      </c>
      <c r="C11" s="25">
        <v>3</v>
      </c>
      <c r="D11" s="25">
        <v>2457</v>
      </c>
      <c r="E11" s="25">
        <v>2332</v>
      </c>
      <c r="F11" s="25">
        <v>2206</v>
      </c>
      <c r="G11" s="25">
        <f t="shared" si="0"/>
        <v>125</v>
      </c>
      <c r="H11" s="25">
        <f t="shared" si="0"/>
        <v>126</v>
      </c>
      <c r="J11" s="25">
        <v>2606</v>
      </c>
      <c r="K11" s="25">
        <v>2443</v>
      </c>
      <c r="L11" s="25">
        <v>2294</v>
      </c>
      <c r="M11" s="25">
        <f t="shared" si="1"/>
        <v>163</v>
      </c>
      <c r="N11" s="25">
        <f t="shared" si="1"/>
        <v>149</v>
      </c>
      <c r="P11" s="25">
        <v>2712</v>
      </c>
      <c r="Q11" s="25">
        <v>2448</v>
      </c>
      <c r="R11" s="25">
        <v>2274</v>
      </c>
      <c r="S11" s="25">
        <f t="shared" si="2"/>
        <v>264</v>
      </c>
      <c r="T11" s="25">
        <f t="shared" si="2"/>
        <v>174</v>
      </c>
      <c r="V11" s="25">
        <f t="shared" si="3"/>
        <v>166.83333333333334</v>
      </c>
      <c r="X11" s="25">
        <f t="shared" si="4"/>
        <v>41.708333333333336</v>
      </c>
      <c r="Y11" s="25">
        <f t="shared" si="5"/>
        <v>55.708333333333336</v>
      </c>
    </row>
    <row r="12" spans="1:25" x14ac:dyDescent="0.2">
      <c r="A12" s="25" t="s">
        <v>327</v>
      </c>
      <c r="B12" s="25" t="s">
        <v>71</v>
      </c>
      <c r="C12" s="25">
        <v>4</v>
      </c>
      <c r="D12" s="25">
        <v>2659</v>
      </c>
      <c r="E12" s="25">
        <v>2497</v>
      </c>
      <c r="F12" s="25">
        <v>2364</v>
      </c>
      <c r="G12" s="25">
        <f t="shared" si="0"/>
        <v>162</v>
      </c>
      <c r="H12" s="25">
        <f t="shared" si="0"/>
        <v>133</v>
      </c>
      <c r="J12" s="25">
        <v>2720</v>
      </c>
      <c r="K12" s="25">
        <v>2555</v>
      </c>
      <c r="L12" s="25">
        <v>2415</v>
      </c>
      <c r="M12" s="25">
        <f t="shared" si="1"/>
        <v>165</v>
      </c>
      <c r="N12" s="25">
        <f t="shared" si="1"/>
        <v>140</v>
      </c>
      <c r="P12" s="25">
        <v>2697</v>
      </c>
      <c r="Q12" s="25">
        <v>2411</v>
      </c>
      <c r="R12" s="25">
        <v>2212</v>
      </c>
      <c r="S12" s="25">
        <f t="shared" si="2"/>
        <v>286</v>
      </c>
      <c r="T12" s="25">
        <f t="shared" si="2"/>
        <v>199</v>
      </c>
      <c r="V12" s="25">
        <f t="shared" si="3"/>
        <v>180.83333333333334</v>
      </c>
      <c r="X12" s="25">
        <f t="shared" si="4"/>
        <v>45.208333333333336</v>
      </c>
      <c r="Y12" s="25">
        <f t="shared" si="5"/>
        <v>59.208333333333336</v>
      </c>
    </row>
    <row r="13" spans="1:25" x14ac:dyDescent="0.2">
      <c r="A13" s="25" t="s">
        <v>327</v>
      </c>
      <c r="B13" s="25" t="s">
        <v>77</v>
      </c>
      <c r="C13" s="25">
        <v>1</v>
      </c>
      <c r="D13" s="25">
        <v>1334.5</v>
      </c>
      <c r="E13" s="25">
        <v>1276</v>
      </c>
      <c r="F13" s="25">
        <v>1225.5</v>
      </c>
      <c r="G13" s="25">
        <f t="shared" si="0"/>
        <v>58.5</v>
      </c>
      <c r="H13" s="25">
        <f t="shared" si="0"/>
        <v>50.5</v>
      </c>
      <c r="J13" s="25">
        <v>1359</v>
      </c>
      <c r="K13" s="25">
        <v>1289</v>
      </c>
      <c r="L13" s="25">
        <v>1230.5</v>
      </c>
      <c r="M13" s="25">
        <f t="shared" si="1"/>
        <v>70</v>
      </c>
      <c r="N13" s="25">
        <f t="shared" si="1"/>
        <v>58.5</v>
      </c>
      <c r="P13" s="25">
        <v>1359.5</v>
      </c>
      <c r="Q13" s="25">
        <v>1243</v>
      </c>
      <c r="R13" s="25">
        <v>1148</v>
      </c>
      <c r="S13" s="25">
        <f t="shared" si="2"/>
        <v>116.5</v>
      </c>
      <c r="T13" s="25">
        <f t="shared" si="2"/>
        <v>95</v>
      </c>
      <c r="V13" s="25">
        <f t="shared" si="3"/>
        <v>74.833333333333329</v>
      </c>
      <c r="X13" s="25">
        <f t="shared" si="4"/>
        <v>18.708333333333332</v>
      </c>
      <c r="Y13" s="25">
        <f t="shared" si="5"/>
        <v>32.708333333333329</v>
      </c>
    </row>
    <row r="14" spans="1:25" x14ac:dyDescent="0.2">
      <c r="A14" s="25" t="s">
        <v>327</v>
      </c>
      <c r="B14" s="25" t="s">
        <v>77</v>
      </c>
      <c r="C14" s="25">
        <v>2</v>
      </c>
      <c r="D14" s="25">
        <v>1335.5</v>
      </c>
      <c r="E14" s="25">
        <v>1298</v>
      </c>
      <c r="F14" s="25">
        <v>1266</v>
      </c>
      <c r="G14" s="25">
        <f t="shared" si="0"/>
        <v>37.5</v>
      </c>
      <c r="H14" s="25">
        <f t="shared" si="0"/>
        <v>32</v>
      </c>
      <c r="J14" s="25">
        <v>1321.5</v>
      </c>
      <c r="K14" s="25">
        <v>1276.5</v>
      </c>
      <c r="L14" s="25">
        <v>1237.5</v>
      </c>
      <c r="M14" s="25">
        <f t="shared" si="1"/>
        <v>45</v>
      </c>
      <c r="N14" s="25">
        <f t="shared" si="1"/>
        <v>39</v>
      </c>
      <c r="P14" s="25">
        <v>1320</v>
      </c>
      <c r="Q14" s="25">
        <v>1233.5</v>
      </c>
      <c r="R14" s="25">
        <v>1174.5</v>
      </c>
      <c r="S14" s="25">
        <f t="shared" si="2"/>
        <v>86.5</v>
      </c>
      <c r="T14" s="25">
        <f t="shared" si="2"/>
        <v>59</v>
      </c>
      <c r="V14" s="25">
        <f t="shared" si="3"/>
        <v>49.833333333333336</v>
      </c>
      <c r="X14" s="25">
        <f t="shared" si="4"/>
        <v>12.458333333333334</v>
      </c>
      <c r="Y14" s="25">
        <f t="shared" si="5"/>
        <v>26.458333333333336</v>
      </c>
    </row>
    <row r="15" spans="1:25" x14ac:dyDescent="0.2">
      <c r="A15" s="25" t="s">
        <v>327</v>
      </c>
      <c r="B15" s="25" t="s">
        <v>77</v>
      </c>
      <c r="C15" s="25">
        <v>3</v>
      </c>
      <c r="D15" s="25">
        <v>1350.5</v>
      </c>
      <c r="E15" s="25">
        <v>1323.5</v>
      </c>
      <c r="F15" s="25">
        <v>1300.5</v>
      </c>
      <c r="G15" s="25">
        <f t="shared" si="0"/>
        <v>27</v>
      </c>
      <c r="H15" s="25">
        <f t="shared" si="0"/>
        <v>23</v>
      </c>
      <c r="J15" s="25">
        <v>1351</v>
      </c>
      <c r="K15" s="25">
        <v>1320.5</v>
      </c>
      <c r="L15" s="25">
        <v>1295</v>
      </c>
      <c r="M15" s="25">
        <f t="shared" si="1"/>
        <v>30.5</v>
      </c>
      <c r="N15" s="25">
        <f t="shared" si="1"/>
        <v>25.5</v>
      </c>
      <c r="P15" s="25">
        <v>1348.5</v>
      </c>
      <c r="Q15" s="25">
        <v>1295.5</v>
      </c>
      <c r="R15" s="25">
        <v>1256</v>
      </c>
      <c r="S15" s="25">
        <f t="shared" si="2"/>
        <v>53</v>
      </c>
      <c r="T15" s="25">
        <f t="shared" si="2"/>
        <v>39.5</v>
      </c>
      <c r="V15" s="25">
        <f t="shared" si="3"/>
        <v>33.083333333333336</v>
      </c>
      <c r="X15" s="25">
        <f t="shared" si="4"/>
        <v>8.2708333333333339</v>
      </c>
      <c r="Y15" s="25">
        <f t="shared" si="5"/>
        <v>22.270833333333336</v>
      </c>
    </row>
    <row r="16" spans="1:25" x14ac:dyDescent="0.2">
      <c r="A16" s="25" t="s">
        <v>327</v>
      </c>
      <c r="B16" s="25" t="s">
        <v>77</v>
      </c>
      <c r="C16" s="25">
        <v>4</v>
      </c>
      <c r="D16" s="25">
        <v>1384</v>
      </c>
      <c r="E16" s="25">
        <v>1335.5</v>
      </c>
      <c r="F16" s="25">
        <v>1296.5</v>
      </c>
      <c r="G16" s="25">
        <f t="shared" si="0"/>
        <v>48.5</v>
      </c>
      <c r="H16" s="25">
        <f t="shared" si="0"/>
        <v>39</v>
      </c>
      <c r="J16" s="25">
        <v>1382.5</v>
      </c>
      <c r="K16" s="25">
        <v>1330.5</v>
      </c>
      <c r="L16" s="25">
        <v>1284</v>
      </c>
      <c r="M16" s="25">
        <f t="shared" si="1"/>
        <v>52</v>
      </c>
      <c r="N16" s="25">
        <f t="shared" si="1"/>
        <v>46.5</v>
      </c>
      <c r="P16" s="25">
        <v>1372</v>
      </c>
      <c r="Q16" s="25">
        <v>1270</v>
      </c>
      <c r="R16" s="25">
        <v>1197</v>
      </c>
      <c r="S16" s="25">
        <f t="shared" si="2"/>
        <v>102</v>
      </c>
      <c r="T16" s="25">
        <f t="shared" si="2"/>
        <v>73</v>
      </c>
      <c r="V16" s="25">
        <f t="shared" si="3"/>
        <v>60.166666666666664</v>
      </c>
      <c r="X16" s="25">
        <f t="shared" si="4"/>
        <v>15.041666666666666</v>
      </c>
      <c r="Y16" s="25">
        <f t="shared" si="5"/>
        <v>29.041666666666664</v>
      </c>
    </row>
    <row r="17" spans="1:25" x14ac:dyDescent="0.2">
      <c r="A17" s="25" t="s">
        <v>327</v>
      </c>
      <c r="B17" s="25" t="s">
        <v>66</v>
      </c>
      <c r="C17" s="25">
        <v>1</v>
      </c>
      <c r="D17" s="25">
        <v>2555</v>
      </c>
      <c r="E17" s="25">
        <v>2501</v>
      </c>
      <c r="F17" s="25">
        <v>2459</v>
      </c>
      <c r="G17" s="25">
        <f t="shared" si="0"/>
        <v>54</v>
      </c>
      <c r="H17" s="25">
        <f t="shared" si="0"/>
        <v>42</v>
      </c>
      <c r="J17" s="25">
        <v>2541</v>
      </c>
      <c r="K17" s="25">
        <v>2487</v>
      </c>
      <c r="L17" s="25">
        <v>2441</v>
      </c>
      <c r="M17" s="25">
        <f t="shared" si="1"/>
        <v>54</v>
      </c>
      <c r="N17" s="25">
        <f t="shared" si="1"/>
        <v>46</v>
      </c>
      <c r="P17" s="25">
        <v>2546</v>
      </c>
      <c r="Q17" s="25">
        <v>2463</v>
      </c>
      <c r="R17" s="25">
        <v>2401</v>
      </c>
      <c r="S17" s="25">
        <f t="shared" si="2"/>
        <v>83</v>
      </c>
      <c r="T17" s="25">
        <f t="shared" si="2"/>
        <v>62</v>
      </c>
      <c r="V17" s="25">
        <f t="shared" si="3"/>
        <v>56.833333333333336</v>
      </c>
      <c r="X17" s="25">
        <f t="shared" si="4"/>
        <v>14.208333333333334</v>
      </c>
      <c r="Y17" s="25">
        <f t="shared" si="5"/>
        <v>28.208333333333336</v>
      </c>
    </row>
    <row r="18" spans="1:25" x14ac:dyDescent="0.2">
      <c r="A18" s="25" t="s">
        <v>327</v>
      </c>
      <c r="B18" s="25" t="s">
        <v>66</v>
      </c>
      <c r="C18" s="25">
        <v>2</v>
      </c>
      <c r="D18" s="25">
        <v>2585</v>
      </c>
      <c r="E18" s="25">
        <v>2551</v>
      </c>
      <c r="F18" s="25">
        <v>2527</v>
      </c>
      <c r="G18" s="25">
        <f t="shared" si="0"/>
        <v>34</v>
      </c>
      <c r="H18" s="25">
        <f t="shared" si="0"/>
        <v>24</v>
      </c>
      <c r="J18" s="25">
        <v>2589</v>
      </c>
      <c r="K18" s="25">
        <v>2554</v>
      </c>
      <c r="L18" s="25">
        <v>2528</v>
      </c>
      <c r="M18" s="25">
        <f t="shared" si="1"/>
        <v>35</v>
      </c>
      <c r="N18" s="25">
        <f t="shared" si="1"/>
        <v>26</v>
      </c>
      <c r="P18" s="25">
        <v>2569</v>
      </c>
      <c r="Q18" s="25">
        <v>2520</v>
      </c>
      <c r="R18" s="25">
        <v>2486</v>
      </c>
      <c r="S18" s="25">
        <f t="shared" si="2"/>
        <v>49</v>
      </c>
      <c r="T18" s="25">
        <f t="shared" si="2"/>
        <v>34</v>
      </c>
      <c r="V18" s="25">
        <f t="shared" si="3"/>
        <v>33.666666666666664</v>
      </c>
      <c r="X18" s="25">
        <f t="shared" si="4"/>
        <v>8.4166666666666661</v>
      </c>
      <c r="Y18" s="25">
        <f t="shared" si="5"/>
        <v>22.416666666666664</v>
      </c>
    </row>
    <row r="19" spans="1:25" x14ac:dyDescent="0.2">
      <c r="A19" s="25" t="s">
        <v>327</v>
      </c>
      <c r="B19" s="25" t="s">
        <v>66</v>
      </c>
      <c r="C19" s="25">
        <v>3</v>
      </c>
      <c r="D19" s="25">
        <v>2426</v>
      </c>
      <c r="E19" s="25">
        <v>2323</v>
      </c>
      <c r="F19" s="25">
        <v>2228</v>
      </c>
      <c r="G19" s="25">
        <f t="shared" si="0"/>
        <v>103</v>
      </c>
      <c r="H19" s="25">
        <f t="shared" si="0"/>
        <v>95</v>
      </c>
      <c r="J19" s="25">
        <v>2639</v>
      </c>
      <c r="K19" s="25">
        <v>2518</v>
      </c>
      <c r="L19" s="25">
        <v>2409</v>
      </c>
      <c r="M19" s="25">
        <f t="shared" si="1"/>
        <v>121</v>
      </c>
      <c r="N19" s="25">
        <f t="shared" si="1"/>
        <v>109</v>
      </c>
      <c r="P19" s="25">
        <v>2625</v>
      </c>
      <c r="Q19" s="25">
        <v>2425</v>
      </c>
      <c r="R19" s="25">
        <v>2264</v>
      </c>
      <c r="S19" s="25">
        <f t="shared" si="2"/>
        <v>200</v>
      </c>
      <c r="T19" s="25">
        <f t="shared" si="2"/>
        <v>161</v>
      </c>
      <c r="V19" s="25">
        <f t="shared" si="3"/>
        <v>131.5</v>
      </c>
      <c r="X19" s="25">
        <f t="shared" si="4"/>
        <v>32.875</v>
      </c>
      <c r="Y19" s="25">
        <f t="shared" si="5"/>
        <v>46.875</v>
      </c>
    </row>
    <row r="20" spans="1:25" x14ac:dyDescent="0.2">
      <c r="A20" s="25" t="s">
        <v>327</v>
      </c>
      <c r="B20" s="25" t="s">
        <v>66</v>
      </c>
      <c r="C20" s="25">
        <v>4</v>
      </c>
      <c r="D20" s="25">
        <v>2495</v>
      </c>
      <c r="E20" s="25">
        <v>2425</v>
      </c>
      <c r="F20" s="25">
        <v>2388</v>
      </c>
      <c r="G20" s="25">
        <f t="shared" si="0"/>
        <v>70</v>
      </c>
      <c r="H20" s="25">
        <f t="shared" si="0"/>
        <v>37</v>
      </c>
      <c r="J20" s="25">
        <v>2463</v>
      </c>
      <c r="K20" s="25">
        <v>2428</v>
      </c>
      <c r="L20" s="25">
        <v>2390</v>
      </c>
      <c r="M20" s="25">
        <f t="shared" si="1"/>
        <v>35</v>
      </c>
      <c r="N20" s="25">
        <f t="shared" si="1"/>
        <v>38</v>
      </c>
      <c r="P20" s="25">
        <v>2456</v>
      </c>
      <c r="Q20" s="25">
        <v>2395</v>
      </c>
      <c r="R20" s="25">
        <v>2355</v>
      </c>
      <c r="S20" s="25">
        <f t="shared" si="2"/>
        <v>61</v>
      </c>
      <c r="T20" s="25">
        <f t="shared" si="2"/>
        <v>40</v>
      </c>
      <c r="V20" s="25">
        <f t="shared" si="3"/>
        <v>46.833333333333336</v>
      </c>
      <c r="X20" s="25">
        <f t="shared" si="4"/>
        <v>11.708333333333334</v>
      </c>
      <c r="Y20" s="25">
        <f t="shared" si="5"/>
        <v>25.708333333333336</v>
      </c>
    </row>
    <row r="21" spans="1:25" x14ac:dyDescent="0.2">
      <c r="A21" s="25" t="s">
        <v>327</v>
      </c>
      <c r="B21" s="25" t="s">
        <v>52</v>
      </c>
      <c r="C21" s="25">
        <v>1</v>
      </c>
      <c r="D21" s="25">
        <v>1333.5</v>
      </c>
      <c r="E21" s="25">
        <v>1312.5</v>
      </c>
      <c r="F21" s="25">
        <v>1294.5</v>
      </c>
      <c r="G21" s="25">
        <f t="shared" si="0"/>
        <v>21</v>
      </c>
      <c r="H21" s="25">
        <f t="shared" si="0"/>
        <v>18</v>
      </c>
      <c r="J21" s="25">
        <v>1339</v>
      </c>
      <c r="K21" s="25">
        <v>1313.5</v>
      </c>
      <c r="L21" s="25">
        <v>1294.5</v>
      </c>
      <c r="M21" s="25">
        <f t="shared" si="1"/>
        <v>25.5</v>
      </c>
      <c r="N21" s="25">
        <f t="shared" si="1"/>
        <v>19</v>
      </c>
      <c r="P21" s="25">
        <v>1347.5</v>
      </c>
      <c r="Q21" s="25">
        <v>1307</v>
      </c>
      <c r="R21" s="25">
        <v>1281</v>
      </c>
      <c r="S21" s="25">
        <f t="shared" si="2"/>
        <v>40.5</v>
      </c>
      <c r="T21" s="25">
        <f t="shared" si="2"/>
        <v>26</v>
      </c>
      <c r="V21" s="25">
        <f t="shared" si="3"/>
        <v>25</v>
      </c>
      <c r="X21" s="25">
        <f t="shared" si="4"/>
        <v>6.25</v>
      </c>
      <c r="Y21" s="25">
        <f t="shared" si="5"/>
        <v>20.25</v>
      </c>
    </row>
    <row r="22" spans="1:25" x14ac:dyDescent="0.2">
      <c r="A22" s="25" t="s">
        <v>327</v>
      </c>
      <c r="B22" s="25" t="s">
        <v>52</v>
      </c>
      <c r="C22" s="25">
        <v>2</v>
      </c>
      <c r="D22" s="25">
        <v>1363.5</v>
      </c>
      <c r="E22" s="25">
        <v>1287</v>
      </c>
      <c r="F22" s="25">
        <v>1218.5</v>
      </c>
      <c r="G22" s="25">
        <f t="shared" si="0"/>
        <v>76.5</v>
      </c>
      <c r="H22" s="25">
        <f t="shared" si="0"/>
        <v>68.5</v>
      </c>
      <c r="J22" s="25">
        <v>1367.5</v>
      </c>
      <c r="K22" s="25">
        <v>1279.5</v>
      </c>
      <c r="L22" s="25">
        <v>1201</v>
      </c>
      <c r="M22" s="25">
        <f t="shared" si="1"/>
        <v>88</v>
      </c>
      <c r="N22" s="25">
        <f t="shared" si="1"/>
        <v>78.5</v>
      </c>
      <c r="P22" s="25">
        <v>1361</v>
      </c>
      <c r="Q22" s="25">
        <v>1220</v>
      </c>
      <c r="R22" s="25">
        <v>1115</v>
      </c>
      <c r="S22" s="25">
        <f t="shared" si="2"/>
        <v>141</v>
      </c>
      <c r="T22" s="25">
        <f t="shared" si="2"/>
        <v>105</v>
      </c>
      <c r="V22" s="25">
        <f t="shared" si="3"/>
        <v>92.916666666666671</v>
      </c>
      <c r="X22" s="25">
        <f t="shared" si="4"/>
        <v>23.229166666666668</v>
      </c>
      <c r="Y22" s="25">
        <f t="shared" si="5"/>
        <v>37.229166666666671</v>
      </c>
    </row>
    <row r="23" spans="1:25" x14ac:dyDescent="0.2">
      <c r="A23" s="25" t="s">
        <v>327</v>
      </c>
      <c r="B23" s="25" t="s">
        <v>52</v>
      </c>
      <c r="C23" s="25">
        <v>3</v>
      </c>
      <c r="D23" s="25">
        <v>1391</v>
      </c>
      <c r="E23" s="25">
        <v>1375</v>
      </c>
      <c r="F23" s="25">
        <v>1363</v>
      </c>
      <c r="G23" s="25">
        <f t="shared" si="0"/>
        <v>16</v>
      </c>
      <c r="H23" s="25">
        <f t="shared" si="0"/>
        <v>12</v>
      </c>
      <c r="J23" s="25">
        <v>1397.5</v>
      </c>
      <c r="K23" s="25">
        <v>1384.5</v>
      </c>
      <c r="L23" s="25">
        <v>1373</v>
      </c>
      <c r="M23" s="25">
        <f t="shared" si="1"/>
        <v>13</v>
      </c>
      <c r="N23" s="25">
        <f t="shared" si="1"/>
        <v>11.5</v>
      </c>
      <c r="P23" s="25">
        <v>1397</v>
      </c>
      <c r="Q23" s="25">
        <v>1376.5</v>
      </c>
      <c r="R23" s="25">
        <v>1364</v>
      </c>
      <c r="S23" s="25">
        <f t="shared" si="2"/>
        <v>20.5</v>
      </c>
      <c r="T23" s="25">
        <f t="shared" si="2"/>
        <v>12.5</v>
      </c>
      <c r="V23" s="25">
        <f t="shared" si="3"/>
        <v>14.25</v>
      </c>
      <c r="X23" s="25">
        <f t="shared" si="4"/>
        <v>3.5625</v>
      </c>
      <c r="Y23" s="25">
        <f t="shared" si="5"/>
        <v>17.5625</v>
      </c>
    </row>
    <row r="24" spans="1:25" x14ac:dyDescent="0.2">
      <c r="A24" s="25" t="s">
        <v>327</v>
      </c>
      <c r="B24" s="25" t="s">
        <v>52</v>
      </c>
      <c r="C24" s="25">
        <v>4</v>
      </c>
      <c r="D24" s="25">
        <v>1351</v>
      </c>
      <c r="E24" s="25">
        <v>1242.5</v>
      </c>
      <c r="F24" s="25">
        <v>1144.5</v>
      </c>
      <c r="G24" s="25">
        <f t="shared" si="0"/>
        <v>108.5</v>
      </c>
      <c r="H24" s="25">
        <f t="shared" si="0"/>
        <v>98</v>
      </c>
      <c r="J24" s="25">
        <v>1325.5</v>
      </c>
      <c r="K24" s="25">
        <v>1210</v>
      </c>
      <c r="L24" s="25">
        <v>1106.5</v>
      </c>
      <c r="M24" s="25">
        <f t="shared" si="1"/>
        <v>115.5</v>
      </c>
      <c r="N24" s="25">
        <f t="shared" si="1"/>
        <v>103.5</v>
      </c>
      <c r="P24" s="25">
        <v>1371</v>
      </c>
      <c r="Q24" s="25">
        <v>1198.5</v>
      </c>
      <c r="R24" s="25">
        <v>1071.5</v>
      </c>
      <c r="S24" s="25">
        <f t="shared" si="2"/>
        <v>172.5</v>
      </c>
      <c r="T24" s="25">
        <f t="shared" si="2"/>
        <v>127</v>
      </c>
      <c r="V24" s="25">
        <f t="shared" si="3"/>
        <v>120.83333333333333</v>
      </c>
      <c r="X24" s="25">
        <f t="shared" si="4"/>
        <v>30.208333333333332</v>
      </c>
      <c r="Y24" s="25">
        <f t="shared" si="5"/>
        <v>44.208333333333329</v>
      </c>
    </row>
    <row r="25" spans="1:25" x14ac:dyDescent="0.2">
      <c r="A25" s="25" t="s">
        <v>327</v>
      </c>
      <c r="B25" s="25" t="s">
        <v>63</v>
      </c>
      <c r="C25" s="25">
        <v>5</v>
      </c>
      <c r="D25" s="25">
        <v>1321.5</v>
      </c>
      <c r="E25" s="25">
        <v>1297.5</v>
      </c>
      <c r="F25" s="25">
        <v>1275.5</v>
      </c>
      <c r="G25" s="25">
        <f t="shared" si="0"/>
        <v>24</v>
      </c>
      <c r="H25" s="25">
        <f t="shared" si="0"/>
        <v>22</v>
      </c>
      <c r="J25" s="25">
        <v>1324.5</v>
      </c>
      <c r="K25" s="25">
        <v>1294.5</v>
      </c>
      <c r="L25" s="25">
        <v>1268</v>
      </c>
      <c r="M25" s="25">
        <f t="shared" si="1"/>
        <v>30</v>
      </c>
      <c r="N25" s="25">
        <f t="shared" si="1"/>
        <v>26.5</v>
      </c>
      <c r="P25" s="25">
        <v>1316.5</v>
      </c>
      <c r="Q25" s="25">
        <v>1267.5</v>
      </c>
      <c r="R25" s="25">
        <v>1227</v>
      </c>
      <c r="S25" s="25">
        <f t="shared" si="2"/>
        <v>49</v>
      </c>
      <c r="T25" s="25">
        <f t="shared" si="2"/>
        <v>40.5</v>
      </c>
      <c r="V25" s="25">
        <f t="shared" si="3"/>
        <v>32</v>
      </c>
      <c r="X25" s="25">
        <f t="shared" si="4"/>
        <v>8</v>
      </c>
      <c r="Y25" s="25">
        <f t="shared" si="5"/>
        <v>22</v>
      </c>
    </row>
    <row r="26" spans="1:25" x14ac:dyDescent="0.2">
      <c r="A26" s="25" t="s">
        <v>327</v>
      </c>
      <c r="B26" s="25" t="s">
        <v>63</v>
      </c>
      <c r="C26" s="25">
        <v>6</v>
      </c>
      <c r="D26" s="25">
        <v>1351.5</v>
      </c>
      <c r="E26" s="25">
        <v>1285.5</v>
      </c>
      <c r="F26" s="25">
        <v>1225</v>
      </c>
      <c r="G26" s="25">
        <f t="shared" si="0"/>
        <v>66</v>
      </c>
      <c r="H26" s="25">
        <f t="shared" si="0"/>
        <v>60.5</v>
      </c>
      <c r="J26" s="25">
        <v>1370</v>
      </c>
      <c r="K26" s="25">
        <v>1280.5</v>
      </c>
      <c r="L26" s="25">
        <v>1205</v>
      </c>
      <c r="M26" s="25">
        <f t="shared" si="1"/>
        <v>89.5</v>
      </c>
      <c r="N26" s="25">
        <f t="shared" si="1"/>
        <v>75.5</v>
      </c>
      <c r="P26" s="25">
        <v>1396.5</v>
      </c>
      <c r="Q26" s="25">
        <v>1251.5</v>
      </c>
      <c r="R26" s="25">
        <v>1144</v>
      </c>
      <c r="S26" s="25">
        <f t="shared" si="2"/>
        <v>145</v>
      </c>
      <c r="T26" s="25">
        <f t="shared" si="2"/>
        <v>107.5</v>
      </c>
      <c r="V26" s="25">
        <f t="shared" si="3"/>
        <v>90.666666666666671</v>
      </c>
      <c r="X26" s="25">
        <f t="shared" si="4"/>
        <v>22.666666666666668</v>
      </c>
      <c r="Y26" s="25">
        <f t="shared" si="5"/>
        <v>36.666666666666671</v>
      </c>
    </row>
    <row r="27" spans="1:25" x14ac:dyDescent="0.2">
      <c r="A27" s="25" t="s">
        <v>327</v>
      </c>
      <c r="B27" s="25" t="s">
        <v>248</v>
      </c>
      <c r="C27" s="25">
        <v>1</v>
      </c>
      <c r="D27" s="25">
        <v>1365</v>
      </c>
      <c r="E27" s="25">
        <v>1286</v>
      </c>
      <c r="F27" s="25">
        <v>1210.5</v>
      </c>
      <c r="G27" s="25">
        <f t="shared" si="0"/>
        <v>79</v>
      </c>
      <c r="H27" s="25">
        <f t="shared" si="0"/>
        <v>75.5</v>
      </c>
      <c r="J27" s="25">
        <v>1428</v>
      </c>
      <c r="K27" s="25">
        <v>1317.5</v>
      </c>
      <c r="L27" s="25">
        <v>1226</v>
      </c>
      <c r="M27" s="25">
        <f t="shared" si="1"/>
        <v>110.5</v>
      </c>
      <c r="N27" s="25">
        <f t="shared" si="1"/>
        <v>91.5</v>
      </c>
      <c r="P27" s="25">
        <v>1370</v>
      </c>
      <c r="Q27" s="25">
        <v>1208</v>
      </c>
      <c r="R27" s="25">
        <v>1087</v>
      </c>
      <c r="S27" s="25">
        <f t="shared" si="2"/>
        <v>162</v>
      </c>
      <c r="T27" s="25">
        <f t="shared" si="2"/>
        <v>121</v>
      </c>
      <c r="V27" s="25">
        <f t="shared" si="3"/>
        <v>106.58333333333333</v>
      </c>
      <c r="X27" s="25">
        <f t="shared" si="4"/>
        <v>26.645833333333332</v>
      </c>
      <c r="Y27" s="25">
        <f t="shared" si="5"/>
        <v>40.645833333333329</v>
      </c>
    </row>
    <row r="28" spans="1:25" x14ac:dyDescent="0.2">
      <c r="A28" s="25" t="s">
        <v>327</v>
      </c>
      <c r="B28" s="25" t="s">
        <v>248</v>
      </c>
      <c r="C28" s="25">
        <v>2</v>
      </c>
      <c r="D28" s="25">
        <v>1278</v>
      </c>
      <c r="E28" s="25">
        <v>1182.5</v>
      </c>
      <c r="F28" s="25">
        <v>1101.5</v>
      </c>
      <c r="G28" s="25">
        <f t="shared" si="0"/>
        <v>95.5</v>
      </c>
      <c r="H28" s="25">
        <f t="shared" si="0"/>
        <v>81</v>
      </c>
      <c r="J28" s="25">
        <v>1344</v>
      </c>
      <c r="K28" s="25">
        <v>1238</v>
      </c>
      <c r="L28" s="25">
        <v>1149</v>
      </c>
      <c r="M28" s="25">
        <f t="shared" si="1"/>
        <v>106</v>
      </c>
      <c r="N28" s="25">
        <f t="shared" si="1"/>
        <v>89</v>
      </c>
      <c r="P28" s="25">
        <v>1382</v>
      </c>
      <c r="Q28" s="25">
        <v>1223.5</v>
      </c>
      <c r="R28" s="25">
        <v>1108.5</v>
      </c>
      <c r="S28" s="25">
        <f t="shared" si="2"/>
        <v>158.5</v>
      </c>
      <c r="T28" s="25">
        <f t="shared" si="2"/>
        <v>115</v>
      </c>
      <c r="V28" s="25">
        <f t="shared" si="3"/>
        <v>107.5</v>
      </c>
      <c r="X28" s="25">
        <f t="shared" si="4"/>
        <v>26.875</v>
      </c>
      <c r="Y28" s="25">
        <f t="shared" si="5"/>
        <v>40.875</v>
      </c>
    </row>
    <row r="29" spans="1:25" x14ac:dyDescent="0.2">
      <c r="A29" s="25" t="s">
        <v>327</v>
      </c>
      <c r="B29" s="25" t="s">
        <v>248</v>
      </c>
      <c r="C29" s="25">
        <v>3</v>
      </c>
      <c r="D29" s="25">
        <v>1320.5</v>
      </c>
      <c r="E29" s="25">
        <v>1259.5</v>
      </c>
      <c r="F29" s="25">
        <v>1205</v>
      </c>
      <c r="G29" s="25">
        <f t="shared" si="0"/>
        <v>61</v>
      </c>
      <c r="H29" s="25">
        <f t="shared" si="0"/>
        <v>54.5</v>
      </c>
      <c r="J29" s="25">
        <v>1327</v>
      </c>
      <c r="K29" s="25">
        <v>1258</v>
      </c>
      <c r="L29" s="25">
        <v>1200</v>
      </c>
      <c r="M29" s="25">
        <f t="shared" si="1"/>
        <v>69</v>
      </c>
      <c r="N29" s="25">
        <f t="shared" si="1"/>
        <v>58</v>
      </c>
      <c r="P29" s="25">
        <v>1324.5</v>
      </c>
      <c r="Q29" s="25">
        <v>1220</v>
      </c>
      <c r="R29" s="25">
        <v>1144</v>
      </c>
      <c r="S29" s="25">
        <f t="shared" si="2"/>
        <v>104.5</v>
      </c>
      <c r="T29" s="25">
        <f t="shared" si="2"/>
        <v>76</v>
      </c>
      <c r="V29" s="25">
        <f t="shared" si="3"/>
        <v>70.5</v>
      </c>
      <c r="X29" s="25">
        <f t="shared" si="4"/>
        <v>17.625</v>
      </c>
      <c r="Y29" s="25">
        <f t="shared" si="5"/>
        <v>31.625</v>
      </c>
    </row>
    <row r="30" spans="1:25" x14ac:dyDescent="0.2">
      <c r="A30" s="25" t="s">
        <v>327</v>
      </c>
      <c r="B30" s="25" t="s">
        <v>248</v>
      </c>
      <c r="C30" s="25">
        <v>4</v>
      </c>
      <c r="D30" s="25">
        <v>1307</v>
      </c>
      <c r="E30" s="25">
        <v>1211.5</v>
      </c>
      <c r="F30" s="25">
        <v>1124</v>
      </c>
      <c r="G30" s="25">
        <f t="shared" si="0"/>
        <v>95.5</v>
      </c>
      <c r="H30" s="25">
        <f t="shared" si="0"/>
        <v>87.5</v>
      </c>
      <c r="J30" s="25">
        <v>1361.5</v>
      </c>
      <c r="K30" s="25">
        <v>1251.5</v>
      </c>
      <c r="L30" s="25">
        <v>1152.5</v>
      </c>
      <c r="M30" s="25">
        <f t="shared" si="1"/>
        <v>110</v>
      </c>
      <c r="N30" s="25">
        <f t="shared" si="1"/>
        <v>99</v>
      </c>
      <c r="P30" s="25">
        <v>1335</v>
      </c>
      <c r="Q30" s="25">
        <v>1171</v>
      </c>
      <c r="R30" s="25">
        <v>1044</v>
      </c>
      <c r="S30" s="25">
        <f t="shared" si="2"/>
        <v>164</v>
      </c>
      <c r="T30" s="25">
        <f t="shared" si="2"/>
        <v>127</v>
      </c>
      <c r="V30" s="25">
        <f t="shared" si="3"/>
        <v>113.83333333333333</v>
      </c>
      <c r="X30" s="25">
        <f t="shared" si="4"/>
        <v>28.458333333333332</v>
      </c>
      <c r="Y30" s="25">
        <f t="shared" si="5"/>
        <v>42.458333333333329</v>
      </c>
    </row>
    <row r="31" spans="1:25" x14ac:dyDescent="0.2">
      <c r="A31" s="25" t="s">
        <v>170</v>
      </c>
      <c r="B31" s="25" t="s">
        <v>58</v>
      </c>
      <c r="C31" s="25">
        <v>1</v>
      </c>
      <c r="D31" s="25">
        <v>1346</v>
      </c>
      <c r="E31" s="25">
        <v>1295.5</v>
      </c>
      <c r="F31" s="25">
        <v>1257.5</v>
      </c>
      <c r="G31" s="25">
        <f t="shared" si="0"/>
        <v>50.5</v>
      </c>
      <c r="H31" s="25">
        <f t="shared" si="0"/>
        <v>38</v>
      </c>
      <c r="J31" s="25">
        <v>1357</v>
      </c>
      <c r="K31" s="25">
        <v>1301.5</v>
      </c>
      <c r="L31" s="25">
        <v>1257</v>
      </c>
      <c r="M31" s="25">
        <f t="shared" si="1"/>
        <v>55.5</v>
      </c>
      <c r="N31" s="25">
        <f t="shared" si="1"/>
        <v>44.5</v>
      </c>
      <c r="P31" s="25">
        <v>1384.5</v>
      </c>
      <c r="Q31" s="25">
        <v>1295.5</v>
      </c>
      <c r="R31" s="25">
        <v>1240</v>
      </c>
      <c r="S31" s="25">
        <f t="shared" si="2"/>
        <v>89</v>
      </c>
      <c r="T31" s="25">
        <f t="shared" si="2"/>
        <v>55.5</v>
      </c>
      <c r="V31" s="25">
        <f t="shared" si="3"/>
        <v>55.5</v>
      </c>
      <c r="X31" s="25">
        <f t="shared" si="4"/>
        <v>13.875</v>
      </c>
      <c r="Y31" s="25">
        <f t="shared" si="5"/>
        <v>27.875</v>
      </c>
    </row>
    <row r="32" spans="1:25" x14ac:dyDescent="0.2">
      <c r="A32" s="25" t="s">
        <v>170</v>
      </c>
      <c r="B32" s="25" t="s">
        <v>58</v>
      </c>
      <c r="C32" s="25">
        <v>2</v>
      </c>
      <c r="D32" s="25">
        <v>1356.5</v>
      </c>
      <c r="E32" s="25">
        <v>1245</v>
      </c>
      <c r="F32" s="25">
        <v>1148.5</v>
      </c>
      <c r="G32" s="25">
        <f t="shared" si="0"/>
        <v>111.5</v>
      </c>
      <c r="H32" s="25">
        <f t="shared" si="0"/>
        <v>96.5</v>
      </c>
      <c r="J32" s="25">
        <v>1377</v>
      </c>
      <c r="K32" s="25">
        <v>1254.5</v>
      </c>
      <c r="L32" s="25">
        <v>1153.5</v>
      </c>
      <c r="M32" s="25">
        <f t="shared" si="1"/>
        <v>122.5</v>
      </c>
      <c r="N32" s="25">
        <f t="shared" si="1"/>
        <v>101</v>
      </c>
      <c r="P32" s="25">
        <v>1383</v>
      </c>
      <c r="Q32" s="25">
        <v>1212.5</v>
      </c>
      <c r="R32" s="25">
        <v>1077</v>
      </c>
      <c r="S32" s="25">
        <f t="shared" si="2"/>
        <v>170.5</v>
      </c>
      <c r="T32" s="25">
        <f t="shared" si="2"/>
        <v>135.5</v>
      </c>
      <c r="V32" s="25">
        <f t="shared" si="3"/>
        <v>122.91666666666667</v>
      </c>
      <c r="X32" s="25">
        <f t="shared" si="4"/>
        <v>30.729166666666668</v>
      </c>
      <c r="Y32" s="25">
        <f t="shared" si="5"/>
        <v>44.729166666666671</v>
      </c>
    </row>
    <row r="33" spans="1:25" x14ac:dyDescent="0.2">
      <c r="A33" s="25" t="s">
        <v>170</v>
      </c>
      <c r="B33" s="25" t="s">
        <v>58</v>
      </c>
      <c r="C33" s="25">
        <v>3</v>
      </c>
      <c r="D33" s="25">
        <v>1333.5</v>
      </c>
      <c r="E33" s="25">
        <v>1316.5</v>
      </c>
      <c r="F33" s="25">
        <v>1305</v>
      </c>
      <c r="G33" s="25">
        <f t="shared" si="0"/>
        <v>17</v>
      </c>
      <c r="H33" s="25">
        <f t="shared" si="0"/>
        <v>11.5</v>
      </c>
      <c r="J33" s="25">
        <v>1340.5</v>
      </c>
      <c r="K33" s="25">
        <v>1325</v>
      </c>
      <c r="L33" s="25">
        <v>1313.5</v>
      </c>
      <c r="M33" s="25">
        <f t="shared" si="1"/>
        <v>15.5</v>
      </c>
      <c r="N33" s="25">
        <f t="shared" si="1"/>
        <v>11.5</v>
      </c>
      <c r="P33" s="25">
        <v>1334</v>
      </c>
      <c r="Q33" s="25">
        <v>1306</v>
      </c>
      <c r="R33" s="25">
        <v>1289.5</v>
      </c>
      <c r="S33" s="25">
        <f t="shared" si="2"/>
        <v>28</v>
      </c>
      <c r="T33" s="25">
        <f t="shared" si="2"/>
        <v>16.5</v>
      </c>
      <c r="V33" s="25">
        <f t="shared" si="3"/>
        <v>16.666666666666668</v>
      </c>
      <c r="X33" s="25">
        <f t="shared" si="4"/>
        <v>4.166666666666667</v>
      </c>
      <c r="Y33" s="25">
        <f t="shared" si="5"/>
        <v>18.166666666666668</v>
      </c>
    </row>
    <row r="34" spans="1:25" x14ac:dyDescent="0.2">
      <c r="A34" s="25" t="s">
        <v>170</v>
      </c>
      <c r="B34" s="25" t="s">
        <v>58</v>
      </c>
      <c r="C34" s="25">
        <v>4</v>
      </c>
      <c r="D34" s="25">
        <v>1380.5</v>
      </c>
      <c r="E34" s="25">
        <v>1325.5</v>
      </c>
      <c r="F34" s="25">
        <v>1272</v>
      </c>
      <c r="G34" s="25">
        <f t="shared" si="0"/>
        <v>55</v>
      </c>
      <c r="H34" s="25">
        <f t="shared" si="0"/>
        <v>53.5</v>
      </c>
      <c r="J34" s="25">
        <v>1398</v>
      </c>
      <c r="K34" s="25">
        <v>1329</v>
      </c>
      <c r="L34" s="25">
        <v>1276</v>
      </c>
      <c r="M34" s="25">
        <f t="shared" si="1"/>
        <v>69</v>
      </c>
      <c r="N34" s="25">
        <f t="shared" si="1"/>
        <v>53</v>
      </c>
      <c r="P34" s="25">
        <v>1388</v>
      </c>
      <c r="Q34" s="25">
        <v>1295</v>
      </c>
      <c r="R34" s="25">
        <v>1228</v>
      </c>
      <c r="S34" s="25">
        <f t="shared" si="2"/>
        <v>93</v>
      </c>
      <c r="T34" s="25">
        <f t="shared" si="2"/>
        <v>67</v>
      </c>
      <c r="V34" s="25">
        <f t="shared" si="3"/>
        <v>65.083333333333329</v>
      </c>
      <c r="X34" s="25">
        <f t="shared" si="4"/>
        <v>16.270833333333332</v>
      </c>
      <c r="Y34" s="25">
        <f t="shared" si="5"/>
        <v>30.270833333333332</v>
      </c>
    </row>
    <row r="35" spans="1:25" x14ac:dyDescent="0.2">
      <c r="A35" s="25" t="s">
        <v>170</v>
      </c>
      <c r="B35" s="25" t="s">
        <v>58</v>
      </c>
      <c r="C35" s="25">
        <v>5</v>
      </c>
      <c r="D35" s="25">
        <v>1089.5</v>
      </c>
      <c r="E35" s="25">
        <v>958.5</v>
      </c>
      <c r="F35" s="25">
        <v>827.5</v>
      </c>
      <c r="G35" s="25">
        <f t="shared" si="0"/>
        <v>131</v>
      </c>
      <c r="H35" s="25">
        <f t="shared" si="0"/>
        <v>131</v>
      </c>
      <c r="J35" s="25">
        <v>1287</v>
      </c>
      <c r="K35" s="25">
        <v>1143.5</v>
      </c>
      <c r="L35" s="25">
        <v>985.5</v>
      </c>
      <c r="M35" s="25">
        <f t="shared" si="1"/>
        <v>143.5</v>
      </c>
      <c r="N35" s="25">
        <f t="shared" si="1"/>
        <v>158</v>
      </c>
      <c r="P35" s="25">
        <v>1391</v>
      </c>
      <c r="Q35" s="25">
        <v>1142</v>
      </c>
      <c r="R35" s="25">
        <v>939.5</v>
      </c>
      <c r="S35" s="25">
        <f t="shared" si="2"/>
        <v>249</v>
      </c>
      <c r="T35" s="25">
        <f t="shared" si="2"/>
        <v>202.5</v>
      </c>
      <c r="V35" s="25">
        <f t="shared" si="3"/>
        <v>169.16666666666666</v>
      </c>
      <c r="X35" s="25">
        <f t="shared" si="4"/>
        <v>42.291666666666664</v>
      </c>
      <c r="Y35" s="25">
        <f t="shared" si="5"/>
        <v>56.291666666666664</v>
      </c>
    </row>
    <row r="36" spans="1:25" x14ac:dyDescent="0.2">
      <c r="A36" s="25" t="s">
        <v>170</v>
      </c>
      <c r="B36" s="25" t="s">
        <v>58</v>
      </c>
      <c r="C36" s="25">
        <v>6</v>
      </c>
      <c r="D36" s="25">
        <v>1385.5</v>
      </c>
      <c r="E36" s="25">
        <v>1296.5</v>
      </c>
      <c r="F36" s="25">
        <v>1214.5</v>
      </c>
      <c r="G36" s="25">
        <f t="shared" ref="G36:H67" si="6">D36-E36</f>
        <v>89</v>
      </c>
      <c r="H36" s="25">
        <f t="shared" si="6"/>
        <v>82</v>
      </c>
      <c r="J36" s="25">
        <v>1452.5</v>
      </c>
      <c r="K36" s="25">
        <v>1345.5</v>
      </c>
      <c r="L36" s="25">
        <v>1251</v>
      </c>
      <c r="M36" s="25">
        <f t="shared" ref="M36:N67" si="7">J36-K36</f>
        <v>107</v>
      </c>
      <c r="N36" s="25">
        <f t="shared" si="7"/>
        <v>94.5</v>
      </c>
      <c r="P36" s="25">
        <v>1444</v>
      </c>
      <c r="Q36" s="25">
        <v>1281.5</v>
      </c>
      <c r="R36" s="25">
        <v>1147.5</v>
      </c>
      <c r="S36" s="25">
        <f t="shared" si="2"/>
        <v>162.5</v>
      </c>
      <c r="T36" s="25">
        <f t="shared" si="2"/>
        <v>134</v>
      </c>
      <c r="V36" s="25">
        <f t="shared" si="3"/>
        <v>111.5</v>
      </c>
      <c r="X36" s="25">
        <f t="shared" si="4"/>
        <v>27.875</v>
      </c>
      <c r="Y36" s="25">
        <f t="shared" si="5"/>
        <v>41.875</v>
      </c>
    </row>
    <row r="37" spans="1:25" x14ac:dyDescent="0.2">
      <c r="A37" s="25" t="s">
        <v>170</v>
      </c>
      <c r="B37" s="25" t="s">
        <v>58</v>
      </c>
      <c r="C37" s="25">
        <v>7</v>
      </c>
      <c r="D37" s="25">
        <v>1354</v>
      </c>
      <c r="E37" s="25">
        <v>1280</v>
      </c>
      <c r="F37" s="25">
        <v>1208</v>
      </c>
      <c r="G37" s="25">
        <f t="shared" si="6"/>
        <v>74</v>
      </c>
      <c r="H37" s="25">
        <f t="shared" si="6"/>
        <v>72</v>
      </c>
      <c r="J37" s="25">
        <v>1402</v>
      </c>
      <c r="K37" s="25">
        <v>1311</v>
      </c>
      <c r="L37" s="25">
        <v>1232</v>
      </c>
      <c r="M37" s="25">
        <f t="shared" si="7"/>
        <v>91</v>
      </c>
      <c r="N37" s="25">
        <f t="shared" si="7"/>
        <v>79</v>
      </c>
      <c r="P37" s="25">
        <v>1407.5</v>
      </c>
      <c r="Q37" s="25">
        <v>1259.5</v>
      </c>
      <c r="R37" s="25">
        <v>1145</v>
      </c>
      <c r="S37" s="25">
        <f t="shared" si="2"/>
        <v>148</v>
      </c>
      <c r="T37" s="25">
        <f t="shared" si="2"/>
        <v>114.5</v>
      </c>
      <c r="V37" s="25">
        <f t="shared" si="3"/>
        <v>96.416666666666671</v>
      </c>
      <c r="X37" s="25">
        <f t="shared" si="4"/>
        <v>24.104166666666668</v>
      </c>
      <c r="Y37" s="25">
        <f t="shared" si="5"/>
        <v>38.104166666666671</v>
      </c>
    </row>
    <row r="38" spans="1:25" x14ac:dyDescent="0.2">
      <c r="A38" s="25" t="s">
        <v>170</v>
      </c>
      <c r="B38" s="25" t="s">
        <v>58</v>
      </c>
      <c r="C38" s="25">
        <v>8</v>
      </c>
      <c r="D38" s="25">
        <v>1427.5</v>
      </c>
      <c r="E38" s="25">
        <v>1312.5</v>
      </c>
      <c r="F38" s="25">
        <v>1208.5</v>
      </c>
      <c r="G38" s="25">
        <f t="shared" si="6"/>
        <v>115</v>
      </c>
      <c r="H38" s="25">
        <f t="shared" si="6"/>
        <v>104</v>
      </c>
      <c r="J38" s="25">
        <v>1481</v>
      </c>
      <c r="K38" s="25">
        <v>1352.5</v>
      </c>
      <c r="L38" s="25">
        <v>1238</v>
      </c>
      <c r="M38" s="25">
        <f t="shared" si="7"/>
        <v>128.5</v>
      </c>
      <c r="N38" s="25">
        <f t="shared" si="7"/>
        <v>114.5</v>
      </c>
      <c r="P38" s="25">
        <v>1501</v>
      </c>
      <c r="Q38" s="25">
        <v>1298.5</v>
      </c>
      <c r="R38" s="25">
        <v>1140</v>
      </c>
      <c r="S38" s="25">
        <f t="shared" si="2"/>
        <v>202.5</v>
      </c>
      <c r="T38" s="25">
        <f t="shared" si="2"/>
        <v>158.5</v>
      </c>
      <c r="V38" s="25">
        <f t="shared" si="3"/>
        <v>137.16666666666666</v>
      </c>
      <c r="X38" s="25">
        <f t="shared" si="4"/>
        <v>34.291666666666664</v>
      </c>
      <c r="Y38" s="25">
        <f t="shared" si="5"/>
        <v>48.291666666666664</v>
      </c>
    </row>
    <row r="39" spans="1:25" x14ac:dyDescent="0.2">
      <c r="A39" s="25" t="s">
        <v>170</v>
      </c>
      <c r="B39" s="25" t="s">
        <v>58</v>
      </c>
      <c r="C39" s="25">
        <v>9</v>
      </c>
      <c r="D39" s="25">
        <v>1342</v>
      </c>
      <c r="E39" s="25">
        <v>1220.5</v>
      </c>
      <c r="F39" s="25">
        <v>1113</v>
      </c>
      <c r="G39" s="25">
        <f t="shared" si="6"/>
        <v>121.5</v>
      </c>
      <c r="H39" s="25">
        <f t="shared" si="6"/>
        <v>107.5</v>
      </c>
      <c r="J39" s="25">
        <v>1445</v>
      </c>
      <c r="K39" s="25">
        <v>1303</v>
      </c>
      <c r="L39" s="25">
        <v>1178</v>
      </c>
      <c r="M39" s="25">
        <f t="shared" si="7"/>
        <v>142</v>
      </c>
      <c r="N39" s="25">
        <f t="shared" si="7"/>
        <v>125</v>
      </c>
      <c r="P39" s="25">
        <v>1453.5</v>
      </c>
      <c r="Q39" s="25">
        <v>1242.5</v>
      </c>
      <c r="R39" s="25">
        <v>1086</v>
      </c>
      <c r="S39" s="25">
        <f t="shared" si="2"/>
        <v>211</v>
      </c>
      <c r="T39" s="25">
        <f t="shared" si="2"/>
        <v>156.5</v>
      </c>
      <c r="V39" s="25">
        <f t="shared" si="3"/>
        <v>143.91666666666666</v>
      </c>
      <c r="X39" s="25">
        <f t="shared" si="4"/>
        <v>35.979166666666664</v>
      </c>
      <c r="Y39" s="25">
        <f t="shared" si="5"/>
        <v>49.979166666666664</v>
      </c>
    </row>
    <row r="40" spans="1:25" x14ac:dyDescent="0.2">
      <c r="A40" s="25" t="s">
        <v>170</v>
      </c>
      <c r="B40" s="25" t="s">
        <v>71</v>
      </c>
      <c r="C40" s="25">
        <v>1</v>
      </c>
      <c r="D40" s="25">
        <v>2523</v>
      </c>
      <c r="E40" s="25">
        <v>2394</v>
      </c>
      <c r="F40" s="25">
        <v>2295</v>
      </c>
      <c r="G40" s="25">
        <f t="shared" si="6"/>
        <v>129</v>
      </c>
      <c r="H40" s="25">
        <f t="shared" si="6"/>
        <v>99</v>
      </c>
      <c r="J40" s="25">
        <v>2559</v>
      </c>
      <c r="K40" s="25">
        <v>2422</v>
      </c>
      <c r="L40" s="25">
        <v>2300</v>
      </c>
      <c r="M40" s="25">
        <f t="shared" si="7"/>
        <v>137</v>
      </c>
      <c r="N40" s="25">
        <f t="shared" si="7"/>
        <v>122</v>
      </c>
      <c r="P40" s="25">
        <v>2568</v>
      </c>
      <c r="Q40" s="25">
        <v>2362</v>
      </c>
      <c r="R40" s="25">
        <v>2211</v>
      </c>
      <c r="S40" s="25">
        <f t="shared" si="2"/>
        <v>206</v>
      </c>
      <c r="T40" s="25">
        <f t="shared" si="2"/>
        <v>151</v>
      </c>
      <c r="V40" s="25">
        <f t="shared" si="3"/>
        <v>140.66666666666666</v>
      </c>
      <c r="X40" s="25">
        <f t="shared" si="4"/>
        <v>35.166666666666664</v>
      </c>
      <c r="Y40" s="25">
        <f t="shared" si="5"/>
        <v>49.166666666666664</v>
      </c>
    </row>
    <row r="41" spans="1:25" x14ac:dyDescent="0.2">
      <c r="A41" s="25" t="s">
        <v>170</v>
      </c>
      <c r="B41" s="25" t="s">
        <v>71</v>
      </c>
      <c r="C41" s="25">
        <v>2</v>
      </c>
      <c r="D41" s="25">
        <v>2683</v>
      </c>
      <c r="E41" s="25">
        <v>2545</v>
      </c>
      <c r="F41" s="25">
        <v>2442</v>
      </c>
      <c r="G41" s="25">
        <f t="shared" si="6"/>
        <v>138</v>
      </c>
      <c r="H41" s="25">
        <f t="shared" si="6"/>
        <v>103</v>
      </c>
      <c r="J41" s="25">
        <v>2719</v>
      </c>
      <c r="K41" s="25">
        <v>2584</v>
      </c>
      <c r="L41" s="25">
        <v>2468</v>
      </c>
      <c r="M41" s="25">
        <f t="shared" si="7"/>
        <v>135</v>
      </c>
      <c r="N41" s="25">
        <f t="shared" si="7"/>
        <v>116</v>
      </c>
      <c r="P41" s="25">
        <v>2695</v>
      </c>
      <c r="Q41" s="25">
        <v>2494</v>
      </c>
      <c r="R41" s="25">
        <v>2346</v>
      </c>
      <c r="S41" s="25">
        <f t="shared" ref="S41:T72" si="8">P41-Q41</f>
        <v>201</v>
      </c>
      <c r="T41" s="25">
        <f t="shared" ref="T41:T47" si="9">Q41-R45</f>
        <v>148</v>
      </c>
      <c r="V41" s="25">
        <f t="shared" si="3"/>
        <v>140.16666666666666</v>
      </c>
      <c r="X41" s="25">
        <f t="shared" si="4"/>
        <v>35.041666666666664</v>
      </c>
      <c r="Y41" s="25">
        <f t="shared" si="5"/>
        <v>49.041666666666664</v>
      </c>
    </row>
    <row r="42" spans="1:25" x14ac:dyDescent="0.2">
      <c r="A42" s="25" t="s">
        <v>170</v>
      </c>
      <c r="B42" s="25" t="s">
        <v>71</v>
      </c>
      <c r="C42" s="25">
        <v>3</v>
      </c>
      <c r="D42" s="25">
        <v>2515</v>
      </c>
      <c r="E42" s="25">
        <v>2384</v>
      </c>
      <c r="F42" s="25">
        <v>2283</v>
      </c>
      <c r="G42" s="25">
        <f t="shared" si="6"/>
        <v>131</v>
      </c>
      <c r="H42" s="25">
        <f t="shared" si="6"/>
        <v>101</v>
      </c>
      <c r="J42" s="25">
        <v>2528</v>
      </c>
      <c r="K42" s="25">
        <v>2391</v>
      </c>
      <c r="L42" s="25">
        <v>2266</v>
      </c>
      <c r="M42" s="25">
        <f t="shared" si="7"/>
        <v>137</v>
      </c>
      <c r="N42" s="25">
        <f t="shared" si="7"/>
        <v>125</v>
      </c>
      <c r="P42" s="25">
        <v>2587</v>
      </c>
      <c r="Q42" s="25">
        <v>2374</v>
      </c>
      <c r="R42" s="25">
        <v>2221</v>
      </c>
      <c r="S42" s="25">
        <f t="shared" si="8"/>
        <v>213</v>
      </c>
      <c r="T42" s="25">
        <f t="shared" si="9"/>
        <v>-83</v>
      </c>
      <c r="V42" s="25">
        <f t="shared" si="3"/>
        <v>104</v>
      </c>
      <c r="X42" s="25">
        <f t="shared" si="4"/>
        <v>26</v>
      </c>
      <c r="Y42" s="25">
        <f t="shared" si="5"/>
        <v>40</v>
      </c>
    </row>
    <row r="43" spans="1:25" x14ac:dyDescent="0.2">
      <c r="A43" s="25" t="s">
        <v>170</v>
      </c>
      <c r="B43" s="25" t="s">
        <v>71</v>
      </c>
      <c r="C43" s="25">
        <v>4</v>
      </c>
      <c r="D43" s="25">
        <v>2537</v>
      </c>
      <c r="E43" s="25">
        <v>2398</v>
      </c>
      <c r="F43" s="25">
        <v>2283</v>
      </c>
      <c r="G43" s="25">
        <f t="shared" si="6"/>
        <v>139</v>
      </c>
      <c r="H43" s="25">
        <f t="shared" si="6"/>
        <v>115</v>
      </c>
      <c r="J43" s="25">
        <v>2580</v>
      </c>
      <c r="K43" s="25">
        <v>2434</v>
      </c>
      <c r="L43" s="25">
        <v>2300</v>
      </c>
      <c r="M43" s="25">
        <f t="shared" si="7"/>
        <v>146</v>
      </c>
      <c r="N43" s="25">
        <f t="shared" si="7"/>
        <v>134</v>
      </c>
      <c r="P43" s="25">
        <v>2580</v>
      </c>
      <c r="Q43" s="25">
        <v>2346</v>
      </c>
      <c r="R43" s="25">
        <v>2178</v>
      </c>
      <c r="S43" s="25">
        <f t="shared" si="8"/>
        <v>234</v>
      </c>
      <c r="T43" s="25">
        <f t="shared" si="9"/>
        <v>-214</v>
      </c>
      <c r="V43" s="25">
        <f t="shared" si="3"/>
        <v>92.333333333333329</v>
      </c>
      <c r="X43" s="25">
        <f t="shared" si="4"/>
        <v>23.083333333333332</v>
      </c>
      <c r="Y43" s="25">
        <f t="shared" si="5"/>
        <v>37.083333333333329</v>
      </c>
    </row>
    <row r="44" spans="1:25" x14ac:dyDescent="0.2">
      <c r="A44" s="25" t="s">
        <v>170</v>
      </c>
      <c r="B44" s="25" t="s">
        <v>71</v>
      </c>
      <c r="C44" s="25">
        <v>5</v>
      </c>
      <c r="D44" s="25">
        <v>2426</v>
      </c>
      <c r="E44" s="25">
        <v>2283</v>
      </c>
      <c r="F44" s="25">
        <v>2158</v>
      </c>
      <c r="G44" s="25">
        <f t="shared" si="6"/>
        <v>143</v>
      </c>
      <c r="H44" s="25">
        <f t="shared" si="6"/>
        <v>125</v>
      </c>
      <c r="J44" s="25">
        <v>2520</v>
      </c>
      <c r="K44" s="25">
        <v>2346</v>
      </c>
      <c r="L44" s="25">
        <v>2196</v>
      </c>
      <c r="M44" s="25">
        <f t="shared" si="7"/>
        <v>174</v>
      </c>
      <c r="N44" s="25">
        <f t="shared" si="7"/>
        <v>150</v>
      </c>
      <c r="P44" s="25">
        <v>2590</v>
      </c>
      <c r="Q44" s="25">
        <v>2347</v>
      </c>
      <c r="R44" s="25">
        <v>2170</v>
      </c>
      <c r="S44" s="25">
        <f t="shared" si="8"/>
        <v>243</v>
      </c>
      <c r="T44" s="25">
        <f t="shared" si="9"/>
        <v>1101.5</v>
      </c>
      <c r="V44" s="25">
        <f t="shared" si="3"/>
        <v>322.75</v>
      </c>
      <c r="X44" s="25">
        <f t="shared" si="4"/>
        <v>80.6875</v>
      </c>
      <c r="Y44" s="25">
        <f t="shared" si="5"/>
        <v>94.6875</v>
      </c>
    </row>
    <row r="45" spans="1:25" x14ac:dyDescent="0.2">
      <c r="A45" s="25" t="s">
        <v>170</v>
      </c>
      <c r="B45" s="25" t="s">
        <v>71</v>
      </c>
      <c r="C45" s="25">
        <v>6</v>
      </c>
      <c r="D45" s="25">
        <v>2639</v>
      </c>
      <c r="E45" s="25">
        <v>2518</v>
      </c>
      <c r="F45" s="25">
        <v>2412</v>
      </c>
      <c r="G45" s="25">
        <f t="shared" si="6"/>
        <v>121</v>
      </c>
      <c r="H45" s="25">
        <f t="shared" si="6"/>
        <v>106</v>
      </c>
      <c r="J45" s="25">
        <v>2718</v>
      </c>
      <c r="K45" s="25">
        <v>2579</v>
      </c>
      <c r="L45" s="25">
        <v>2453</v>
      </c>
      <c r="M45" s="25">
        <f t="shared" si="7"/>
        <v>139</v>
      </c>
      <c r="N45" s="25">
        <f t="shared" si="7"/>
        <v>126</v>
      </c>
      <c r="P45" s="25">
        <v>2730</v>
      </c>
      <c r="Q45" s="25">
        <v>2506</v>
      </c>
      <c r="R45" s="25">
        <v>2346</v>
      </c>
      <c r="S45" s="25">
        <f t="shared" si="8"/>
        <v>224</v>
      </c>
      <c r="T45" s="25">
        <f t="shared" si="9"/>
        <v>1359</v>
      </c>
      <c r="V45" s="25">
        <f t="shared" si="3"/>
        <v>345.83333333333331</v>
      </c>
      <c r="X45" s="25">
        <f t="shared" si="4"/>
        <v>86.458333333333329</v>
      </c>
      <c r="Y45" s="25">
        <f t="shared" si="5"/>
        <v>100.45833333333333</v>
      </c>
    </row>
    <row r="46" spans="1:25" x14ac:dyDescent="0.2">
      <c r="A46" s="25" t="s">
        <v>170</v>
      </c>
      <c r="B46" s="25" t="s">
        <v>71</v>
      </c>
      <c r="C46" s="25">
        <v>7</v>
      </c>
      <c r="D46" s="25">
        <v>2654</v>
      </c>
      <c r="E46" s="25">
        <v>2610</v>
      </c>
      <c r="F46" s="25">
        <v>2572</v>
      </c>
      <c r="G46" s="25">
        <f t="shared" si="6"/>
        <v>44</v>
      </c>
      <c r="H46" s="25">
        <f t="shared" si="6"/>
        <v>38</v>
      </c>
      <c r="J46" s="25">
        <v>2623</v>
      </c>
      <c r="K46" s="25">
        <v>2575</v>
      </c>
      <c r="L46" s="25">
        <v>2535</v>
      </c>
      <c r="M46" s="25">
        <f t="shared" si="7"/>
        <v>48</v>
      </c>
      <c r="N46" s="25">
        <f t="shared" si="7"/>
        <v>40</v>
      </c>
      <c r="P46" s="25">
        <v>2587</v>
      </c>
      <c r="Q46" s="25">
        <v>2511</v>
      </c>
      <c r="R46" s="25">
        <v>2457</v>
      </c>
      <c r="S46" s="25">
        <f t="shared" si="8"/>
        <v>76</v>
      </c>
      <c r="T46" s="25">
        <f t="shared" si="9"/>
        <v>1294</v>
      </c>
      <c r="V46" s="25">
        <f t="shared" si="3"/>
        <v>256.66666666666669</v>
      </c>
      <c r="X46" s="25">
        <f t="shared" si="4"/>
        <v>64.166666666666671</v>
      </c>
      <c r="Y46" s="25">
        <f t="shared" si="5"/>
        <v>78.166666666666671</v>
      </c>
    </row>
    <row r="47" spans="1:25" x14ac:dyDescent="0.2">
      <c r="A47" s="25" t="s">
        <v>170</v>
      </c>
      <c r="B47" s="25" t="s">
        <v>71</v>
      </c>
      <c r="C47" s="25">
        <v>8</v>
      </c>
      <c r="D47" s="25">
        <v>2674</v>
      </c>
      <c r="E47" s="25">
        <v>2605</v>
      </c>
      <c r="F47" s="25">
        <v>2544</v>
      </c>
      <c r="G47" s="25">
        <f t="shared" si="6"/>
        <v>69</v>
      </c>
      <c r="H47" s="25">
        <f t="shared" si="6"/>
        <v>61</v>
      </c>
      <c r="J47" s="25">
        <v>2718</v>
      </c>
      <c r="K47" s="25">
        <v>2649</v>
      </c>
      <c r="L47" s="25">
        <v>2590</v>
      </c>
      <c r="M47" s="25">
        <f t="shared" si="7"/>
        <v>69</v>
      </c>
      <c r="N47" s="25">
        <f t="shared" si="7"/>
        <v>59</v>
      </c>
      <c r="P47" s="25">
        <v>2690</v>
      </c>
      <c r="Q47" s="25">
        <v>2614</v>
      </c>
      <c r="R47" s="25">
        <v>2560</v>
      </c>
      <c r="S47" s="25">
        <f t="shared" si="8"/>
        <v>76</v>
      </c>
      <c r="T47" s="25">
        <f t="shared" si="9"/>
        <v>1435</v>
      </c>
      <c r="V47" s="25">
        <f t="shared" si="3"/>
        <v>294.83333333333331</v>
      </c>
      <c r="X47" s="25">
        <f t="shared" si="4"/>
        <v>73.708333333333329</v>
      </c>
      <c r="Y47" s="25">
        <f t="shared" si="5"/>
        <v>87.708333333333329</v>
      </c>
    </row>
    <row r="48" spans="1:25" x14ac:dyDescent="0.2">
      <c r="A48" s="25" t="s">
        <v>170</v>
      </c>
      <c r="B48" s="25" t="s">
        <v>77</v>
      </c>
      <c r="C48" s="25">
        <v>1</v>
      </c>
      <c r="D48" s="25">
        <v>1294</v>
      </c>
      <c r="E48" s="25">
        <v>1275.5</v>
      </c>
      <c r="F48" s="25">
        <v>1264.5</v>
      </c>
      <c r="G48" s="25">
        <f t="shared" si="6"/>
        <v>18.5</v>
      </c>
      <c r="H48" s="25">
        <f t="shared" si="6"/>
        <v>11</v>
      </c>
      <c r="J48" s="25">
        <v>1285</v>
      </c>
      <c r="K48" s="25">
        <v>1268.5</v>
      </c>
      <c r="L48" s="25">
        <v>1256.5</v>
      </c>
      <c r="M48" s="25">
        <f t="shared" si="7"/>
        <v>16.5</v>
      </c>
      <c r="N48" s="25">
        <f t="shared" si="7"/>
        <v>12</v>
      </c>
      <c r="P48" s="25">
        <v>1289</v>
      </c>
      <c r="Q48" s="25">
        <v>1263</v>
      </c>
      <c r="R48" s="25">
        <v>1245.5</v>
      </c>
      <c r="S48" s="25">
        <f t="shared" si="8"/>
        <v>26</v>
      </c>
      <c r="T48" s="25">
        <f t="shared" si="8"/>
        <v>17.5</v>
      </c>
      <c r="V48" s="25">
        <f t="shared" si="3"/>
        <v>16.916666666666668</v>
      </c>
      <c r="X48" s="25">
        <f t="shared" si="4"/>
        <v>4.229166666666667</v>
      </c>
      <c r="Y48" s="25">
        <f t="shared" si="5"/>
        <v>18.229166666666668</v>
      </c>
    </row>
    <row r="49" spans="1:25" x14ac:dyDescent="0.2">
      <c r="A49" s="25" t="s">
        <v>170</v>
      </c>
      <c r="B49" s="25" t="s">
        <v>77</v>
      </c>
      <c r="C49" s="25">
        <v>2</v>
      </c>
      <c r="D49" s="25">
        <v>1374.5</v>
      </c>
      <c r="E49" s="25">
        <v>1304.5</v>
      </c>
      <c r="F49" s="25">
        <v>1258.5</v>
      </c>
      <c r="G49" s="25">
        <f t="shared" si="6"/>
        <v>70</v>
      </c>
      <c r="H49" s="25">
        <f t="shared" si="6"/>
        <v>46</v>
      </c>
      <c r="J49" s="25">
        <v>1380</v>
      </c>
      <c r="K49" s="25">
        <v>1307.5</v>
      </c>
      <c r="L49" s="25">
        <v>1249</v>
      </c>
      <c r="M49" s="25">
        <f t="shared" si="7"/>
        <v>72.5</v>
      </c>
      <c r="N49" s="25">
        <f t="shared" si="7"/>
        <v>58.5</v>
      </c>
      <c r="P49" s="25">
        <v>1345.5</v>
      </c>
      <c r="Q49" s="25">
        <v>1235.5</v>
      </c>
      <c r="R49" s="25">
        <v>1147</v>
      </c>
      <c r="S49" s="25">
        <f t="shared" si="8"/>
        <v>110</v>
      </c>
      <c r="T49" s="25">
        <f t="shared" si="8"/>
        <v>88.5</v>
      </c>
      <c r="V49" s="25">
        <f t="shared" si="3"/>
        <v>74.25</v>
      </c>
      <c r="X49" s="25">
        <f t="shared" si="4"/>
        <v>18.5625</v>
      </c>
      <c r="Y49" s="25">
        <f t="shared" si="5"/>
        <v>32.5625</v>
      </c>
    </row>
    <row r="50" spans="1:25" x14ac:dyDescent="0.2">
      <c r="A50" s="25" t="s">
        <v>170</v>
      </c>
      <c r="B50" s="25" t="s">
        <v>77</v>
      </c>
      <c r="C50" s="25">
        <v>3</v>
      </c>
      <c r="D50" s="25">
        <v>1361.5</v>
      </c>
      <c r="E50" s="25">
        <v>1323</v>
      </c>
      <c r="F50" s="25">
        <v>1290.5</v>
      </c>
      <c r="G50" s="25">
        <f t="shared" si="6"/>
        <v>38.5</v>
      </c>
      <c r="H50" s="25">
        <f t="shared" si="6"/>
        <v>32.5</v>
      </c>
      <c r="J50" s="25">
        <v>1377</v>
      </c>
      <c r="K50" s="25">
        <v>1332.5</v>
      </c>
      <c r="L50" s="25">
        <v>1293</v>
      </c>
      <c r="M50" s="25">
        <f t="shared" si="7"/>
        <v>44.5</v>
      </c>
      <c r="N50" s="25">
        <f t="shared" si="7"/>
        <v>39.5</v>
      </c>
      <c r="P50" s="25">
        <v>1368</v>
      </c>
      <c r="Q50" s="25">
        <v>1278.5</v>
      </c>
      <c r="R50" s="25">
        <v>1217</v>
      </c>
      <c r="S50" s="25">
        <f t="shared" si="8"/>
        <v>89.5</v>
      </c>
      <c r="T50" s="25">
        <f t="shared" si="8"/>
        <v>61.5</v>
      </c>
      <c r="V50" s="25">
        <f t="shared" si="3"/>
        <v>51</v>
      </c>
      <c r="X50" s="25">
        <f t="shared" si="4"/>
        <v>12.75</v>
      </c>
      <c r="Y50" s="25">
        <f t="shared" si="5"/>
        <v>26.75</v>
      </c>
    </row>
    <row r="51" spans="1:25" x14ac:dyDescent="0.2">
      <c r="A51" s="25" t="s">
        <v>170</v>
      </c>
      <c r="B51" s="25" t="s">
        <v>77</v>
      </c>
      <c r="C51" s="25">
        <v>4</v>
      </c>
      <c r="D51" s="25">
        <v>1360</v>
      </c>
      <c r="E51" s="25">
        <v>1309.5</v>
      </c>
      <c r="F51" s="25">
        <v>1267.5</v>
      </c>
      <c r="G51" s="25">
        <f t="shared" si="6"/>
        <v>50.5</v>
      </c>
      <c r="H51" s="25">
        <f t="shared" si="6"/>
        <v>42</v>
      </c>
      <c r="J51" s="25">
        <v>1362</v>
      </c>
      <c r="K51" s="25">
        <v>1297</v>
      </c>
      <c r="L51" s="25">
        <v>1244.5</v>
      </c>
      <c r="M51" s="25">
        <f t="shared" si="7"/>
        <v>65</v>
      </c>
      <c r="N51" s="25">
        <f t="shared" si="7"/>
        <v>52.5</v>
      </c>
      <c r="P51" s="25">
        <v>1359</v>
      </c>
      <c r="Q51" s="25">
        <v>1257</v>
      </c>
      <c r="R51" s="25">
        <v>1179</v>
      </c>
      <c r="S51" s="25">
        <f t="shared" si="8"/>
        <v>102</v>
      </c>
      <c r="T51" s="25">
        <f t="shared" si="8"/>
        <v>78</v>
      </c>
      <c r="V51" s="25">
        <f t="shared" si="3"/>
        <v>65</v>
      </c>
      <c r="X51" s="25">
        <f t="shared" si="4"/>
        <v>16.25</v>
      </c>
      <c r="Y51" s="25">
        <f t="shared" si="5"/>
        <v>30.25</v>
      </c>
    </row>
    <row r="52" spans="1:25" x14ac:dyDescent="0.2">
      <c r="A52" s="25" t="s">
        <v>170</v>
      </c>
      <c r="B52" s="25" t="s">
        <v>66</v>
      </c>
      <c r="C52" s="25">
        <v>1</v>
      </c>
      <c r="D52" s="25">
        <v>2500</v>
      </c>
      <c r="E52" s="25">
        <v>2461</v>
      </c>
      <c r="F52" s="25">
        <v>2427</v>
      </c>
      <c r="G52" s="25">
        <f t="shared" si="6"/>
        <v>39</v>
      </c>
      <c r="H52" s="25">
        <f t="shared" si="6"/>
        <v>34</v>
      </c>
      <c r="J52" s="25">
        <v>2485</v>
      </c>
      <c r="K52" s="25">
        <v>2442</v>
      </c>
      <c r="L52" s="25">
        <v>2405</v>
      </c>
      <c r="M52" s="25">
        <f t="shared" si="7"/>
        <v>43</v>
      </c>
      <c r="N52" s="25">
        <f t="shared" si="7"/>
        <v>37</v>
      </c>
      <c r="P52" s="25">
        <v>2463</v>
      </c>
      <c r="Q52" s="25">
        <v>2400</v>
      </c>
      <c r="R52" s="25">
        <v>2352</v>
      </c>
      <c r="S52" s="25">
        <f t="shared" si="8"/>
        <v>63</v>
      </c>
      <c r="T52" s="25">
        <f t="shared" si="8"/>
        <v>48</v>
      </c>
      <c r="V52" s="25">
        <f t="shared" si="3"/>
        <v>44</v>
      </c>
      <c r="X52" s="25">
        <f t="shared" si="4"/>
        <v>11</v>
      </c>
      <c r="Y52" s="25">
        <f t="shared" si="5"/>
        <v>25</v>
      </c>
    </row>
    <row r="53" spans="1:25" x14ac:dyDescent="0.2">
      <c r="A53" s="25" t="s">
        <v>170</v>
      </c>
      <c r="B53" s="25" t="s">
        <v>66</v>
      </c>
      <c r="C53" s="25">
        <v>2</v>
      </c>
      <c r="D53" s="25">
        <v>2552</v>
      </c>
      <c r="E53" s="25">
        <v>2453</v>
      </c>
      <c r="F53" s="25">
        <v>2367</v>
      </c>
      <c r="G53" s="25">
        <f t="shared" si="6"/>
        <v>99</v>
      </c>
      <c r="H53" s="25">
        <f t="shared" si="6"/>
        <v>86</v>
      </c>
      <c r="J53" s="25">
        <v>2683</v>
      </c>
      <c r="K53" s="25">
        <v>2568</v>
      </c>
      <c r="L53" s="25">
        <v>2474</v>
      </c>
      <c r="M53" s="25">
        <f t="shared" si="7"/>
        <v>115</v>
      </c>
      <c r="N53" s="25">
        <f t="shared" si="7"/>
        <v>94</v>
      </c>
      <c r="P53" s="25">
        <v>2675</v>
      </c>
      <c r="Q53" s="25">
        <v>2508</v>
      </c>
      <c r="R53" s="25">
        <v>2377</v>
      </c>
      <c r="S53" s="25">
        <f t="shared" si="8"/>
        <v>167</v>
      </c>
      <c r="T53" s="25">
        <f t="shared" si="8"/>
        <v>131</v>
      </c>
      <c r="V53" s="25">
        <f t="shared" si="3"/>
        <v>115.33333333333333</v>
      </c>
      <c r="X53" s="25">
        <f t="shared" si="4"/>
        <v>28.833333333333332</v>
      </c>
      <c r="Y53" s="25">
        <f t="shared" si="5"/>
        <v>42.833333333333329</v>
      </c>
    </row>
    <row r="54" spans="1:25" x14ac:dyDescent="0.2">
      <c r="A54" s="25" t="s">
        <v>170</v>
      </c>
      <c r="B54" s="25" t="s">
        <v>66</v>
      </c>
      <c r="C54" s="25">
        <v>3</v>
      </c>
      <c r="D54" s="25">
        <v>2515</v>
      </c>
      <c r="E54" s="25">
        <v>2426</v>
      </c>
      <c r="F54" s="25">
        <v>2350</v>
      </c>
      <c r="G54" s="25">
        <f t="shared" si="6"/>
        <v>89</v>
      </c>
      <c r="H54" s="25">
        <f t="shared" si="6"/>
        <v>76</v>
      </c>
      <c r="J54" s="25">
        <v>2684</v>
      </c>
      <c r="K54" s="25">
        <v>2593</v>
      </c>
      <c r="L54" s="25">
        <v>2511</v>
      </c>
      <c r="M54" s="25">
        <f t="shared" si="7"/>
        <v>91</v>
      </c>
      <c r="N54" s="25">
        <f t="shared" si="7"/>
        <v>82</v>
      </c>
      <c r="P54" s="25">
        <v>2654</v>
      </c>
      <c r="Q54" s="25">
        <v>2512</v>
      </c>
      <c r="R54" s="25">
        <v>2400</v>
      </c>
      <c r="S54" s="25">
        <f t="shared" si="8"/>
        <v>142</v>
      </c>
      <c r="T54" s="25">
        <f t="shared" si="8"/>
        <v>112</v>
      </c>
      <c r="V54" s="25">
        <f t="shared" si="3"/>
        <v>98.666666666666671</v>
      </c>
      <c r="X54" s="25">
        <f t="shared" si="4"/>
        <v>24.666666666666668</v>
      </c>
      <c r="Y54" s="25">
        <f t="shared" si="5"/>
        <v>38.666666666666671</v>
      </c>
    </row>
    <row r="55" spans="1:25" x14ac:dyDescent="0.2">
      <c r="A55" s="25" t="s">
        <v>170</v>
      </c>
      <c r="B55" s="25" t="s">
        <v>66</v>
      </c>
      <c r="C55" s="25">
        <v>4</v>
      </c>
      <c r="D55" s="25">
        <v>2528</v>
      </c>
      <c r="E55" s="25">
        <v>2480</v>
      </c>
      <c r="F55" s="25">
        <v>2458</v>
      </c>
      <c r="G55" s="25">
        <f t="shared" si="6"/>
        <v>48</v>
      </c>
      <c r="H55" s="25">
        <f t="shared" si="6"/>
        <v>22</v>
      </c>
      <c r="J55" s="25">
        <v>2569</v>
      </c>
      <c r="K55" s="25">
        <v>2539</v>
      </c>
      <c r="L55" s="25">
        <v>2516</v>
      </c>
      <c r="M55" s="25">
        <f t="shared" si="7"/>
        <v>30</v>
      </c>
      <c r="N55" s="25">
        <f t="shared" si="7"/>
        <v>23</v>
      </c>
      <c r="P55" s="25">
        <v>2550</v>
      </c>
      <c r="Q55" s="25">
        <v>2501</v>
      </c>
      <c r="R55" s="25">
        <v>2471</v>
      </c>
      <c r="S55" s="25">
        <f t="shared" si="8"/>
        <v>49</v>
      </c>
      <c r="T55" s="25">
        <f t="shared" si="8"/>
        <v>30</v>
      </c>
      <c r="V55" s="25">
        <f t="shared" si="3"/>
        <v>33.666666666666664</v>
      </c>
      <c r="X55" s="25">
        <f t="shared" si="4"/>
        <v>8.4166666666666661</v>
      </c>
      <c r="Y55" s="25">
        <f t="shared" si="5"/>
        <v>22.416666666666664</v>
      </c>
    </row>
    <row r="56" spans="1:25" x14ac:dyDescent="0.2">
      <c r="A56" s="25" t="s">
        <v>170</v>
      </c>
      <c r="B56" s="25" t="s">
        <v>66</v>
      </c>
      <c r="C56" s="25">
        <v>5</v>
      </c>
      <c r="D56" s="25">
        <v>2723</v>
      </c>
      <c r="E56" s="25">
        <v>2698</v>
      </c>
      <c r="F56" s="25">
        <v>2679</v>
      </c>
      <c r="G56" s="25">
        <f t="shared" si="6"/>
        <v>25</v>
      </c>
      <c r="H56" s="25">
        <f t="shared" si="6"/>
        <v>19</v>
      </c>
      <c r="J56" s="25">
        <v>2717</v>
      </c>
      <c r="K56" s="25">
        <v>2689</v>
      </c>
      <c r="L56" s="25">
        <v>2666</v>
      </c>
      <c r="M56" s="25">
        <f t="shared" si="7"/>
        <v>28</v>
      </c>
      <c r="N56" s="25">
        <f t="shared" si="7"/>
        <v>23</v>
      </c>
      <c r="P56" s="25">
        <v>2731</v>
      </c>
      <c r="Q56" s="25">
        <v>2691</v>
      </c>
      <c r="R56" s="25">
        <v>2662</v>
      </c>
      <c r="S56" s="25">
        <f t="shared" si="8"/>
        <v>40</v>
      </c>
      <c r="T56" s="25">
        <f t="shared" si="8"/>
        <v>29</v>
      </c>
      <c r="V56" s="25">
        <f t="shared" si="3"/>
        <v>27.333333333333332</v>
      </c>
      <c r="X56" s="25">
        <f t="shared" si="4"/>
        <v>6.833333333333333</v>
      </c>
      <c r="Y56" s="25">
        <f t="shared" si="5"/>
        <v>20.833333333333332</v>
      </c>
    </row>
    <row r="57" spans="1:25" x14ac:dyDescent="0.2">
      <c r="A57" s="25" t="s">
        <v>170</v>
      </c>
      <c r="B57" s="25" t="s">
        <v>66</v>
      </c>
      <c r="C57" s="25">
        <v>6</v>
      </c>
      <c r="D57" s="25">
        <v>2317</v>
      </c>
      <c r="E57" s="25">
        <v>2231</v>
      </c>
      <c r="F57" s="25">
        <v>2151</v>
      </c>
      <c r="G57" s="25">
        <f t="shared" si="6"/>
        <v>86</v>
      </c>
      <c r="H57" s="25">
        <f t="shared" si="6"/>
        <v>80</v>
      </c>
      <c r="J57" s="25">
        <v>2486</v>
      </c>
      <c r="K57" s="25">
        <v>2386</v>
      </c>
      <c r="L57" s="25">
        <v>2297</v>
      </c>
      <c r="M57" s="25">
        <f t="shared" si="7"/>
        <v>100</v>
      </c>
      <c r="N57" s="25">
        <f t="shared" si="7"/>
        <v>89</v>
      </c>
      <c r="P57" s="25">
        <v>2573</v>
      </c>
      <c r="Q57" s="25">
        <v>2417</v>
      </c>
      <c r="R57" s="25">
        <v>2290</v>
      </c>
      <c r="S57" s="25">
        <f t="shared" si="8"/>
        <v>156</v>
      </c>
      <c r="T57" s="25">
        <f t="shared" si="8"/>
        <v>127</v>
      </c>
      <c r="V57" s="25">
        <f t="shared" si="3"/>
        <v>106.33333333333333</v>
      </c>
      <c r="X57" s="25">
        <f t="shared" si="4"/>
        <v>26.583333333333332</v>
      </c>
      <c r="Y57" s="25">
        <f t="shared" si="5"/>
        <v>40.583333333333329</v>
      </c>
    </row>
    <row r="58" spans="1:25" x14ac:dyDescent="0.2">
      <c r="A58" s="25" t="s">
        <v>170</v>
      </c>
      <c r="B58" s="25" t="s">
        <v>66</v>
      </c>
      <c r="C58" s="25">
        <v>7</v>
      </c>
      <c r="D58" s="25">
        <v>2489</v>
      </c>
      <c r="E58" s="25">
        <v>2439</v>
      </c>
      <c r="F58" s="25">
        <v>2395</v>
      </c>
      <c r="G58" s="25">
        <f t="shared" si="6"/>
        <v>50</v>
      </c>
      <c r="H58" s="25">
        <f t="shared" si="6"/>
        <v>44</v>
      </c>
      <c r="J58" s="25">
        <v>2491</v>
      </c>
      <c r="K58" s="25">
        <v>2433</v>
      </c>
      <c r="L58" s="25">
        <v>2389</v>
      </c>
      <c r="M58" s="25">
        <f t="shared" si="7"/>
        <v>58</v>
      </c>
      <c r="N58" s="25">
        <f t="shared" si="7"/>
        <v>44</v>
      </c>
      <c r="P58" s="25">
        <v>2493</v>
      </c>
      <c r="Q58" s="25">
        <v>2408</v>
      </c>
      <c r="R58" s="25">
        <v>2344</v>
      </c>
      <c r="S58" s="25">
        <f t="shared" si="8"/>
        <v>85</v>
      </c>
      <c r="T58" s="25">
        <f t="shared" si="8"/>
        <v>64</v>
      </c>
      <c r="V58" s="25">
        <f t="shared" si="3"/>
        <v>57.5</v>
      </c>
      <c r="X58" s="25">
        <f t="shared" si="4"/>
        <v>14.375</v>
      </c>
      <c r="Y58" s="25">
        <f t="shared" si="5"/>
        <v>28.375</v>
      </c>
    </row>
    <row r="59" spans="1:25" x14ac:dyDescent="0.2">
      <c r="A59" s="25" t="s">
        <v>170</v>
      </c>
      <c r="B59" s="25" t="s">
        <v>52</v>
      </c>
      <c r="C59" s="25">
        <v>1</v>
      </c>
      <c r="D59" s="25">
        <v>1232.5</v>
      </c>
      <c r="E59" s="25">
        <v>1104.5</v>
      </c>
      <c r="F59" s="25">
        <v>987.5</v>
      </c>
      <c r="G59" s="25">
        <f t="shared" si="6"/>
        <v>128</v>
      </c>
      <c r="H59" s="25">
        <f t="shared" si="6"/>
        <v>117</v>
      </c>
      <c r="J59" s="25">
        <v>1319.5</v>
      </c>
      <c r="K59" s="25">
        <v>1165</v>
      </c>
      <c r="L59" s="25">
        <v>1018</v>
      </c>
      <c r="M59" s="25">
        <f t="shared" si="7"/>
        <v>154.5</v>
      </c>
      <c r="N59" s="25">
        <f t="shared" si="7"/>
        <v>147</v>
      </c>
      <c r="P59" s="25">
        <v>1412</v>
      </c>
      <c r="Q59" s="25">
        <v>1288.5</v>
      </c>
      <c r="R59" s="25">
        <v>972.5</v>
      </c>
      <c r="S59" s="25">
        <f t="shared" si="8"/>
        <v>123.5</v>
      </c>
      <c r="T59" s="25">
        <f t="shared" si="8"/>
        <v>316</v>
      </c>
      <c r="V59" s="25">
        <f t="shared" si="3"/>
        <v>164.33333333333334</v>
      </c>
      <c r="X59" s="25">
        <f t="shared" si="4"/>
        <v>41.083333333333336</v>
      </c>
      <c r="Y59" s="25">
        <f t="shared" si="5"/>
        <v>55.083333333333336</v>
      </c>
    </row>
    <row r="60" spans="1:25" x14ac:dyDescent="0.2">
      <c r="A60" s="25" t="s">
        <v>170</v>
      </c>
      <c r="B60" s="25" t="s">
        <v>52</v>
      </c>
      <c r="C60" s="25">
        <v>2</v>
      </c>
      <c r="D60" s="25">
        <v>1346</v>
      </c>
      <c r="E60" s="25">
        <v>1311.5</v>
      </c>
      <c r="F60" s="25">
        <v>1292</v>
      </c>
      <c r="G60" s="25">
        <f t="shared" si="6"/>
        <v>34.5</v>
      </c>
      <c r="H60" s="25">
        <f t="shared" si="6"/>
        <v>19.5</v>
      </c>
      <c r="J60" s="25">
        <v>1337.5</v>
      </c>
      <c r="K60" s="25">
        <v>1303.5</v>
      </c>
      <c r="L60" s="25">
        <v>1282</v>
      </c>
      <c r="M60" s="25">
        <f t="shared" si="7"/>
        <v>34</v>
      </c>
      <c r="N60" s="25">
        <f t="shared" si="7"/>
        <v>21.5</v>
      </c>
      <c r="P60" s="25">
        <v>1329</v>
      </c>
      <c r="Q60" s="25">
        <v>1162.5</v>
      </c>
      <c r="R60" s="25">
        <v>1257</v>
      </c>
      <c r="S60" s="25">
        <f t="shared" si="8"/>
        <v>166.5</v>
      </c>
      <c r="T60" s="25">
        <f t="shared" si="8"/>
        <v>-94.5</v>
      </c>
      <c r="V60" s="25">
        <f t="shared" si="3"/>
        <v>30.25</v>
      </c>
      <c r="X60" s="25">
        <f t="shared" si="4"/>
        <v>7.5625</v>
      </c>
      <c r="Y60" s="25">
        <f t="shared" si="5"/>
        <v>21.5625</v>
      </c>
    </row>
    <row r="61" spans="1:25" x14ac:dyDescent="0.2">
      <c r="A61" s="25" t="s">
        <v>170</v>
      </c>
      <c r="B61" s="25" t="s">
        <v>52</v>
      </c>
      <c r="C61" s="25">
        <v>3</v>
      </c>
      <c r="D61" s="25">
        <v>1374.5</v>
      </c>
      <c r="E61" s="25">
        <v>1284.5</v>
      </c>
      <c r="F61" s="25">
        <v>1208.5</v>
      </c>
      <c r="G61" s="25">
        <f t="shared" si="6"/>
        <v>90</v>
      </c>
      <c r="H61" s="25">
        <f t="shared" si="6"/>
        <v>76</v>
      </c>
      <c r="J61" s="25">
        <v>1381</v>
      </c>
      <c r="K61" s="25">
        <v>1282</v>
      </c>
      <c r="L61" s="25">
        <v>1191</v>
      </c>
      <c r="M61" s="25">
        <f t="shared" si="7"/>
        <v>99</v>
      </c>
      <c r="N61" s="25">
        <f t="shared" si="7"/>
        <v>91</v>
      </c>
      <c r="P61" s="25">
        <v>1408</v>
      </c>
      <c r="Q61" s="25">
        <v>1258.5</v>
      </c>
      <c r="R61" s="25">
        <v>1142.5</v>
      </c>
      <c r="S61" s="25">
        <f t="shared" si="8"/>
        <v>149.5</v>
      </c>
      <c r="T61" s="25">
        <f t="shared" si="8"/>
        <v>116</v>
      </c>
      <c r="V61" s="25">
        <f t="shared" si="3"/>
        <v>103.58333333333333</v>
      </c>
      <c r="X61" s="25">
        <f t="shared" si="4"/>
        <v>25.895833333333332</v>
      </c>
      <c r="Y61" s="25">
        <f t="shared" si="5"/>
        <v>39.895833333333329</v>
      </c>
    </row>
    <row r="62" spans="1:25" x14ac:dyDescent="0.2">
      <c r="A62" s="25" t="s">
        <v>170</v>
      </c>
      <c r="B62" s="25" t="s">
        <v>52</v>
      </c>
      <c r="C62" s="25">
        <v>4</v>
      </c>
      <c r="D62" s="25">
        <v>1311</v>
      </c>
      <c r="E62" s="25">
        <v>1293.5</v>
      </c>
      <c r="F62" s="25">
        <v>1281</v>
      </c>
      <c r="G62" s="25">
        <f t="shared" si="6"/>
        <v>17.5</v>
      </c>
      <c r="H62" s="25">
        <f t="shared" si="6"/>
        <v>12.5</v>
      </c>
      <c r="J62" s="25">
        <v>1328.5</v>
      </c>
      <c r="K62" s="25">
        <v>1309</v>
      </c>
      <c r="L62" s="25">
        <v>1292.5</v>
      </c>
      <c r="M62" s="25">
        <f t="shared" si="7"/>
        <v>19.5</v>
      </c>
      <c r="N62" s="25">
        <f t="shared" si="7"/>
        <v>16.5</v>
      </c>
      <c r="P62" s="25">
        <v>1315.5</v>
      </c>
      <c r="Q62" s="25">
        <v>1286</v>
      </c>
      <c r="R62" s="25">
        <v>1267.5</v>
      </c>
      <c r="S62" s="25">
        <f t="shared" si="8"/>
        <v>29.5</v>
      </c>
      <c r="T62" s="25">
        <f t="shared" si="8"/>
        <v>18.5</v>
      </c>
      <c r="V62" s="25">
        <f t="shared" si="3"/>
        <v>19</v>
      </c>
      <c r="X62" s="25">
        <f t="shared" si="4"/>
        <v>4.75</v>
      </c>
      <c r="Y62" s="25">
        <f t="shared" si="5"/>
        <v>18.75</v>
      </c>
    </row>
    <row r="63" spans="1:25" x14ac:dyDescent="0.2">
      <c r="A63" s="25" t="s">
        <v>170</v>
      </c>
      <c r="B63" s="25" t="s">
        <v>52</v>
      </c>
      <c r="C63" s="25">
        <v>5</v>
      </c>
      <c r="D63" s="25">
        <v>1354.5</v>
      </c>
      <c r="E63" s="25">
        <v>1248.5</v>
      </c>
      <c r="F63" s="25">
        <v>1155.5</v>
      </c>
      <c r="G63" s="25">
        <f t="shared" si="6"/>
        <v>106</v>
      </c>
      <c r="H63" s="25">
        <f t="shared" si="6"/>
        <v>93</v>
      </c>
      <c r="J63" s="25">
        <v>1343</v>
      </c>
      <c r="K63" s="25">
        <v>1215</v>
      </c>
      <c r="L63" s="25">
        <v>1105.5</v>
      </c>
      <c r="M63" s="25">
        <f t="shared" si="7"/>
        <v>128</v>
      </c>
      <c r="N63" s="25">
        <f t="shared" si="7"/>
        <v>109.5</v>
      </c>
      <c r="P63" s="25">
        <v>1405.5</v>
      </c>
      <c r="Q63" s="25">
        <v>1205</v>
      </c>
      <c r="R63" s="25">
        <v>1056</v>
      </c>
      <c r="S63" s="25">
        <f t="shared" si="8"/>
        <v>200.5</v>
      </c>
      <c r="T63" s="25">
        <f t="shared" si="8"/>
        <v>149</v>
      </c>
      <c r="V63" s="25">
        <f t="shared" si="3"/>
        <v>131</v>
      </c>
      <c r="X63" s="25">
        <f t="shared" si="4"/>
        <v>32.75</v>
      </c>
      <c r="Y63" s="25">
        <f t="shared" si="5"/>
        <v>46.75</v>
      </c>
    </row>
    <row r="64" spans="1:25" x14ac:dyDescent="0.2">
      <c r="A64" s="25" t="s">
        <v>170</v>
      </c>
      <c r="B64" s="25" t="s">
        <v>52</v>
      </c>
      <c r="C64" s="25">
        <v>6</v>
      </c>
      <c r="D64" s="25">
        <v>1370</v>
      </c>
      <c r="E64" s="25">
        <v>1261</v>
      </c>
      <c r="F64" s="25">
        <v>1169.5</v>
      </c>
      <c r="G64" s="25">
        <f t="shared" si="6"/>
        <v>109</v>
      </c>
      <c r="H64" s="25">
        <f t="shared" si="6"/>
        <v>91.5</v>
      </c>
      <c r="J64" s="25">
        <v>1364.5</v>
      </c>
      <c r="K64" s="25">
        <v>1244</v>
      </c>
      <c r="L64" s="25">
        <v>1146</v>
      </c>
      <c r="M64" s="25">
        <f t="shared" si="7"/>
        <v>120.5</v>
      </c>
      <c r="N64" s="25">
        <f t="shared" si="7"/>
        <v>98</v>
      </c>
      <c r="P64" s="25">
        <v>1416</v>
      </c>
      <c r="Q64" s="25">
        <v>1234</v>
      </c>
      <c r="R64" s="25">
        <v>1101.5</v>
      </c>
      <c r="S64" s="25">
        <f t="shared" si="8"/>
        <v>182</v>
      </c>
      <c r="T64" s="25">
        <f t="shared" si="8"/>
        <v>132.5</v>
      </c>
      <c r="V64" s="25">
        <f t="shared" si="3"/>
        <v>122.25</v>
      </c>
      <c r="X64" s="25">
        <f t="shared" si="4"/>
        <v>30.5625</v>
      </c>
      <c r="Y64" s="25">
        <f t="shared" si="5"/>
        <v>44.5625</v>
      </c>
    </row>
    <row r="65" spans="1:25" x14ac:dyDescent="0.2">
      <c r="A65" s="25" t="s">
        <v>170</v>
      </c>
      <c r="B65" s="25" t="s">
        <v>52</v>
      </c>
      <c r="C65" s="25">
        <v>7</v>
      </c>
      <c r="D65" s="25">
        <v>1155.5</v>
      </c>
      <c r="E65" s="25">
        <v>1023.5</v>
      </c>
      <c r="F65" s="25">
        <v>911.5</v>
      </c>
      <c r="G65" s="25">
        <f t="shared" si="6"/>
        <v>132</v>
      </c>
      <c r="H65" s="25">
        <f t="shared" si="6"/>
        <v>112</v>
      </c>
      <c r="J65" s="25">
        <v>1190.5</v>
      </c>
      <c r="K65" s="25">
        <v>1062</v>
      </c>
      <c r="L65" s="25">
        <v>945</v>
      </c>
      <c r="M65" s="25">
        <f t="shared" si="7"/>
        <v>128.5</v>
      </c>
      <c r="N65" s="25">
        <f t="shared" si="7"/>
        <v>117</v>
      </c>
      <c r="P65" s="25">
        <v>1372.5</v>
      </c>
      <c r="Q65" s="25">
        <v>1148.5</v>
      </c>
      <c r="R65" s="25">
        <v>981</v>
      </c>
      <c r="S65" s="25">
        <f t="shared" si="8"/>
        <v>224</v>
      </c>
      <c r="T65" s="25">
        <f t="shared" si="8"/>
        <v>167.5</v>
      </c>
      <c r="V65" s="25">
        <f t="shared" si="3"/>
        <v>146.83333333333334</v>
      </c>
      <c r="X65" s="25">
        <f t="shared" si="4"/>
        <v>36.708333333333336</v>
      </c>
      <c r="Y65" s="25">
        <f t="shared" si="5"/>
        <v>50.708333333333336</v>
      </c>
    </row>
    <row r="66" spans="1:25" x14ac:dyDescent="0.2">
      <c r="A66" s="25" t="s">
        <v>170</v>
      </c>
      <c r="B66" s="25" t="s">
        <v>52</v>
      </c>
      <c r="C66" s="25">
        <v>8</v>
      </c>
      <c r="D66" s="25">
        <v>1174</v>
      </c>
      <c r="E66" s="25">
        <v>1050.5</v>
      </c>
      <c r="F66" s="25">
        <v>936</v>
      </c>
      <c r="G66" s="25">
        <f t="shared" si="6"/>
        <v>123.5</v>
      </c>
      <c r="H66" s="25">
        <f t="shared" si="6"/>
        <v>114.5</v>
      </c>
      <c r="J66" s="25">
        <v>1222.5</v>
      </c>
      <c r="K66" s="25">
        <v>1093.5</v>
      </c>
      <c r="L66" s="25">
        <v>965.5</v>
      </c>
      <c r="M66" s="25">
        <f t="shared" si="7"/>
        <v>129</v>
      </c>
      <c r="N66" s="25">
        <f t="shared" si="7"/>
        <v>128</v>
      </c>
      <c r="P66" s="25">
        <v>1331</v>
      </c>
      <c r="Q66" s="25">
        <v>1110</v>
      </c>
      <c r="R66" s="25">
        <v>940.5</v>
      </c>
      <c r="S66" s="25">
        <f t="shared" si="8"/>
        <v>221</v>
      </c>
      <c r="T66" s="25">
        <f t="shared" si="8"/>
        <v>169.5</v>
      </c>
      <c r="V66" s="25">
        <f t="shared" si="3"/>
        <v>147.58333333333334</v>
      </c>
      <c r="X66" s="25">
        <f t="shared" si="4"/>
        <v>36.895833333333336</v>
      </c>
      <c r="Y66" s="25">
        <f t="shared" si="5"/>
        <v>50.895833333333336</v>
      </c>
    </row>
    <row r="67" spans="1:25" x14ac:dyDescent="0.2">
      <c r="A67" s="25" t="s">
        <v>170</v>
      </c>
      <c r="B67" s="25" t="s">
        <v>63</v>
      </c>
      <c r="C67" s="25">
        <v>1</v>
      </c>
      <c r="D67" s="25">
        <v>1362</v>
      </c>
      <c r="E67" s="25">
        <v>1300</v>
      </c>
      <c r="F67" s="25">
        <v>1252.5</v>
      </c>
      <c r="G67" s="25">
        <f t="shared" si="6"/>
        <v>62</v>
      </c>
      <c r="H67" s="25">
        <f t="shared" si="6"/>
        <v>47.5</v>
      </c>
      <c r="J67" s="25">
        <v>1413</v>
      </c>
      <c r="K67" s="25">
        <v>1344.5</v>
      </c>
      <c r="L67" s="25">
        <v>1278</v>
      </c>
      <c r="M67" s="25">
        <f t="shared" si="7"/>
        <v>68.5</v>
      </c>
      <c r="N67" s="25">
        <f t="shared" si="7"/>
        <v>66.5</v>
      </c>
      <c r="P67" s="25">
        <v>1373</v>
      </c>
      <c r="Q67" s="25">
        <v>1254.5</v>
      </c>
      <c r="R67" s="25">
        <v>1164.5</v>
      </c>
      <c r="S67" s="25">
        <f t="shared" si="8"/>
        <v>118.5</v>
      </c>
      <c r="T67" s="25">
        <f t="shared" si="8"/>
        <v>90</v>
      </c>
      <c r="V67" s="25">
        <f t="shared" si="3"/>
        <v>75.5</v>
      </c>
      <c r="X67" s="25">
        <f t="shared" si="4"/>
        <v>18.875</v>
      </c>
      <c r="Y67" s="25">
        <f t="shared" si="5"/>
        <v>32.875</v>
      </c>
    </row>
    <row r="68" spans="1:25" x14ac:dyDescent="0.2">
      <c r="A68" s="25" t="s">
        <v>170</v>
      </c>
      <c r="B68" s="25" t="s">
        <v>63</v>
      </c>
      <c r="C68" s="25">
        <v>2</v>
      </c>
      <c r="D68" s="25">
        <v>1256</v>
      </c>
      <c r="E68" s="25">
        <v>1234.5</v>
      </c>
      <c r="F68" s="25">
        <v>1217</v>
      </c>
      <c r="G68" s="25">
        <f t="shared" ref="G68:H99" si="10">D68-E68</f>
        <v>21.5</v>
      </c>
      <c r="H68" s="25">
        <f t="shared" si="10"/>
        <v>17.5</v>
      </c>
      <c r="J68" s="25">
        <v>1267.5</v>
      </c>
      <c r="K68" s="25">
        <v>1241.5</v>
      </c>
      <c r="L68" s="25">
        <v>1216</v>
      </c>
      <c r="M68" s="25">
        <f t="shared" ref="M68:N99" si="11">J68-K68</f>
        <v>26</v>
      </c>
      <c r="N68" s="25">
        <f t="shared" si="11"/>
        <v>25.5</v>
      </c>
      <c r="P68" s="25">
        <v>1266.5</v>
      </c>
      <c r="Q68" s="25">
        <v>1213</v>
      </c>
      <c r="R68" s="25">
        <v>1175</v>
      </c>
      <c r="S68" s="25">
        <f t="shared" si="8"/>
        <v>53.5</v>
      </c>
      <c r="T68" s="25">
        <f t="shared" si="8"/>
        <v>38</v>
      </c>
      <c r="V68" s="25">
        <f t="shared" ref="V68:V122" si="12">(G68+H68+M68+N68+S68+T68)/6</f>
        <v>30.333333333333332</v>
      </c>
      <c r="X68" s="25">
        <f t="shared" si="4"/>
        <v>7.583333333333333</v>
      </c>
      <c r="Y68" s="25">
        <f t="shared" si="5"/>
        <v>21.583333333333332</v>
      </c>
    </row>
    <row r="69" spans="1:25" x14ac:dyDescent="0.2">
      <c r="A69" s="25" t="s">
        <v>170</v>
      </c>
      <c r="B69" s="25" t="s">
        <v>248</v>
      </c>
      <c r="C69" s="25">
        <v>1</v>
      </c>
      <c r="D69" s="25">
        <v>1254</v>
      </c>
      <c r="E69" s="25">
        <v>1113.5</v>
      </c>
      <c r="F69" s="25">
        <v>998.5</v>
      </c>
      <c r="G69" s="25">
        <f t="shared" si="10"/>
        <v>140.5</v>
      </c>
      <c r="H69" s="25">
        <f t="shared" si="10"/>
        <v>115</v>
      </c>
      <c r="J69" s="25">
        <v>1307</v>
      </c>
      <c r="K69" s="25">
        <v>1164</v>
      </c>
      <c r="L69" s="25">
        <v>1040</v>
      </c>
      <c r="M69" s="25">
        <f t="shared" si="11"/>
        <v>143</v>
      </c>
      <c r="N69" s="25">
        <f t="shared" si="11"/>
        <v>124</v>
      </c>
      <c r="P69" s="25">
        <v>1388.5</v>
      </c>
      <c r="Q69" s="25">
        <v>1150</v>
      </c>
      <c r="R69" s="25">
        <v>992</v>
      </c>
      <c r="S69" s="25">
        <f t="shared" si="8"/>
        <v>238.5</v>
      </c>
      <c r="T69" s="25">
        <f t="shared" si="8"/>
        <v>158</v>
      </c>
      <c r="V69" s="25">
        <f t="shared" si="12"/>
        <v>153.16666666666666</v>
      </c>
      <c r="X69" s="25">
        <f t="shared" ref="X69:X122" si="13">V69*0.25</f>
        <v>38.291666666666664</v>
      </c>
      <c r="Y69" s="25">
        <f t="shared" ref="Y69:Y122" si="14">X69+14</f>
        <v>52.291666666666664</v>
      </c>
    </row>
    <row r="70" spans="1:25" x14ac:dyDescent="0.2">
      <c r="A70" s="25" t="s">
        <v>170</v>
      </c>
      <c r="B70" s="25" t="s">
        <v>248</v>
      </c>
      <c r="C70" s="25">
        <v>2</v>
      </c>
      <c r="D70" s="25">
        <v>1155</v>
      </c>
      <c r="E70" s="25">
        <v>1007.5</v>
      </c>
      <c r="F70" s="25">
        <v>883.5</v>
      </c>
      <c r="G70" s="25">
        <f t="shared" si="10"/>
        <v>147.5</v>
      </c>
      <c r="H70" s="25">
        <f t="shared" si="10"/>
        <v>124</v>
      </c>
      <c r="J70" s="25">
        <v>1188</v>
      </c>
      <c r="K70" s="25">
        <v>1051.5</v>
      </c>
      <c r="L70" s="25">
        <v>925</v>
      </c>
      <c r="M70" s="25">
        <f t="shared" si="11"/>
        <v>136.5</v>
      </c>
      <c r="N70" s="25">
        <f t="shared" si="11"/>
        <v>126.5</v>
      </c>
      <c r="P70" s="25">
        <v>1349</v>
      </c>
      <c r="Q70" s="25">
        <v>1108</v>
      </c>
      <c r="R70" s="25">
        <v>932</v>
      </c>
      <c r="S70" s="25">
        <f t="shared" si="8"/>
        <v>241</v>
      </c>
      <c r="T70" s="25">
        <f t="shared" si="8"/>
        <v>176</v>
      </c>
      <c r="V70" s="25">
        <f t="shared" si="12"/>
        <v>158.58333333333334</v>
      </c>
      <c r="X70" s="25">
        <f t="shared" si="13"/>
        <v>39.645833333333336</v>
      </c>
      <c r="Y70" s="25">
        <f t="shared" si="14"/>
        <v>53.645833333333336</v>
      </c>
    </row>
    <row r="71" spans="1:25" x14ac:dyDescent="0.2">
      <c r="A71" s="25" t="s">
        <v>170</v>
      </c>
      <c r="B71" s="25" t="s">
        <v>248</v>
      </c>
      <c r="C71" s="25">
        <v>3</v>
      </c>
      <c r="D71" s="25">
        <v>1246</v>
      </c>
      <c r="E71" s="25">
        <v>1104.5</v>
      </c>
      <c r="F71" s="25">
        <v>976</v>
      </c>
      <c r="G71" s="25">
        <f t="shared" si="10"/>
        <v>141.5</v>
      </c>
      <c r="H71" s="25">
        <f t="shared" si="10"/>
        <v>128.5</v>
      </c>
      <c r="J71" s="25">
        <v>1329</v>
      </c>
      <c r="K71" s="25">
        <v>1177.5</v>
      </c>
      <c r="L71" s="25">
        <v>1050</v>
      </c>
      <c r="M71" s="25">
        <f t="shared" si="11"/>
        <v>151.5</v>
      </c>
      <c r="N71" s="25">
        <f t="shared" si="11"/>
        <v>127.5</v>
      </c>
      <c r="P71" s="25">
        <v>1382</v>
      </c>
      <c r="Q71" s="25">
        <v>1141.5</v>
      </c>
      <c r="R71" s="25">
        <v>965.5</v>
      </c>
      <c r="S71" s="25">
        <f t="shared" si="8"/>
        <v>240.5</v>
      </c>
      <c r="T71" s="25">
        <f t="shared" si="8"/>
        <v>176</v>
      </c>
      <c r="V71" s="25">
        <f t="shared" si="12"/>
        <v>160.91666666666666</v>
      </c>
      <c r="X71" s="25">
        <f t="shared" si="13"/>
        <v>40.229166666666664</v>
      </c>
      <c r="Y71" s="25">
        <f t="shared" si="14"/>
        <v>54.229166666666664</v>
      </c>
    </row>
    <row r="72" spans="1:25" x14ac:dyDescent="0.2">
      <c r="A72" s="25" t="s">
        <v>170</v>
      </c>
      <c r="B72" s="25" t="s">
        <v>248</v>
      </c>
      <c r="C72" s="25">
        <v>4</v>
      </c>
      <c r="D72" s="25">
        <v>1303</v>
      </c>
      <c r="E72" s="25">
        <v>1166</v>
      </c>
      <c r="F72" s="25">
        <v>1051</v>
      </c>
      <c r="G72" s="25">
        <f t="shared" si="10"/>
        <v>137</v>
      </c>
      <c r="H72" s="25">
        <f t="shared" si="10"/>
        <v>115</v>
      </c>
      <c r="J72" s="25">
        <v>1309.5</v>
      </c>
      <c r="K72" s="25">
        <v>1163</v>
      </c>
      <c r="L72" s="25">
        <v>1045.5</v>
      </c>
      <c r="M72" s="25">
        <f t="shared" si="11"/>
        <v>146.5</v>
      </c>
      <c r="N72" s="25">
        <f t="shared" si="11"/>
        <v>117.5</v>
      </c>
      <c r="P72" s="25">
        <v>1377.5</v>
      </c>
      <c r="Q72" s="25">
        <v>1148</v>
      </c>
      <c r="R72" s="25">
        <v>982</v>
      </c>
      <c r="S72" s="25">
        <f t="shared" si="8"/>
        <v>229.5</v>
      </c>
      <c r="T72" s="25">
        <f t="shared" si="8"/>
        <v>166</v>
      </c>
      <c r="V72" s="25">
        <f t="shared" si="12"/>
        <v>151.91666666666666</v>
      </c>
      <c r="X72" s="25">
        <f t="shared" si="13"/>
        <v>37.979166666666664</v>
      </c>
      <c r="Y72" s="25">
        <f t="shared" si="14"/>
        <v>51.979166666666664</v>
      </c>
    </row>
    <row r="73" spans="1:25" x14ac:dyDescent="0.2">
      <c r="A73" s="25" t="s">
        <v>170</v>
      </c>
      <c r="B73" s="25" t="s">
        <v>248</v>
      </c>
      <c r="C73" s="25">
        <v>5</v>
      </c>
      <c r="D73" s="25">
        <v>1360</v>
      </c>
      <c r="E73" s="25">
        <v>1240.5</v>
      </c>
      <c r="F73" s="25">
        <v>1146.5</v>
      </c>
      <c r="G73" s="25">
        <f t="shared" si="10"/>
        <v>119.5</v>
      </c>
      <c r="H73" s="25">
        <f t="shared" si="10"/>
        <v>94</v>
      </c>
      <c r="J73" s="25">
        <v>1411</v>
      </c>
      <c r="K73" s="25">
        <v>1284.5</v>
      </c>
      <c r="L73" s="25">
        <v>1179.5</v>
      </c>
      <c r="M73" s="25">
        <f t="shared" si="11"/>
        <v>126.5</v>
      </c>
      <c r="N73" s="25">
        <f t="shared" si="11"/>
        <v>105</v>
      </c>
      <c r="P73" s="25">
        <v>1407.5</v>
      </c>
      <c r="Q73" s="25">
        <v>1213</v>
      </c>
      <c r="R73" s="25">
        <v>1078</v>
      </c>
      <c r="S73" s="25">
        <f t="shared" ref="S73:T104" si="15">P73-Q73</f>
        <v>194.5</v>
      </c>
      <c r="T73" s="25">
        <f t="shared" si="15"/>
        <v>135</v>
      </c>
      <c r="V73" s="25">
        <f t="shared" si="12"/>
        <v>129.08333333333334</v>
      </c>
      <c r="X73" s="25">
        <f t="shared" si="13"/>
        <v>32.270833333333336</v>
      </c>
      <c r="Y73" s="25">
        <f t="shared" si="14"/>
        <v>46.270833333333336</v>
      </c>
    </row>
    <row r="74" spans="1:25" x14ac:dyDescent="0.2">
      <c r="A74" s="25" t="s">
        <v>170</v>
      </c>
      <c r="B74" s="25" t="s">
        <v>248</v>
      </c>
      <c r="C74" s="25">
        <v>6</v>
      </c>
      <c r="D74" s="25">
        <v>1305</v>
      </c>
      <c r="E74" s="25">
        <v>1205.5</v>
      </c>
      <c r="F74" s="25">
        <v>1125.5</v>
      </c>
      <c r="G74" s="25">
        <f t="shared" si="10"/>
        <v>99.5</v>
      </c>
      <c r="H74" s="25">
        <f t="shared" si="10"/>
        <v>80</v>
      </c>
      <c r="J74" s="25">
        <v>1368.5</v>
      </c>
      <c r="K74" s="25">
        <v>1264</v>
      </c>
      <c r="L74" s="25">
        <v>1176.5</v>
      </c>
      <c r="M74" s="25">
        <f t="shared" si="11"/>
        <v>104.5</v>
      </c>
      <c r="N74" s="25">
        <f t="shared" si="11"/>
        <v>87.5</v>
      </c>
      <c r="P74" s="25">
        <v>1355</v>
      </c>
      <c r="Q74" s="25">
        <v>1197</v>
      </c>
      <c r="R74" s="25">
        <v>1080.5</v>
      </c>
      <c r="S74" s="25">
        <f t="shared" si="15"/>
        <v>158</v>
      </c>
      <c r="T74" s="25">
        <f t="shared" si="15"/>
        <v>116.5</v>
      </c>
      <c r="V74" s="25">
        <f t="shared" si="12"/>
        <v>107.66666666666667</v>
      </c>
      <c r="X74" s="25">
        <f t="shared" si="13"/>
        <v>26.916666666666668</v>
      </c>
      <c r="Y74" s="25">
        <f t="shared" si="14"/>
        <v>40.916666666666671</v>
      </c>
    </row>
    <row r="75" spans="1:25" x14ac:dyDescent="0.2">
      <c r="A75" s="25" t="s">
        <v>170</v>
      </c>
      <c r="B75" s="25" t="s">
        <v>248</v>
      </c>
      <c r="C75" s="25">
        <v>7</v>
      </c>
      <c r="D75" s="25">
        <v>1299</v>
      </c>
      <c r="E75" s="25">
        <v>1170.5</v>
      </c>
      <c r="F75" s="25">
        <v>1061</v>
      </c>
      <c r="G75" s="25">
        <f t="shared" si="10"/>
        <v>128.5</v>
      </c>
      <c r="H75" s="25">
        <f t="shared" si="10"/>
        <v>109.5</v>
      </c>
      <c r="J75" s="25">
        <v>1341</v>
      </c>
      <c r="K75" s="25">
        <v>1197.5</v>
      </c>
      <c r="L75" s="25">
        <v>1080</v>
      </c>
      <c r="M75" s="25">
        <f t="shared" si="11"/>
        <v>143.5</v>
      </c>
      <c r="N75" s="25">
        <f t="shared" si="11"/>
        <v>117.5</v>
      </c>
      <c r="P75" s="25">
        <v>1370.5</v>
      </c>
      <c r="Q75" s="25">
        <v>1154</v>
      </c>
      <c r="R75" s="25">
        <v>987.5</v>
      </c>
      <c r="S75" s="25">
        <f t="shared" si="15"/>
        <v>216.5</v>
      </c>
      <c r="T75" s="25">
        <f t="shared" si="15"/>
        <v>166.5</v>
      </c>
      <c r="V75" s="25">
        <f t="shared" si="12"/>
        <v>147</v>
      </c>
      <c r="X75" s="25">
        <f t="shared" si="13"/>
        <v>36.75</v>
      </c>
      <c r="Y75" s="25">
        <f t="shared" si="14"/>
        <v>50.75</v>
      </c>
    </row>
    <row r="76" spans="1:25" x14ac:dyDescent="0.2">
      <c r="A76" s="25" t="s">
        <v>170</v>
      </c>
      <c r="B76" s="25" t="s">
        <v>248</v>
      </c>
      <c r="C76" s="25">
        <v>8</v>
      </c>
      <c r="D76" s="25">
        <v>1223.5</v>
      </c>
      <c r="E76" s="25">
        <v>1088</v>
      </c>
      <c r="F76" s="25">
        <v>969</v>
      </c>
      <c r="G76" s="25">
        <f t="shared" si="10"/>
        <v>135.5</v>
      </c>
      <c r="H76" s="25">
        <f t="shared" si="10"/>
        <v>119</v>
      </c>
      <c r="J76" s="25">
        <v>1279.5</v>
      </c>
      <c r="K76" s="25">
        <v>1143.5</v>
      </c>
      <c r="L76" s="25">
        <v>1022.5</v>
      </c>
      <c r="M76" s="25">
        <f t="shared" si="11"/>
        <v>136</v>
      </c>
      <c r="N76" s="25">
        <f t="shared" si="11"/>
        <v>121</v>
      </c>
      <c r="P76" s="25">
        <v>1364.5</v>
      </c>
      <c r="Q76" s="25">
        <v>1148.5</v>
      </c>
      <c r="R76" s="25">
        <v>986</v>
      </c>
      <c r="S76" s="25">
        <f t="shared" si="15"/>
        <v>216</v>
      </c>
      <c r="T76" s="25">
        <f t="shared" si="15"/>
        <v>162.5</v>
      </c>
      <c r="V76" s="25">
        <f t="shared" si="12"/>
        <v>148.33333333333334</v>
      </c>
      <c r="X76" s="25">
        <f t="shared" si="13"/>
        <v>37.083333333333336</v>
      </c>
      <c r="Y76" s="25">
        <f t="shared" si="14"/>
        <v>51.083333333333336</v>
      </c>
    </row>
    <row r="77" spans="1:25" x14ac:dyDescent="0.2">
      <c r="A77" s="25" t="s">
        <v>180</v>
      </c>
      <c r="B77" s="25" t="s">
        <v>58</v>
      </c>
      <c r="C77" s="25">
        <v>1</v>
      </c>
      <c r="D77" s="25">
        <v>1338.5</v>
      </c>
      <c r="E77" s="25">
        <v>1319.5</v>
      </c>
      <c r="F77" s="25">
        <v>1305</v>
      </c>
      <c r="G77" s="25">
        <f t="shared" si="10"/>
        <v>19</v>
      </c>
      <c r="H77" s="25">
        <f t="shared" si="10"/>
        <v>14.5</v>
      </c>
      <c r="J77" s="25">
        <v>1342.5</v>
      </c>
      <c r="K77" s="25">
        <v>1322.5</v>
      </c>
      <c r="L77" s="25">
        <v>1306.5</v>
      </c>
      <c r="M77" s="25">
        <f t="shared" si="11"/>
        <v>20</v>
      </c>
      <c r="N77" s="25">
        <f t="shared" si="11"/>
        <v>16</v>
      </c>
      <c r="P77" s="25">
        <v>1345</v>
      </c>
      <c r="Q77" s="25">
        <v>1315.5</v>
      </c>
      <c r="R77" s="25">
        <v>1296</v>
      </c>
      <c r="S77" s="25">
        <f t="shared" si="15"/>
        <v>29.5</v>
      </c>
      <c r="T77" s="25">
        <f t="shared" si="15"/>
        <v>19.5</v>
      </c>
      <c r="V77" s="25">
        <f t="shared" si="12"/>
        <v>19.75</v>
      </c>
      <c r="X77" s="25">
        <f t="shared" si="13"/>
        <v>4.9375</v>
      </c>
      <c r="Y77" s="25">
        <f t="shared" si="14"/>
        <v>18.9375</v>
      </c>
    </row>
    <row r="78" spans="1:25" x14ac:dyDescent="0.2">
      <c r="A78" s="25" t="s">
        <v>180</v>
      </c>
      <c r="B78" s="25" t="s">
        <v>58</v>
      </c>
      <c r="C78" s="25">
        <v>2</v>
      </c>
      <c r="D78" s="25">
        <v>1369.5</v>
      </c>
      <c r="E78" s="25">
        <v>1347.5</v>
      </c>
      <c r="F78" s="25">
        <v>1328.5</v>
      </c>
      <c r="G78" s="25">
        <f t="shared" si="10"/>
        <v>22</v>
      </c>
      <c r="H78" s="25">
        <f t="shared" si="10"/>
        <v>19</v>
      </c>
      <c r="J78" s="25">
        <v>1365</v>
      </c>
      <c r="K78" s="25">
        <v>1346</v>
      </c>
      <c r="L78" s="25">
        <v>1329</v>
      </c>
      <c r="M78" s="25">
        <f t="shared" si="11"/>
        <v>19</v>
      </c>
      <c r="N78" s="25">
        <f t="shared" si="11"/>
        <v>17</v>
      </c>
      <c r="P78" s="25">
        <v>1355</v>
      </c>
      <c r="Q78" s="25">
        <v>1318</v>
      </c>
      <c r="R78" s="25">
        <v>1293.5</v>
      </c>
      <c r="S78" s="25">
        <f t="shared" si="15"/>
        <v>37</v>
      </c>
      <c r="T78" s="25">
        <f t="shared" si="15"/>
        <v>24.5</v>
      </c>
      <c r="V78" s="25">
        <f t="shared" si="12"/>
        <v>23.083333333333332</v>
      </c>
      <c r="X78" s="25">
        <f t="shared" si="13"/>
        <v>5.770833333333333</v>
      </c>
      <c r="Y78" s="25">
        <f t="shared" si="14"/>
        <v>19.770833333333332</v>
      </c>
    </row>
    <row r="79" spans="1:25" x14ac:dyDescent="0.2">
      <c r="A79" s="25" t="s">
        <v>180</v>
      </c>
      <c r="B79" s="25" t="s">
        <v>58</v>
      </c>
      <c r="C79" s="25">
        <v>3</v>
      </c>
      <c r="D79" s="25">
        <v>1365</v>
      </c>
      <c r="E79" s="25">
        <v>1271.5</v>
      </c>
      <c r="F79" s="25">
        <v>1189</v>
      </c>
      <c r="G79" s="25">
        <f t="shared" si="10"/>
        <v>93.5</v>
      </c>
      <c r="H79" s="25">
        <f t="shared" si="10"/>
        <v>82.5</v>
      </c>
      <c r="J79" s="25">
        <v>1407.5</v>
      </c>
      <c r="K79" s="25">
        <v>1300.5</v>
      </c>
      <c r="L79" s="25">
        <v>1202</v>
      </c>
      <c r="M79" s="25">
        <f t="shared" si="11"/>
        <v>107</v>
      </c>
      <c r="N79" s="25">
        <f t="shared" si="11"/>
        <v>98.5</v>
      </c>
      <c r="P79" s="25">
        <v>1397.5</v>
      </c>
      <c r="Q79" s="25">
        <v>1236.5</v>
      </c>
      <c r="R79" s="25">
        <v>1106.5</v>
      </c>
      <c r="S79" s="25">
        <f t="shared" si="15"/>
        <v>161</v>
      </c>
      <c r="T79" s="25">
        <f t="shared" si="15"/>
        <v>130</v>
      </c>
      <c r="V79" s="25">
        <f t="shared" si="12"/>
        <v>112.08333333333333</v>
      </c>
      <c r="X79" s="25">
        <f t="shared" si="13"/>
        <v>28.020833333333332</v>
      </c>
      <c r="Y79" s="25">
        <f t="shared" si="14"/>
        <v>42.020833333333329</v>
      </c>
    </row>
    <row r="80" spans="1:25" x14ac:dyDescent="0.2">
      <c r="A80" s="25" t="s">
        <v>180</v>
      </c>
      <c r="B80" s="25" t="s">
        <v>58</v>
      </c>
      <c r="C80" s="25">
        <v>4</v>
      </c>
      <c r="D80" s="25">
        <v>1361.5</v>
      </c>
      <c r="E80" s="25">
        <v>1228.5</v>
      </c>
      <c r="F80" s="25">
        <v>1124.5</v>
      </c>
      <c r="G80" s="25">
        <f t="shared" si="10"/>
        <v>133</v>
      </c>
      <c r="H80" s="25">
        <f t="shared" si="10"/>
        <v>104</v>
      </c>
      <c r="J80" s="25">
        <v>1397</v>
      </c>
      <c r="K80" s="25">
        <v>1258</v>
      </c>
      <c r="L80" s="25">
        <v>1133</v>
      </c>
      <c r="M80" s="25">
        <f t="shared" si="11"/>
        <v>139</v>
      </c>
      <c r="N80" s="25">
        <f t="shared" si="11"/>
        <v>125</v>
      </c>
      <c r="P80" s="25">
        <v>1404</v>
      </c>
      <c r="Q80" s="25">
        <v>1190.5</v>
      </c>
      <c r="R80" s="25">
        <v>1028</v>
      </c>
      <c r="S80" s="25">
        <f t="shared" si="15"/>
        <v>213.5</v>
      </c>
      <c r="T80" s="25">
        <f t="shared" si="15"/>
        <v>162.5</v>
      </c>
      <c r="V80" s="25">
        <f t="shared" si="12"/>
        <v>146.16666666666666</v>
      </c>
      <c r="X80" s="25">
        <f t="shared" si="13"/>
        <v>36.541666666666664</v>
      </c>
      <c r="Y80" s="25">
        <f t="shared" si="14"/>
        <v>50.541666666666664</v>
      </c>
    </row>
    <row r="81" spans="1:28" x14ac:dyDescent="0.2">
      <c r="A81" s="25" t="s">
        <v>180</v>
      </c>
      <c r="B81" s="25" t="s">
        <v>58</v>
      </c>
      <c r="C81" s="25">
        <v>5</v>
      </c>
      <c r="D81" s="25">
        <v>1317</v>
      </c>
      <c r="E81" s="25">
        <v>1192</v>
      </c>
      <c r="F81" s="25">
        <v>1081.5</v>
      </c>
      <c r="G81" s="25">
        <f t="shared" si="10"/>
        <v>125</v>
      </c>
      <c r="H81" s="25">
        <f t="shared" si="10"/>
        <v>110.5</v>
      </c>
      <c r="J81" s="25">
        <v>1183</v>
      </c>
      <c r="K81" s="25">
        <v>1037</v>
      </c>
      <c r="L81" s="25">
        <v>908</v>
      </c>
      <c r="M81" s="25">
        <f t="shared" si="11"/>
        <v>146</v>
      </c>
      <c r="N81" s="25">
        <f t="shared" si="11"/>
        <v>129</v>
      </c>
      <c r="P81" s="25">
        <v>1345.5</v>
      </c>
      <c r="Q81" s="25">
        <v>1123</v>
      </c>
      <c r="R81" s="25">
        <v>950</v>
      </c>
      <c r="S81" s="25">
        <f t="shared" si="15"/>
        <v>222.5</v>
      </c>
      <c r="T81" s="25">
        <f t="shared" si="15"/>
        <v>173</v>
      </c>
      <c r="V81" s="25">
        <f t="shared" si="12"/>
        <v>151</v>
      </c>
      <c r="X81" s="25">
        <f t="shared" si="13"/>
        <v>37.75</v>
      </c>
      <c r="Y81" s="25">
        <f t="shared" si="14"/>
        <v>51.75</v>
      </c>
    </row>
    <row r="82" spans="1:28" x14ac:dyDescent="0.2">
      <c r="A82" s="25" t="s">
        <v>180</v>
      </c>
      <c r="B82" s="25" t="s">
        <v>58</v>
      </c>
      <c r="C82" s="25">
        <v>6</v>
      </c>
      <c r="D82" s="25">
        <v>1359</v>
      </c>
      <c r="E82" s="25">
        <v>1264</v>
      </c>
      <c r="F82" s="25">
        <v>1182</v>
      </c>
      <c r="G82" s="25">
        <f t="shared" si="10"/>
        <v>95</v>
      </c>
      <c r="H82" s="25">
        <f t="shared" si="10"/>
        <v>82</v>
      </c>
      <c r="J82" s="25">
        <v>1411.5</v>
      </c>
      <c r="K82" s="25">
        <v>1301.5</v>
      </c>
      <c r="L82" s="25">
        <v>1200</v>
      </c>
      <c r="M82" s="25">
        <f t="shared" si="11"/>
        <v>110</v>
      </c>
      <c r="N82" s="25">
        <f t="shared" si="11"/>
        <v>101.5</v>
      </c>
      <c r="P82" s="25">
        <v>1397</v>
      </c>
      <c r="Q82" s="25">
        <v>1218.5</v>
      </c>
      <c r="R82" s="25">
        <v>1079.5</v>
      </c>
      <c r="S82" s="25">
        <f t="shared" si="15"/>
        <v>178.5</v>
      </c>
      <c r="T82" s="25">
        <f t="shared" si="15"/>
        <v>139</v>
      </c>
      <c r="V82" s="25">
        <f t="shared" si="12"/>
        <v>117.66666666666667</v>
      </c>
      <c r="X82" s="25">
        <f t="shared" si="13"/>
        <v>29.416666666666668</v>
      </c>
      <c r="Y82" s="25">
        <f t="shared" si="14"/>
        <v>43.416666666666671</v>
      </c>
    </row>
    <row r="83" spans="1:28" x14ac:dyDescent="0.2">
      <c r="A83" s="25" t="s">
        <v>180</v>
      </c>
      <c r="B83" s="25" t="s">
        <v>58</v>
      </c>
      <c r="C83" s="25">
        <v>7</v>
      </c>
      <c r="D83" s="25">
        <v>1420.5</v>
      </c>
      <c r="E83" s="25">
        <v>1342</v>
      </c>
      <c r="F83" s="25">
        <v>1276.5</v>
      </c>
      <c r="G83" s="25">
        <f t="shared" si="10"/>
        <v>78.5</v>
      </c>
      <c r="H83" s="25">
        <f t="shared" si="10"/>
        <v>65.5</v>
      </c>
      <c r="J83" s="25">
        <v>1420</v>
      </c>
      <c r="K83" s="25">
        <v>1334</v>
      </c>
      <c r="L83" s="25">
        <v>1256</v>
      </c>
      <c r="M83" s="25">
        <f t="shared" si="11"/>
        <v>86</v>
      </c>
      <c r="N83" s="25">
        <f t="shared" si="11"/>
        <v>78</v>
      </c>
      <c r="P83" s="25">
        <v>1440</v>
      </c>
      <c r="Q83" s="25">
        <v>1301</v>
      </c>
      <c r="R83" s="25">
        <v>1201.5</v>
      </c>
      <c r="S83" s="25">
        <f t="shared" si="15"/>
        <v>139</v>
      </c>
      <c r="T83" s="25">
        <f t="shared" si="15"/>
        <v>99.5</v>
      </c>
      <c r="V83" s="25">
        <f t="shared" si="12"/>
        <v>91.083333333333329</v>
      </c>
      <c r="X83" s="25">
        <f t="shared" si="13"/>
        <v>22.770833333333332</v>
      </c>
      <c r="Y83" s="25">
        <f t="shared" si="14"/>
        <v>36.770833333333329</v>
      </c>
    </row>
    <row r="84" spans="1:28" x14ac:dyDescent="0.2">
      <c r="A84" s="25" t="s">
        <v>180</v>
      </c>
      <c r="B84" s="25" t="s">
        <v>58</v>
      </c>
      <c r="C84" s="25">
        <v>8</v>
      </c>
      <c r="D84" s="25">
        <v>1329.5</v>
      </c>
      <c r="E84" s="25">
        <v>1212</v>
      </c>
      <c r="F84" s="25">
        <v>1116</v>
      </c>
      <c r="G84" s="25">
        <f t="shared" si="10"/>
        <v>117.5</v>
      </c>
      <c r="H84" s="25">
        <f t="shared" si="10"/>
        <v>96</v>
      </c>
      <c r="J84" s="25">
        <v>1394.5</v>
      </c>
      <c r="K84" s="25">
        <v>1270</v>
      </c>
      <c r="L84" s="25">
        <v>1158</v>
      </c>
      <c r="M84" s="25">
        <f t="shared" si="11"/>
        <v>124.5</v>
      </c>
      <c r="N84" s="25">
        <f t="shared" si="11"/>
        <v>112</v>
      </c>
      <c r="P84" s="25">
        <v>1381.5</v>
      </c>
      <c r="Q84" s="25">
        <v>1186.5</v>
      </c>
      <c r="R84" s="25">
        <v>1041</v>
      </c>
      <c r="S84" s="25">
        <f t="shared" si="15"/>
        <v>195</v>
      </c>
      <c r="T84" s="25">
        <f t="shared" si="15"/>
        <v>145.5</v>
      </c>
      <c r="V84" s="25">
        <f t="shared" si="12"/>
        <v>131.75</v>
      </c>
      <c r="X84" s="25">
        <f t="shared" si="13"/>
        <v>32.9375</v>
      </c>
      <c r="Y84" s="25">
        <f t="shared" si="14"/>
        <v>46.9375</v>
      </c>
    </row>
    <row r="85" spans="1:28" x14ac:dyDescent="0.2">
      <c r="A85" s="25" t="s">
        <v>180</v>
      </c>
      <c r="B85" s="25" t="s">
        <v>58</v>
      </c>
      <c r="C85" s="25">
        <v>9</v>
      </c>
      <c r="D85" s="25">
        <v>1356.5</v>
      </c>
      <c r="E85" s="25">
        <v>1236</v>
      </c>
      <c r="F85" s="25">
        <v>1135.5</v>
      </c>
      <c r="G85" s="25">
        <f t="shared" si="10"/>
        <v>120.5</v>
      </c>
      <c r="H85" s="25">
        <f t="shared" si="10"/>
        <v>100.5</v>
      </c>
      <c r="J85" s="25">
        <v>1403.5</v>
      </c>
      <c r="K85" s="25">
        <v>1274.5</v>
      </c>
      <c r="L85" s="25">
        <v>1153.5</v>
      </c>
      <c r="M85" s="25">
        <f t="shared" si="11"/>
        <v>129</v>
      </c>
      <c r="N85" s="25">
        <f t="shared" si="11"/>
        <v>121</v>
      </c>
      <c r="P85" s="25">
        <v>1426</v>
      </c>
      <c r="Q85" s="25">
        <v>1223.5</v>
      </c>
      <c r="R85" s="25">
        <v>1073</v>
      </c>
      <c r="S85" s="25">
        <f t="shared" si="15"/>
        <v>202.5</v>
      </c>
      <c r="T85" s="25">
        <f t="shared" si="15"/>
        <v>150.5</v>
      </c>
      <c r="V85" s="25">
        <f t="shared" si="12"/>
        <v>137.33333333333334</v>
      </c>
      <c r="X85" s="25">
        <f t="shared" si="13"/>
        <v>34.333333333333336</v>
      </c>
      <c r="Y85" s="25">
        <f t="shared" si="14"/>
        <v>48.333333333333336</v>
      </c>
    </row>
    <row r="86" spans="1:28" x14ac:dyDescent="0.2">
      <c r="A86" s="25" t="s">
        <v>180</v>
      </c>
      <c r="B86" s="25" t="s">
        <v>71</v>
      </c>
      <c r="C86" s="25">
        <v>1</v>
      </c>
      <c r="D86" s="25">
        <v>2593</v>
      </c>
      <c r="E86" s="25">
        <v>2459</v>
      </c>
      <c r="F86" s="25">
        <v>2351</v>
      </c>
      <c r="G86" s="25">
        <f t="shared" si="10"/>
        <v>134</v>
      </c>
      <c r="H86" s="25">
        <f t="shared" si="10"/>
        <v>108</v>
      </c>
      <c r="J86" s="25">
        <v>2627</v>
      </c>
      <c r="K86" s="25">
        <v>2485</v>
      </c>
      <c r="L86" s="25">
        <v>2360</v>
      </c>
      <c r="M86" s="25">
        <f t="shared" si="11"/>
        <v>142</v>
      </c>
      <c r="N86" s="25">
        <f t="shared" si="11"/>
        <v>125</v>
      </c>
      <c r="P86" s="25">
        <v>2635</v>
      </c>
      <c r="Q86" s="25">
        <v>2406</v>
      </c>
      <c r="R86" s="25">
        <v>2243</v>
      </c>
      <c r="S86" s="25">
        <f t="shared" si="15"/>
        <v>229</v>
      </c>
      <c r="T86" s="25">
        <f t="shared" ref="T86:T93" si="16">Q86-R90</f>
        <v>119</v>
      </c>
      <c r="V86" s="25">
        <f t="shared" si="12"/>
        <v>142.83333333333334</v>
      </c>
      <c r="X86" s="25">
        <f t="shared" si="13"/>
        <v>35.708333333333336</v>
      </c>
      <c r="Y86" s="25">
        <f t="shared" si="14"/>
        <v>49.708333333333336</v>
      </c>
    </row>
    <row r="87" spans="1:28" x14ac:dyDescent="0.2">
      <c r="A87" s="25" t="s">
        <v>180</v>
      </c>
      <c r="B87" s="25" t="s">
        <v>71</v>
      </c>
      <c r="C87" s="25">
        <v>2</v>
      </c>
      <c r="D87" s="25">
        <v>2715</v>
      </c>
      <c r="E87" s="25">
        <v>2610</v>
      </c>
      <c r="F87" s="25">
        <v>2527</v>
      </c>
      <c r="G87" s="25">
        <f t="shared" si="10"/>
        <v>105</v>
      </c>
      <c r="H87" s="25">
        <f t="shared" si="10"/>
        <v>83</v>
      </c>
      <c r="J87" s="25">
        <v>2749</v>
      </c>
      <c r="K87" s="25">
        <v>2630</v>
      </c>
      <c r="L87" s="25">
        <v>2534</v>
      </c>
      <c r="M87" s="25">
        <f t="shared" si="11"/>
        <v>119</v>
      </c>
      <c r="N87" s="25">
        <f t="shared" si="11"/>
        <v>96</v>
      </c>
      <c r="P87" s="25">
        <v>2762</v>
      </c>
      <c r="Q87" s="25">
        <v>2593</v>
      </c>
      <c r="R87" s="25">
        <v>2461</v>
      </c>
      <c r="S87" s="25">
        <f t="shared" si="15"/>
        <v>169</v>
      </c>
      <c r="T87" s="25">
        <f t="shared" si="16"/>
        <v>286</v>
      </c>
      <c r="V87" s="25">
        <f t="shared" si="12"/>
        <v>143</v>
      </c>
      <c r="X87" s="25">
        <f t="shared" si="13"/>
        <v>35.75</v>
      </c>
      <c r="Y87" s="25">
        <f t="shared" si="14"/>
        <v>49.75</v>
      </c>
    </row>
    <row r="88" spans="1:28" x14ac:dyDescent="0.2">
      <c r="A88" s="25" t="s">
        <v>180</v>
      </c>
      <c r="B88" s="25" t="s">
        <v>71</v>
      </c>
      <c r="C88" s="25">
        <v>3</v>
      </c>
      <c r="D88" s="25">
        <v>2552</v>
      </c>
      <c r="E88" s="25">
        <v>2430</v>
      </c>
      <c r="F88" s="25">
        <v>2328</v>
      </c>
      <c r="G88" s="25">
        <f t="shared" si="10"/>
        <v>122</v>
      </c>
      <c r="H88" s="25">
        <f t="shared" si="10"/>
        <v>102</v>
      </c>
      <c r="J88" s="25">
        <v>2601</v>
      </c>
      <c r="K88" s="25">
        <v>2470</v>
      </c>
      <c r="L88" s="25">
        <v>2355</v>
      </c>
      <c r="M88" s="25">
        <f t="shared" si="11"/>
        <v>131</v>
      </c>
      <c r="N88" s="25">
        <f t="shared" si="11"/>
        <v>115</v>
      </c>
      <c r="P88" s="25">
        <v>2662</v>
      </c>
      <c r="Q88" s="25">
        <v>2478</v>
      </c>
      <c r="R88" s="25">
        <v>2334</v>
      </c>
      <c r="S88" s="25">
        <f t="shared" si="15"/>
        <v>184</v>
      </c>
      <c r="T88" s="25">
        <f t="shared" si="16"/>
        <v>275</v>
      </c>
      <c r="V88" s="25">
        <f t="shared" si="12"/>
        <v>154.83333333333334</v>
      </c>
      <c r="X88" s="25">
        <f t="shared" si="13"/>
        <v>38.708333333333336</v>
      </c>
      <c r="Y88" s="25">
        <f t="shared" si="14"/>
        <v>52.708333333333336</v>
      </c>
    </row>
    <row r="89" spans="1:28" x14ac:dyDescent="0.2">
      <c r="A89" s="25" t="s">
        <v>180</v>
      </c>
      <c r="B89" s="25" t="s">
        <v>71</v>
      </c>
      <c r="C89" s="25">
        <v>4</v>
      </c>
      <c r="D89" s="25">
        <v>2523</v>
      </c>
      <c r="E89" s="25">
        <v>2380</v>
      </c>
      <c r="F89" s="25">
        <v>2260</v>
      </c>
      <c r="G89" s="25">
        <f t="shared" si="10"/>
        <v>143</v>
      </c>
      <c r="H89" s="25">
        <f t="shared" si="10"/>
        <v>120</v>
      </c>
      <c r="J89" s="25">
        <v>2586</v>
      </c>
      <c r="K89" s="25">
        <v>2440</v>
      </c>
      <c r="L89" s="25">
        <v>2319</v>
      </c>
      <c r="M89" s="25">
        <f t="shared" si="11"/>
        <v>146</v>
      </c>
      <c r="N89" s="25">
        <f t="shared" si="11"/>
        <v>121</v>
      </c>
      <c r="P89" s="25">
        <v>2641</v>
      </c>
      <c r="Q89" s="25">
        <v>2407</v>
      </c>
      <c r="R89" s="25">
        <v>2237</v>
      </c>
      <c r="S89" s="25">
        <f t="shared" si="15"/>
        <v>234</v>
      </c>
      <c r="T89" s="25">
        <f t="shared" si="16"/>
        <v>28</v>
      </c>
      <c r="V89" s="25">
        <f t="shared" si="12"/>
        <v>132</v>
      </c>
      <c r="X89" s="25">
        <f t="shared" si="13"/>
        <v>33</v>
      </c>
      <c r="Y89" s="25">
        <f t="shared" si="14"/>
        <v>47</v>
      </c>
    </row>
    <row r="90" spans="1:28" x14ac:dyDescent="0.2">
      <c r="A90" s="25" t="s">
        <v>180</v>
      </c>
      <c r="B90" s="25" t="s">
        <v>71</v>
      </c>
      <c r="C90" s="25">
        <v>5</v>
      </c>
      <c r="D90" s="25">
        <v>2503</v>
      </c>
      <c r="E90" s="25">
        <v>2360</v>
      </c>
      <c r="F90" s="25">
        <v>2237</v>
      </c>
      <c r="G90" s="25">
        <f t="shared" si="10"/>
        <v>143</v>
      </c>
      <c r="H90" s="25">
        <f t="shared" si="10"/>
        <v>123</v>
      </c>
      <c r="J90" s="25">
        <v>2659</v>
      </c>
      <c r="K90" s="25">
        <v>2490</v>
      </c>
      <c r="L90" s="25">
        <v>2340</v>
      </c>
      <c r="M90" s="25">
        <f t="shared" si="11"/>
        <v>169</v>
      </c>
      <c r="N90" s="25">
        <f t="shared" si="11"/>
        <v>150</v>
      </c>
      <c r="P90" s="25">
        <v>2743</v>
      </c>
      <c r="Q90" s="25">
        <v>2478</v>
      </c>
      <c r="R90" s="25">
        <v>2287</v>
      </c>
      <c r="S90" s="25">
        <f t="shared" si="15"/>
        <v>265</v>
      </c>
      <c r="T90" s="25">
        <f t="shared" si="16"/>
        <v>1264.5</v>
      </c>
      <c r="V90" s="25">
        <f t="shared" si="12"/>
        <v>352.41666666666669</v>
      </c>
      <c r="X90" s="25">
        <f t="shared" si="13"/>
        <v>88.104166666666671</v>
      </c>
      <c r="Y90" s="25">
        <f t="shared" si="14"/>
        <v>102.10416666666667</v>
      </c>
    </row>
    <row r="91" spans="1:28" x14ac:dyDescent="0.2">
      <c r="A91" s="25" t="s">
        <v>180</v>
      </c>
      <c r="B91" s="25" t="s">
        <v>71</v>
      </c>
      <c r="C91" s="25">
        <v>6</v>
      </c>
      <c r="D91" s="25">
        <v>2639</v>
      </c>
      <c r="E91" s="25">
        <v>2491</v>
      </c>
      <c r="F91" s="25">
        <v>2367</v>
      </c>
      <c r="G91" s="25">
        <f t="shared" si="10"/>
        <v>148</v>
      </c>
      <c r="H91" s="25">
        <f t="shared" si="10"/>
        <v>124</v>
      </c>
      <c r="J91" s="25">
        <v>2674</v>
      </c>
      <c r="K91" s="25">
        <v>2517</v>
      </c>
      <c r="L91" s="25">
        <v>2386</v>
      </c>
      <c r="M91" s="25">
        <f t="shared" si="11"/>
        <v>157</v>
      </c>
      <c r="N91" s="25">
        <f t="shared" si="11"/>
        <v>131</v>
      </c>
      <c r="P91" s="25">
        <v>2684</v>
      </c>
      <c r="Q91" s="25">
        <v>2469</v>
      </c>
      <c r="R91" s="25">
        <v>2307</v>
      </c>
      <c r="S91" s="25">
        <f t="shared" si="15"/>
        <v>215</v>
      </c>
      <c r="T91" s="25">
        <f t="shared" si="16"/>
        <v>1302</v>
      </c>
      <c r="V91" s="25">
        <f t="shared" si="12"/>
        <v>346.16666666666669</v>
      </c>
      <c r="X91" s="25">
        <f t="shared" si="13"/>
        <v>86.541666666666671</v>
      </c>
      <c r="Y91" s="25">
        <f t="shared" si="14"/>
        <v>100.54166666666667</v>
      </c>
    </row>
    <row r="92" spans="1:28" x14ac:dyDescent="0.2">
      <c r="A92" s="25" t="s">
        <v>180</v>
      </c>
      <c r="B92" s="25" t="s">
        <v>71</v>
      </c>
      <c r="C92" s="25">
        <v>7</v>
      </c>
      <c r="D92" s="25">
        <v>2538</v>
      </c>
      <c r="E92" s="25">
        <v>2383</v>
      </c>
      <c r="F92" s="25">
        <v>2255</v>
      </c>
      <c r="G92" s="25">
        <f t="shared" si="10"/>
        <v>155</v>
      </c>
      <c r="H92" s="25">
        <f t="shared" si="10"/>
        <v>128</v>
      </c>
      <c r="J92" s="25">
        <v>2624</v>
      </c>
      <c r="K92" s="25">
        <v>2447</v>
      </c>
      <c r="L92" s="25">
        <v>2298</v>
      </c>
      <c r="M92" s="25">
        <f t="shared" si="11"/>
        <v>177</v>
      </c>
      <c r="N92" s="25">
        <f t="shared" si="11"/>
        <v>149</v>
      </c>
      <c r="P92" s="25">
        <v>2682</v>
      </c>
      <c r="Q92" s="25">
        <v>2409</v>
      </c>
      <c r="R92" s="25">
        <v>2203</v>
      </c>
      <c r="S92" s="25">
        <f t="shared" si="15"/>
        <v>273</v>
      </c>
      <c r="T92" s="25">
        <f t="shared" si="16"/>
        <v>1180.5</v>
      </c>
      <c r="V92" s="25">
        <f t="shared" si="12"/>
        <v>343.75</v>
      </c>
      <c r="X92" s="25">
        <f t="shared" si="13"/>
        <v>85.9375</v>
      </c>
      <c r="Y92" s="25">
        <f t="shared" si="14"/>
        <v>99.9375</v>
      </c>
    </row>
    <row r="93" spans="1:28" x14ac:dyDescent="0.2">
      <c r="A93" s="25" t="s">
        <v>180</v>
      </c>
      <c r="B93" s="25" t="s">
        <v>71</v>
      </c>
      <c r="C93" s="25">
        <v>8</v>
      </c>
      <c r="D93" s="25">
        <v>2531</v>
      </c>
      <c r="E93" s="25">
        <v>2444</v>
      </c>
      <c r="F93" s="25">
        <v>2382</v>
      </c>
      <c r="G93" s="25">
        <f t="shared" si="10"/>
        <v>87</v>
      </c>
      <c r="H93" s="25">
        <f t="shared" si="10"/>
        <v>62</v>
      </c>
      <c r="J93" s="25">
        <v>2581</v>
      </c>
      <c r="K93" s="25">
        <v>2503</v>
      </c>
      <c r="L93" s="25">
        <v>2441</v>
      </c>
      <c r="M93" s="25">
        <f t="shared" si="11"/>
        <v>78</v>
      </c>
      <c r="N93" s="25">
        <f t="shared" si="11"/>
        <v>62</v>
      </c>
      <c r="P93" s="25">
        <v>2595</v>
      </c>
      <c r="Q93" s="25">
        <v>2471</v>
      </c>
      <c r="R93" s="25">
        <v>2379</v>
      </c>
      <c r="S93" s="25">
        <f t="shared" si="15"/>
        <v>124</v>
      </c>
      <c r="T93" s="25">
        <f t="shared" si="16"/>
        <v>1263.5</v>
      </c>
      <c r="V93" s="25">
        <f t="shared" si="12"/>
        <v>279.41666666666669</v>
      </c>
      <c r="X93" s="25">
        <f t="shared" si="13"/>
        <v>69.854166666666671</v>
      </c>
      <c r="Y93" s="25">
        <f t="shared" si="14"/>
        <v>83.854166666666671</v>
      </c>
    </row>
    <row r="94" spans="1:28" x14ac:dyDescent="0.2">
      <c r="A94" s="25" t="s">
        <v>180</v>
      </c>
      <c r="B94" s="25" t="s">
        <v>77</v>
      </c>
      <c r="C94" s="25">
        <v>1</v>
      </c>
      <c r="D94" s="25">
        <v>1329.5</v>
      </c>
      <c r="E94" s="25">
        <v>1294</v>
      </c>
      <c r="F94" s="25">
        <v>1269</v>
      </c>
      <c r="G94" s="25">
        <f t="shared" si="10"/>
        <v>35.5</v>
      </c>
      <c r="H94" s="25">
        <f t="shared" si="10"/>
        <v>25</v>
      </c>
      <c r="J94" s="25">
        <v>1320.5</v>
      </c>
      <c r="K94" s="25">
        <v>1286.5</v>
      </c>
      <c r="L94" s="25">
        <v>1256.5</v>
      </c>
      <c r="M94" s="25">
        <f t="shared" si="11"/>
        <v>34</v>
      </c>
      <c r="N94" s="25">
        <f t="shared" si="11"/>
        <v>30</v>
      </c>
      <c r="P94" s="25">
        <v>1324.4</v>
      </c>
      <c r="Q94" s="25">
        <v>1259.5</v>
      </c>
      <c r="R94" s="25">
        <v>1213.5</v>
      </c>
      <c r="S94" s="25">
        <f t="shared" si="15"/>
        <v>64.900000000000091</v>
      </c>
      <c r="T94" s="25">
        <f t="shared" si="15"/>
        <v>46</v>
      </c>
      <c r="V94" s="25">
        <f t="shared" si="12"/>
        <v>39.233333333333348</v>
      </c>
      <c r="X94" s="25">
        <f t="shared" si="13"/>
        <v>9.8083333333333371</v>
      </c>
      <c r="Y94" s="25">
        <f t="shared" si="14"/>
        <v>23.808333333333337</v>
      </c>
    </row>
    <row r="95" spans="1:28" x14ac:dyDescent="0.2">
      <c r="A95" s="25" t="s">
        <v>180</v>
      </c>
      <c r="B95" s="25" t="s">
        <v>77</v>
      </c>
      <c r="C95" s="25">
        <v>2</v>
      </c>
      <c r="D95" s="25">
        <v>1315</v>
      </c>
      <c r="E95" s="25">
        <v>1267.5</v>
      </c>
      <c r="F95" s="25">
        <v>1226.5</v>
      </c>
      <c r="G95" s="25">
        <f t="shared" si="10"/>
        <v>47.5</v>
      </c>
      <c r="H95" s="25">
        <f t="shared" si="10"/>
        <v>41</v>
      </c>
      <c r="J95" s="25">
        <v>1335</v>
      </c>
      <c r="K95" s="25">
        <v>1281</v>
      </c>
      <c r="L95" s="25">
        <v>1233</v>
      </c>
      <c r="M95" s="25">
        <f t="shared" si="11"/>
        <v>54</v>
      </c>
      <c r="N95" s="25">
        <f t="shared" si="11"/>
        <v>48</v>
      </c>
      <c r="P95" s="25">
        <v>1325.5</v>
      </c>
      <c r="Q95" s="25">
        <v>1234.5</v>
      </c>
      <c r="R95" s="25">
        <v>1167</v>
      </c>
      <c r="S95" s="25">
        <f t="shared" si="15"/>
        <v>91</v>
      </c>
      <c r="T95" s="25">
        <f t="shared" si="15"/>
        <v>67.5</v>
      </c>
      <c r="V95" s="25">
        <f t="shared" si="12"/>
        <v>58.166666666666664</v>
      </c>
      <c r="X95" s="25">
        <f t="shared" si="13"/>
        <v>14.541666666666666</v>
      </c>
      <c r="Y95" s="25">
        <f t="shared" si="14"/>
        <v>28.541666666666664</v>
      </c>
      <c r="AB95" s="25" t="s">
        <v>328</v>
      </c>
    </row>
    <row r="96" spans="1:28" x14ac:dyDescent="0.2">
      <c r="A96" s="25" t="s">
        <v>180</v>
      </c>
      <c r="B96" s="25" t="s">
        <v>77</v>
      </c>
      <c r="C96" s="25">
        <v>3</v>
      </c>
      <c r="D96" s="25">
        <v>1397.5</v>
      </c>
      <c r="E96" s="25">
        <v>1350.5</v>
      </c>
      <c r="F96" s="25">
        <v>1308</v>
      </c>
      <c r="G96" s="25">
        <f t="shared" si="10"/>
        <v>47</v>
      </c>
      <c r="H96" s="25">
        <f t="shared" si="10"/>
        <v>42.5</v>
      </c>
      <c r="J96" s="25">
        <v>1393</v>
      </c>
      <c r="K96" s="25">
        <v>1336</v>
      </c>
      <c r="L96" s="25">
        <v>1283.5</v>
      </c>
      <c r="M96" s="25">
        <f t="shared" si="11"/>
        <v>57</v>
      </c>
      <c r="N96" s="25">
        <f t="shared" si="11"/>
        <v>52.5</v>
      </c>
      <c r="P96" s="25">
        <v>1413.5</v>
      </c>
      <c r="Q96" s="25">
        <v>1306.5</v>
      </c>
      <c r="R96" s="25">
        <v>1228.5</v>
      </c>
      <c r="S96" s="25">
        <f t="shared" si="15"/>
        <v>107</v>
      </c>
      <c r="T96" s="25">
        <f t="shared" si="15"/>
        <v>78</v>
      </c>
      <c r="V96" s="25">
        <f t="shared" si="12"/>
        <v>64</v>
      </c>
      <c r="X96" s="25">
        <f t="shared" si="13"/>
        <v>16</v>
      </c>
      <c r="Y96" s="25">
        <f t="shared" si="14"/>
        <v>30</v>
      </c>
    </row>
    <row r="97" spans="1:25" x14ac:dyDescent="0.2">
      <c r="A97" s="25" t="s">
        <v>180</v>
      </c>
      <c r="B97" s="25" t="s">
        <v>77</v>
      </c>
      <c r="C97" s="25">
        <v>4</v>
      </c>
      <c r="D97" s="25">
        <v>1311</v>
      </c>
      <c r="E97" s="25">
        <v>1280.5</v>
      </c>
      <c r="F97" s="25">
        <v>1256</v>
      </c>
      <c r="G97" s="25">
        <f t="shared" si="10"/>
        <v>30.5</v>
      </c>
      <c r="H97" s="25">
        <f t="shared" si="10"/>
        <v>24.5</v>
      </c>
      <c r="J97" s="25">
        <v>1323</v>
      </c>
      <c r="K97" s="25">
        <v>1288.5</v>
      </c>
      <c r="L97" s="25">
        <v>1258.5</v>
      </c>
      <c r="M97" s="25">
        <f t="shared" si="11"/>
        <v>34.5</v>
      </c>
      <c r="N97" s="25">
        <f t="shared" si="11"/>
        <v>30</v>
      </c>
      <c r="P97" s="25">
        <v>1314</v>
      </c>
      <c r="Q97" s="25">
        <v>1250.5</v>
      </c>
      <c r="R97" s="25">
        <v>1207.5</v>
      </c>
      <c r="S97" s="25">
        <f t="shared" si="15"/>
        <v>63.5</v>
      </c>
      <c r="T97" s="25">
        <f t="shared" si="15"/>
        <v>43</v>
      </c>
      <c r="V97" s="25">
        <f t="shared" si="12"/>
        <v>37.666666666666664</v>
      </c>
      <c r="X97" s="25">
        <f t="shared" si="13"/>
        <v>9.4166666666666661</v>
      </c>
      <c r="Y97" s="25">
        <f t="shared" si="14"/>
        <v>23.416666666666664</v>
      </c>
    </row>
    <row r="98" spans="1:25" x14ac:dyDescent="0.2">
      <c r="A98" s="25" t="s">
        <v>180</v>
      </c>
      <c r="B98" s="25" t="s">
        <v>66</v>
      </c>
      <c r="C98" s="25">
        <v>1</v>
      </c>
      <c r="D98" s="25">
        <v>2707</v>
      </c>
      <c r="E98" s="25">
        <v>2624</v>
      </c>
      <c r="F98" s="25">
        <v>2551</v>
      </c>
      <c r="G98" s="25">
        <f t="shared" si="10"/>
        <v>83</v>
      </c>
      <c r="H98" s="25">
        <f t="shared" si="10"/>
        <v>73</v>
      </c>
      <c r="J98" s="25">
        <v>2754</v>
      </c>
      <c r="K98" s="25">
        <v>2655</v>
      </c>
      <c r="L98" s="25">
        <v>2569</v>
      </c>
      <c r="M98" s="25">
        <f t="shared" si="11"/>
        <v>99</v>
      </c>
      <c r="N98" s="25">
        <f t="shared" si="11"/>
        <v>86</v>
      </c>
      <c r="P98" s="25">
        <v>2714</v>
      </c>
      <c r="Q98" s="25">
        <v>2573</v>
      </c>
      <c r="R98" s="25">
        <v>2458</v>
      </c>
      <c r="S98" s="25">
        <f t="shared" si="15"/>
        <v>141</v>
      </c>
      <c r="T98" s="25">
        <f t="shared" si="15"/>
        <v>115</v>
      </c>
      <c r="V98" s="25">
        <f t="shared" si="12"/>
        <v>99.5</v>
      </c>
      <c r="X98" s="25">
        <f t="shared" si="13"/>
        <v>24.875</v>
      </c>
      <c r="Y98" s="25">
        <f t="shared" si="14"/>
        <v>38.875</v>
      </c>
    </row>
    <row r="99" spans="1:25" x14ac:dyDescent="0.2">
      <c r="A99" s="25" t="s">
        <v>180</v>
      </c>
      <c r="B99" s="25" t="s">
        <v>66</v>
      </c>
      <c r="C99" s="25">
        <v>2</v>
      </c>
      <c r="D99" s="25">
        <v>2461</v>
      </c>
      <c r="E99" s="25">
        <v>2385</v>
      </c>
      <c r="F99" s="25">
        <v>2319</v>
      </c>
      <c r="G99" s="25">
        <f t="shared" si="10"/>
        <v>76</v>
      </c>
      <c r="H99" s="25">
        <f t="shared" si="10"/>
        <v>66</v>
      </c>
      <c r="J99" s="25">
        <v>2529</v>
      </c>
      <c r="K99" s="25">
        <v>2441</v>
      </c>
      <c r="L99" s="25">
        <v>2365</v>
      </c>
      <c r="M99" s="25">
        <f t="shared" si="11"/>
        <v>88</v>
      </c>
      <c r="N99" s="25">
        <f t="shared" si="11"/>
        <v>76</v>
      </c>
      <c r="P99" s="25">
        <v>2516</v>
      </c>
      <c r="Q99" s="25">
        <v>2583</v>
      </c>
      <c r="R99" s="25">
        <v>2278</v>
      </c>
      <c r="S99" s="25">
        <f t="shared" si="15"/>
        <v>-67</v>
      </c>
      <c r="T99" s="25">
        <f t="shared" si="15"/>
        <v>305</v>
      </c>
      <c r="V99" s="25">
        <f t="shared" si="12"/>
        <v>90.666666666666671</v>
      </c>
      <c r="X99" s="25">
        <f t="shared" si="13"/>
        <v>22.666666666666668</v>
      </c>
      <c r="Y99" s="25">
        <f t="shared" si="14"/>
        <v>36.666666666666671</v>
      </c>
    </row>
    <row r="100" spans="1:25" x14ac:dyDescent="0.2">
      <c r="A100" s="25" t="s">
        <v>180</v>
      </c>
      <c r="B100" s="25" t="s">
        <v>66</v>
      </c>
      <c r="C100" s="25">
        <v>3</v>
      </c>
      <c r="D100" s="25">
        <v>2659</v>
      </c>
      <c r="E100" s="25">
        <v>2586</v>
      </c>
      <c r="F100" s="25">
        <v>2534</v>
      </c>
      <c r="G100" s="25">
        <f t="shared" ref="G100:H122" si="17">D100-E100</f>
        <v>73</v>
      </c>
      <c r="H100" s="25">
        <f t="shared" si="17"/>
        <v>52</v>
      </c>
      <c r="J100" s="25">
        <v>2687</v>
      </c>
      <c r="K100" s="25">
        <v>2622</v>
      </c>
      <c r="L100" s="25">
        <v>2567</v>
      </c>
      <c r="M100" s="25">
        <f t="shared" ref="M100:N122" si="18">J100-K100</f>
        <v>65</v>
      </c>
      <c r="N100" s="25">
        <f t="shared" si="18"/>
        <v>55</v>
      </c>
      <c r="P100" s="25">
        <v>2710</v>
      </c>
      <c r="Q100" s="25">
        <v>2602</v>
      </c>
      <c r="R100" s="25">
        <v>2520</v>
      </c>
      <c r="S100" s="25">
        <f t="shared" si="15"/>
        <v>108</v>
      </c>
      <c r="T100" s="25">
        <f t="shared" si="15"/>
        <v>82</v>
      </c>
      <c r="V100" s="25">
        <f t="shared" si="12"/>
        <v>72.5</v>
      </c>
      <c r="X100" s="25">
        <f t="shared" si="13"/>
        <v>18.125</v>
      </c>
      <c r="Y100" s="25">
        <f t="shared" si="14"/>
        <v>32.125</v>
      </c>
    </row>
    <row r="101" spans="1:25" x14ac:dyDescent="0.2">
      <c r="A101" s="25" t="s">
        <v>180</v>
      </c>
      <c r="B101" s="25" t="s">
        <v>66</v>
      </c>
      <c r="C101" s="25">
        <v>4</v>
      </c>
      <c r="D101" s="25">
        <v>2644</v>
      </c>
      <c r="E101" s="25">
        <v>2586</v>
      </c>
      <c r="F101" s="25">
        <v>2569</v>
      </c>
      <c r="G101" s="25">
        <f t="shared" si="17"/>
        <v>58</v>
      </c>
      <c r="H101" s="25">
        <f t="shared" si="17"/>
        <v>17</v>
      </c>
      <c r="J101" s="25">
        <v>2621</v>
      </c>
      <c r="K101" s="25">
        <v>2591</v>
      </c>
      <c r="L101" s="25">
        <v>2571</v>
      </c>
      <c r="M101" s="25">
        <f t="shared" si="18"/>
        <v>30</v>
      </c>
      <c r="N101" s="25">
        <f t="shared" si="18"/>
        <v>20</v>
      </c>
      <c r="P101" s="25">
        <v>2638</v>
      </c>
      <c r="Q101" s="25">
        <v>2595</v>
      </c>
      <c r="R101" s="25">
        <v>2568</v>
      </c>
      <c r="S101" s="25">
        <f t="shared" si="15"/>
        <v>43</v>
      </c>
      <c r="T101" s="25">
        <f t="shared" si="15"/>
        <v>27</v>
      </c>
      <c r="V101" s="25">
        <f t="shared" si="12"/>
        <v>32.5</v>
      </c>
      <c r="X101" s="25">
        <f t="shared" si="13"/>
        <v>8.125</v>
      </c>
      <c r="Y101" s="25">
        <f t="shared" si="14"/>
        <v>22.125</v>
      </c>
    </row>
    <row r="102" spans="1:25" x14ac:dyDescent="0.2">
      <c r="A102" s="25" t="s">
        <v>180</v>
      </c>
      <c r="B102" s="25" t="s">
        <v>66</v>
      </c>
      <c r="C102" s="25">
        <v>5</v>
      </c>
      <c r="D102" s="25">
        <v>2651</v>
      </c>
      <c r="E102" s="25">
        <v>2621</v>
      </c>
      <c r="F102" s="25">
        <v>2594</v>
      </c>
      <c r="G102" s="25">
        <f t="shared" si="17"/>
        <v>30</v>
      </c>
      <c r="H102" s="25">
        <f t="shared" si="17"/>
        <v>27</v>
      </c>
      <c r="J102" s="25">
        <v>2671</v>
      </c>
      <c r="K102" s="25">
        <v>2634</v>
      </c>
      <c r="L102" s="25">
        <v>2604</v>
      </c>
      <c r="M102" s="25">
        <f t="shared" si="18"/>
        <v>37</v>
      </c>
      <c r="N102" s="25">
        <f t="shared" si="18"/>
        <v>30</v>
      </c>
      <c r="P102" s="25">
        <v>2649</v>
      </c>
      <c r="Q102" s="25">
        <v>2595</v>
      </c>
      <c r="R102" s="25">
        <v>2555</v>
      </c>
      <c r="S102" s="25">
        <f t="shared" si="15"/>
        <v>54</v>
      </c>
      <c r="T102" s="25">
        <f t="shared" si="15"/>
        <v>40</v>
      </c>
      <c r="V102" s="25">
        <f t="shared" si="12"/>
        <v>36.333333333333336</v>
      </c>
      <c r="X102" s="25">
        <f t="shared" si="13"/>
        <v>9.0833333333333339</v>
      </c>
      <c r="Y102" s="25">
        <f t="shared" si="14"/>
        <v>23.083333333333336</v>
      </c>
    </row>
    <row r="103" spans="1:25" x14ac:dyDescent="0.2">
      <c r="A103" s="25" t="s">
        <v>180</v>
      </c>
      <c r="B103" s="25" t="s">
        <v>66</v>
      </c>
      <c r="C103" s="25">
        <v>6</v>
      </c>
      <c r="D103" s="25">
        <v>2505</v>
      </c>
      <c r="E103" s="25">
        <v>2428</v>
      </c>
      <c r="F103" s="25">
        <v>2361</v>
      </c>
      <c r="G103" s="25">
        <f t="shared" si="17"/>
        <v>77</v>
      </c>
      <c r="H103" s="25">
        <f t="shared" si="17"/>
        <v>67</v>
      </c>
      <c r="J103" s="25">
        <v>2541</v>
      </c>
      <c r="K103" s="25">
        <v>2448</v>
      </c>
      <c r="L103" s="25">
        <v>2371</v>
      </c>
      <c r="M103" s="25">
        <f t="shared" si="18"/>
        <v>93</v>
      </c>
      <c r="N103" s="25">
        <f t="shared" si="18"/>
        <v>77</v>
      </c>
      <c r="P103" s="25">
        <v>2548</v>
      </c>
      <c r="Q103" s="25">
        <v>2413</v>
      </c>
      <c r="R103" s="25">
        <v>2309</v>
      </c>
      <c r="S103" s="25">
        <f t="shared" si="15"/>
        <v>135</v>
      </c>
      <c r="T103" s="25">
        <f t="shared" si="15"/>
        <v>104</v>
      </c>
      <c r="V103" s="25">
        <f t="shared" si="12"/>
        <v>92.166666666666671</v>
      </c>
      <c r="X103" s="25">
        <f t="shared" si="13"/>
        <v>23.041666666666668</v>
      </c>
      <c r="Y103" s="25">
        <f t="shared" si="14"/>
        <v>37.041666666666671</v>
      </c>
    </row>
    <row r="104" spans="1:25" x14ac:dyDescent="0.2">
      <c r="A104" s="25" t="s">
        <v>180</v>
      </c>
      <c r="B104" s="25" t="s">
        <v>66</v>
      </c>
      <c r="C104" s="25">
        <v>7</v>
      </c>
      <c r="D104" s="25">
        <v>2653</v>
      </c>
      <c r="E104" s="25">
        <v>2537</v>
      </c>
      <c r="F104" s="25">
        <v>2456</v>
      </c>
      <c r="G104" s="25">
        <f t="shared" si="17"/>
        <v>116</v>
      </c>
      <c r="H104" s="25">
        <f t="shared" si="17"/>
        <v>81</v>
      </c>
      <c r="J104" s="25">
        <v>2670</v>
      </c>
      <c r="K104" s="25">
        <v>2564</v>
      </c>
      <c r="L104" s="25">
        <v>2475</v>
      </c>
      <c r="M104" s="25">
        <f t="shared" si="18"/>
        <v>106</v>
      </c>
      <c r="N104" s="25">
        <f t="shared" si="18"/>
        <v>89</v>
      </c>
      <c r="P104" s="25">
        <v>2671</v>
      </c>
      <c r="Q104" s="25">
        <v>2511</v>
      </c>
      <c r="R104" s="25">
        <v>2385</v>
      </c>
      <c r="S104" s="25">
        <f t="shared" si="15"/>
        <v>160</v>
      </c>
      <c r="T104" s="25">
        <f t="shared" si="15"/>
        <v>126</v>
      </c>
      <c r="V104" s="25">
        <f t="shared" si="12"/>
        <v>113</v>
      </c>
      <c r="X104" s="25">
        <f t="shared" si="13"/>
        <v>28.25</v>
      </c>
      <c r="Y104" s="25">
        <f t="shared" si="14"/>
        <v>42.25</v>
      </c>
    </row>
    <row r="105" spans="1:25" x14ac:dyDescent="0.2">
      <c r="A105" s="25" t="s">
        <v>180</v>
      </c>
      <c r="B105" s="25" t="s">
        <v>52</v>
      </c>
      <c r="C105" s="25">
        <v>1</v>
      </c>
      <c r="D105" s="25">
        <v>1269</v>
      </c>
      <c r="E105" s="25">
        <v>1254.5</v>
      </c>
      <c r="F105" s="25">
        <v>1242.5</v>
      </c>
      <c r="G105" s="25">
        <f t="shared" si="17"/>
        <v>14.5</v>
      </c>
      <c r="H105" s="25">
        <f t="shared" si="17"/>
        <v>12</v>
      </c>
      <c r="J105" s="25">
        <v>1281.5</v>
      </c>
      <c r="K105" s="25">
        <v>1260.5</v>
      </c>
      <c r="L105" s="25">
        <v>1245.5</v>
      </c>
      <c r="M105" s="25">
        <f t="shared" si="18"/>
        <v>21</v>
      </c>
      <c r="N105" s="25">
        <f t="shared" si="18"/>
        <v>15</v>
      </c>
      <c r="P105" s="25">
        <v>1277</v>
      </c>
      <c r="Q105" s="25">
        <v>1247.5</v>
      </c>
      <c r="R105" s="25">
        <v>1226.5</v>
      </c>
      <c r="S105" s="25">
        <f t="shared" ref="S105:T122" si="19">P105-Q105</f>
        <v>29.5</v>
      </c>
      <c r="T105" s="25">
        <f t="shared" si="19"/>
        <v>21</v>
      </c>
      <c r="V105" s="25">
        <f t="shared" si="12"/>
        <v>18.833333333333332</v>
      </c>
      <c r="X105" s="25">
        <f t="shared" si="13"/>
        <v>4.708333333333333</v>
      </c>
      <c r="Y105" s="25">
        <f>X105+14</f>
        <v>18.708333333333332</v>
      </c>
    </row>
    <row r="106" spans="1:25" x14ac:dyDescent="0.2">
      <c r="A106" s="25" t="s">
        <v>180</v>
      </c>
      <c r="B106" s="25" t="s">
        <v>52</v>
      </c>
      <c r="C106" s="25">
        <v>2</v>
      </c>
      <c r="D106" s="25">
        <v>1402</v>
      </c>
      <c r="E106" s="25">
        <v>1339</v>
      </c>
      <c r="F106" s="25">
        <v>1287</v>
      </c>
      <c r="G106" s="25">
        <f t="shared" si="17"/>
        <v>63</v>
      </c>
      <c r="H106" s="25">
        <f t="shared" si="17"/>
        <v>52</v>
      </c>
      <c r="J106" s="25">
        <v>1439.5</v>
      </c>
      <c r="K106" s="25">
        <v>1373.5</v>
      </c>
      <c r="L106" s="25">
        <v>1312</v>
      </c>
      <c r="M106" s="25">
        <f t="shared" si="18"/>
        <v>66</v>
      </c>
      <c r="N106" s="25">
        <f t="shared" si="18"/>
        <v>61.5</v>
      </c>
      <c r="P106" s="25">
        <v>1406.5</v>
      </c>
      <c r="Q106" s="25">
        <v>1302.5</v>
      </c>
      <c r="R106" s="25">
        <v>1224</v>
      </c>
      <c r="S106" s="25">
        <f t="shared" si="19"/>
        <v>104</v>
      </c>
      <c r="T106" s="25">
        <f t="shared" si="19"/>
        <v>78.5</v>
      </c>
      <c r="V106" s="25">
        <f t="shared" si="12"/>
        <v>70.833333333333329</v>
      </c>
      <c r="X106" s="25">
        <f t="shared" si="13"/>
        <v>17.708333333333332</v>
      </c>
      <c r="Y106" s="25">
        <f t="shared" si="14"/>
        <v>31.708333333333332</v>
      </c>
    </row>
    <row r="107" spans="1:25" x14ac:dyDescent="0.2">
      <c r="A107" s="25" t="s">
        <v>180</v>
      </c>
      <c r="B107" s="25" t="s">
        <v>52</v>
      </c>
      <c r="C107" s="25">
        <v>3</v>
      </c>
      <c r="D107" s="25">
        <v>1304.5</v>
      </c>
      <c r="E107" s="25">
        <v>1283.5</v>
      </c>
      <c r="F107" s="25">
        <v>1265.5</v>
      </c>
      <c r="G107" s="25">
        <f t="shared" si="17"/>
        <v>21</v>
      </c>
      <c r="H107" s="25">
        <f t="shared" si="17"/>
        <v>18</v>
      </c>
      <c r="J107" s="25">
        <v>1301</v>
      </c>
      <c r="K107" s="25">
        <v>1278</v>
      </c>
      <c r="L107" s="25">
        <v>1258</v>
      </c>
      <c r="M107" s="25">
        <f t="shared" si="18"/>
        <v>23</v>
      </c>
      <c r="N107" s="25">
        <f t="shared" si="18"/>
        <v>20</v>
      </c>
      <c r="P107" s="25">
        <v>1306</v>
      </c>
      <c r="Q107" s="25">
        <v>1265</v>
      </c>
      <c r="R107" s="25">
        <v>1236.5</v>
      </c>
      <c r="S107" s="25">
        <f t="shared" si="19"/>
        <v>41</v>
      </c>
      <c r="T107" s="25">
        <f t="shared" si="19"/>
        <v>28.5</v>
      </c>
      <c r="V107" s="25">
        <f t="shared" si="12"/>
        <v>25.25</v>
      </c>
      <c r="X107" s="25">
        <f t="shared" si="13"/>
        <v>6.3125</v>
      </c>
      <c r="Y107" s="25">
        <f t="shared" si="14"/>
        <v>20.3125</v>
      </c>
    </row>
    <row r="108" spans="1:25" x14ac:dyDescent="0.2">
      <c r="A108" s="25" t="s">
        <v>180</v>
      </c>
      <c r="B108" s="25" t="s">
        <v>52</v>
      </c>
      <c r="C108" s="25">
        <v>4</v>
      </c>
      <c r="D108" s="25">
        <v>1315</v>
      </c>
      <c r="E108" s="25">
        <v>1220</v>
      </c>
      <c r="F108" s="25">
        <v>1112</v>
      </c>
      <c r="G108" s="25">
        <f t="shared" si="17"/>
        <v>95</v>
      </c>
      <c r="H108" s="25">
        <f t="shared" si="17"/>
        <v>108</v>
      </c>
      <c r="J108" s="25">
        <v>1347</v>
      </c>
      <c r="K108" s="25">
        <v>1198</v>
      </c>
      <c r="L108" s="25">
        <v>1059</v>
      </c>
      <c r="M108" s="25">
        <f t="shared" si="18"/>
        <v>149</v>
      </c>
      <c r="N108" s="25">
        <f t="shared" si="18"/>
        <v>139</v>
      </c>
      <c r="P108" s="25">
        <v>1389</v>
      </c>
      <c r="Q108" s="25">
        <v>1162.5</v>
      </c>
      <c r="R108" s="25">
        <v>985.5</v>
      </c>
      <c r="S108" s="25">
        <f t="shared" si="19"/>
        <v>226.5</v>
      </c>
      <c r="T108" s="25">
        <f t="shared" si="19"/>
        <v>177</v>
      </c>
      <c r="V108" s="25">
        <f t="shared" si="12"/>
        <v>149.08333333333334</v>
      </c>
      <c r="X108" s="25">
        <f t="shared" si="13"/>
        <v>37.270833333333336</v>
      </c>
      <c r="Y108" s="25">
        <f t="shared" si="14"/>
        <v>51.270833333333336</v>
      </c>
    </row>
    <row r="109" spans="1:25" x14ac:dyDescent="0.2">
      <c r="A109" s="25" t="s">
        <v>180</v>
      </c>
      <c r="B109" s="25" t="s">
        <v>52</v>
      </c>
      <c r="C109" s="25">
        <v>5</v>
      </c>
      <c r="D109" s="25">
        <v>1358.5</v>
      </c>
      <c r="E109" s="25">
        <v>1270</v>
      </c>
      <c r="F109" s="25">
        <v>1194.5</v>
      </c>
      <c r="G109" s="25">
        <f t="shared" si="17"/>
        <v>88.5</v>
      </c>
      <c r="H109" s="25">
        <f t="shared" si="17"/>
        <v>75.5</v>
      </c>
      <c r="J109" s="25">
        <v>1367</v>
      </c>
      <c r="K109" s="25">
        <v>1265</v>
      </c>
      <c r="L109" s="25">
        <v>1174.5</v>
      </c>
      <c r="M109" s="25">
        <f t="shared" si="18"/>
        <v>102</v>
      </c>
      <c r="N109" s="25">
        <f t="shared" si="18"/>
        <v>90.5</v>
      </c>
      <c r="P109" s="25">
        <v>1388.5</v>
      </c>
      <c r="Q109" s="25">
        <v>1221.5</v>
      </c>
      <c r="R109" s="25">
        <v>1100.5</v>
      </c>
      <c r="S109" s="25">
        <f t="shared" si="19"/>
        <v>167</v>
      </c>
      <c r="T109" s="25">
        <f t="shared" si="19"/>
        <v>121</v>
      </c>
      <c r="V109" s="25">
        <f t="shared" si="12"/>
        <v>107.41666666666667</v>
      </c>
      <c r="X109" s="25">
        <f t="shared" si="13"/>
        <v>26.854166666666668</v>
      </c>
      <c r="Y109" s="25">
        <f t="shared" si="14"/>
        <v>40.854166666666671</v>
      </c>
    </row>
    <row r="110" spans="1:25" x14ac:dyDescent="0.2">
      <c r="A110" s="25" t="s">
        <v>180</v>
      </c>
      <c r="B110" s="25" t="s">
        <v>52</v>
      </c>
      <c r="C110" s="25">
        <v>6</v>
      </c>
      <c r="D110" s="25">
        <v>1337</v>
      </c>
      <c r="E110" s="25">
        <v>1232.5</v>
      </c>
      <c r="F110" s="25">
        <v>1143</v>
      </c>
      <c r="G110" s="25">
        <f t="shared" si="17"/>
        <v>104.5</v>
      </c>
      <c r="H110" s="25">
        <f t="shared" si="17"/>
        <v>89.5</v>
      </c>
      <c r="J110" s="25">
        <v>1384.5</v>
      </c>
      <c r="K110" s="25">
        <v>1263</v>
      </c>
      <c r="L110" s="25">
        <v>1157</v>
      </c>
      <c r="M110" s="25">
        <f t="shared" si="18"/>
        <v>121.5</v>
      </c>
      <c r="N110" s="25">
        <f t="shared" si="18"/>
        <v>106</v>
      </c>
      <c r="P110" s="25">
        <v>1424</v>
      </c>
      <c r="Q110" s="25">
        <v>1230</v>
      </c>
      <c r="R110" s="25">
        <v>1089</v>
      </c>
      <c r="S110" s="25">
        <f t="shared" si="19"/>
        <v>194</v>
      </c>
      <c r="T110" s="25">
        <f t="shared" si="19"/>
        <v>141</v>
      </c>
      <c r="V110" s="25">
        <f t="shared" si="12"/>
        <v>126.08333333333333</v>
      </c>
      <c r="X110" s="25">
        <f t="shared" si="13"/>
        <v>31.520833333333332</v>
      </c>
      <c r="Y110" s="25">
        <f t="shared" si="14"/>
        <v>45.520833333333329</v>
      </c>
    </row>
    <row r="111" spans="1:25" x14ac:dyDescent="0.2">
      <c r="A111" s="25" t="s">
        <v>180</v>
      </c>
      <c r="B111" s="25" t="s">
        <v>52</v>
      </c>
      <c r="C111" s="25">
        <v>7</v>
      </c>
      <c r="D111" s="25">
        <v>1344.5</v>
      </c>
      <c r="E111" s="25">
        <v>1270.5</v>
      </c>
      <c r="F111" s="25">
        <v>1208</v>
      </c>
      <c r="G111" s="25">
        <f t="shared" si="17"/>
        <v>74</v>
      </c>
      <c r="H111" s="25">
        <f t="shared" si="17"/>
        <v>62.5</v>
      </c>
      <c r="J111" s="25">
        <v>1409.5</v>
      </c>
      <c r="K111" s="25">
        <v>1332</v>
      </c>
      <c r="L111" s="25">
        <v>1262</v>
      </c>
      <c r="M111" s="25">
        <f t="shared" si="18"/>
        <v>77.5</v>
      </c>
      <c r="N111" s="25">
        <f t="shared" si="18"/>
        <v>70</v>
      </c>
      <c r="P111" s="25">
        <v>1390</v>
      </c>
      <c r="Q111" s="25">
        <v>1263.5</v>
      </c>
      <c r="R111" s="25">
        <v>1172</v>
      </c>
      <c r="S111" s="25">
        <f t="shared" si="19"/>
        <v>126.5</v>
      </c>
      <c r="T111" s="25">
        <f t="shared" si="19"/>
        <v>91.5</v>
      </c>
      <c r="V111" s="25">
        <f t="shared" si="12"/>
        <v>83.666666666666671</v>
      </c>
      <c r="X111" s="25">
        <f t="shared" si="13"/>
        <v>20.916666666666668</v>
      </c>
      <c r="Y111" s="25">
        <f t="shared" si="14"/>
        <v>34.916666666666671</v>
      </c>
    </row>
    <row r="112" spans="1:25" x14ac:dyDescent="0.2">
      <c r="A112" s="25" t="s">
        <v>180</v>
      </c>
      <c r="B112" s="25" t="s">
        <v>52</v>
      </c>
      <c r="C112" s="25">
        <v>8</v>
      </c>
      <c r="D112" s="25">
        <v>1369</v>
      </c>
      <c r="E112" s="25">
        <v>1342.5</v>
      </c>
      <c r="F112" s="25">
        <v>1322.5</v>
      </c>
      <c r="G112" s="25">
        <f t="shared" si="17"/>
        <v>26.5</v>
      </c>
      <c r="H112" s="25">
        <f t="shared" si="17"/>
        <v>20</v>
      </c>
      <c r="J112" s="25">
        <v>1369</v>
      </c>
      <c r="K112" s="25">
        <v>1345</v>
      </c>
      <c r="L112" s="25">
        <v>1321.5</v>
      </c>
      <c r="M112" s="25">
        <f t="shared" si="18"/>
        <v>24</v>
      </c>
      <c r="N112" s="25">
        <f t="shared" si="18"/>
        <v>23.5</v>
      </c>
      <c r="P112" s="25">
        <v>1369</v>
      </c>
      <c r="Q112" s="25">
        <v>1324.5</v>
      </c>
      <c r="R112" s="25">
        <v>1292.5</v>
      </c>
      <c r="S112" s="25">
        <f t="shared" si="19"/>
        <v>44.5</v>
      </c>
      <c r="T112" s="25">
        <f t="shared" si="19"/>
        <v>32</v>
      </c>
      <c r="V112" s="25">
        <f t="shared" si="12"/>
        <v>28.416666666666668</v>
      </c>
      <c r="X112" s="25">
        <f t="shared" si="13"/>
        <v>7.104166666666667</v>
      </c>
      <c r="Y112" s="25">
        <f t="shared" si="14"/>
        <v>21.104166666666668</v>
      </c>
    </row>
    <row r="113" spans="1:25" x14ac:dyDescent="0.2">
      <c r="A113" s="25" t="s">
        <v>180</v>
      </c>
      <c r="B113" s="25" t="s">
        <v>63</v>
      </c>
      <c r="C113" s="25">
        <v>3</v>
      </c>
      <c r="D113" s="25">
        <v>1321</v>
      </c>
      <c r="E113" s="25">
        <v>1285.5</v>
      </c>
      <c r="F113" s="25">
        <v>1256</v>
      </c>
      <c r="G113" s="25">
        <f t="shared" si="17"/>
        <v>35.5</v>
      </c>
      <c r="H113" s="25">
        <f t="shared" si="17"/>
        <v>29.5</v>
      </c>
      <c r="J113" s="25">
        <v>1342.5</v>
      </c>
      <c r="K113" s="25">
        <v>1303.5</v>
      </c>
      <c r="L113" s="25">
        <v>1268</v>
      </c>
      <c r="M113" s="25">
        <f t="shared" si="18"/>
        <v>39</v>
      </c>
      <c r="N113" s="25">
        <f t="shared" si="18"/>
        <v>35.5</v>
      </c>
      <c r="P113" s="25">
        <v>1348.5</v>
      </c>
      <c r="Q113" s="25">
        <v>1281</v>
      </c>
      <c r="R113" s="25">
        <v>1230.5</v>
      </c>
      <c r="S113" s="25">
        <f t="shared" si="19"/>
        <v>67.5</v>
      </c>
      <c r="T113" s="25">
        <f t="shared" si="19"/>
        <v>50.5</v>
      </c>
      <c r="V113" s="25">
        <f t="shared" si="12"/>
        <v>42.916666666666664</v>
      </c>
      <c r="X113" s="25">
        <f t="shared" si="13"/>
        <v>10.729166666666666</v>
      </c>
      <c r="Y113" s="25">
        <f t="shared" si="14"/>
        <v>24.729166666666664</v>
      </c>
    </row>
    <row r="114" spans="1:25" x14ac:dyDescent="0.2">
      <c r="A114" s="25" t="s">
        <v>180</v>
      </c>
      <c r="B114" s="25" t="s">
        <v>63</v>
      </c>
      <c r="C114" s="25">
        <v>4</v>
      </c>
      <c r="D114" s="25">
        <v>1302.5</v>
      </c>
      <c r="E114" s="25">
        <v>1262.5</v>
      </c>
      <c r="F114" s="25">
        <v>1231.5</v>
      </c>
      <c r="G114" s="25">
        <f t="shared" si="17"/>
        <v>40</v>
      </c>
      <c r="H114" s="25">
        <f t="shared" si="17"/>
        <v>31</v>
      </c>
      <c r="J114" s="25">
        <v>1326.5</v>
      </c>
      <c r="K114" s="25">
        <v>1271.5</v>
      </c>
      <c r="L114" s="25">
        <v>1237</v>
      </c>
      <c r="M114" s="25">
        <f t="shared" si="18"/>
        <v>55</v>
      </c>
      <c r="N114" s="25">
        <f t="shared" si="18"/>
        <v>34.5</v>
      </c>
      <c r="P114" s="25">
        <v>1313.5</v>
      </c>
      <c r="Q114" s="25">
        <v>1247</v>
      </c>
      <c r="R114" s="25">
        <v>1198</v>
      </c>
      <c r="S114" s="25">
        <f t="shared" si="19"/>
        <v>66.5</v>
      </c>
      <c r="T114" s="25">
        <f t="shared" si="19"/>
        <v>49</v>
      </c>
      <c r="V114" s="25">
        <f t="shared" si="12"/>
        <v>46</v>
      </c>
      <c r="X114" s="25">
        <f t="shared" si="13"/>
        <v>11.5</v>
      </c>
      <c r="Y114" s="25">
        <f t="shared" si="14"/>
        <v>25.5</v>
      </c>
    </row>
    <row r="115" spans="1:25" x14ac:dyDescent="0.2">
      <c r="A115" s="25" t="s">
        <v>180</v>
      </c>
      <c r="B115" s="25" t="s">
        <v>248</v>
      </c>
      <c r="C115" s="25">
        <v>1</v>
      </c>
      <c r="D115" s="25">
        <v>1313.5</v>
      </c>
      <c r="E115" s="25">
        <v>1202.5</v>
      </c>
      <c r="F115" s="25">
        <v>1123.5</v>
      </c>
      <c r="G115" s="25">
        <f t="shared" si="17"/>
        <v>111</v>
      </c>
      <c r="H115" s="25">
        <f t="shared" si="17"/>
        <v>79</v>
      </c>
      <c r="J115" s="25">
        <v>1337.5</v>
      </c>
      <c r="K115" s="25">
        <v>1231</v>
      </c>
      <c r="L115" s="25">
        <v>1145.5</v>
      </c>
      <c r="M115" s="25">
        <f t="shared" si="18"/>
        <v>106.5</v>
      </c>
      <c r="N115" s="25">
        <f t="shared" si="18"/>
        <v>85.5</v>
      </c>
      <c r="P115" s="25">
        <v>1329.5</v>
      </c>
      <c r="Q115" s="25">
        <v>1164.5</v>
      </c>
      <c r="R115" s="25">
        <v>1055.5</v>
      </c>
      <c r="S115" s="25">
        <f t="shared" si="19"/>
        <v>165</v>
      </c>
      <c r="T115" s="25">
        <f t="shared" si="19"/>
        <v>109</v>
      </c>
      <c r="V115" s="25">
        <f t="shared" si="12"/>
        <v>109.33333333333333</v>
      </c>
      <c r="X115" s="25">
        <f t="shared" si="13"/>
        <v>27.333333333333332</v>
      </c>
      <c r="Y115" s="25">
        <f t="shared" si="14"/>
        <v>41.333333333333329</v>
      </c>
    </row>
    <row r="116" spans="1:25" x14ac:dyDescent="0.2">
      <c r="A116" s="25" t="s">
        <v>180</v>
      </c>
      <c r="B116" s="25" t="s">
        <v>248</v>
      </c>
      <c r="C116" s="25">
        <v>2</v>
      </c>
      <c r="D116" s="25">
        <v>1314</v>
      </c>
      <c r="E116" s="25">
        <v>1198.5</v>
      </c>
      <c r="F116" s="25">
        <v>1094.5</v>
      </c>
      <c r="G116" s="25">
        <f t="shared" si="17"/>
        <v>115.5</v>
      </c>
      <c r="H116" s="25">
        <f t="shared" si="17"/>
        <v>104</v>
      </c>
      <c r="J116" s="25">
        <v>1355.5</v>
      </c>
      <c r="K116" s="25">
        <v>1223</v>
      </c>
      <c r="L116" s="25">
        <v>1112</v>
      </c>
      <c r="M116" s="25">
        <f t="shared" si="18"/>
        <v>132.5</v>
      </c>
      <c r="N116" s="25">
        <f t="shared" si="18"/>
        <v>111</v>
      </c>
      <c r="P116" s="25">
        <v>1392</v>
      </c>
      <c r="Q116" s="25">
        <v>1208</v>
      </c>
      <c r="R116" s="25">
        <v>1069</v>
      </c>
      <c r="S116" s="25">
        <f t="shared" si="19"/>
        <v>184</v>
      </c>
      <c r="T116" s="25">
        <f t="shared" si="19"/>
        <v>139</v>
      </c>
      <c r="V116" s="25">
        <f t="shared" si="12"/>
        <v>131</v>
      </c>
      <c r="X116" s="25">
        <f t="shared" si="13"/>
        <v>32.75</v>
      </c>
      <c r="Y116" s="25">
        <f t="shared" si="14"/>
        <v>46.75</v>
      </c>
    </row>
    <row r="117" spans="1:25" x14ac:dyDescent="0.2">
      <c r="A117" s="25" t="s">
        <v>180</v>
      </c>
      <c r="B117" s="25" t="s">
        <v>248</v>
      </c>
      <c r="C117" s="25">
        <v>3</v>
      </c>
      <c r="D117" s="25">
        <v>1328</v>
      </c>
      <c r="E117" s="25">
        <v>1214</v>
      </c>
      <c r="F117" s="25">
        <v>1124</v>
      </c>
      <c r="G117" s="25">
        <f t="shared" si="17"/>
        <v>114</v>
      </c>
      <c r="H117" s="25">
        <f t="shared" si="17"/>
        <v>90</v>
      </c>
      <c r="J117" s="25">
        <v>1368.5</v>
      </c>
      <c r="K117" s="25">
        <v>1258</v>
      </c>
      <c r="L117" s="25">
        <v>1159</v>
      </c>
      <c r="M117" s="25">
        <f t="shared" si="18"/>
        <v>110.5</v>
      </c>
      <c r="N117" s="25">
        <f t="shared" si="18"/>
        <v>99</v>
      </c>
      <c r="P117" s="25">
        <v>1373.5</v>
      </c>
      <c r="Q117" s="25">
        <v>1204.5</v>
      </c>
      <c r="R117" s="25">
        <v>1084.5</v>
      </c>
      <c r="S117" s="25">
        <f t="shared" si="19"/>
        <v>169</v>
      </c>
      <c r="T117" s="25">
        <f t="shared" si="19"/>
        <v>120</v>
      </c>
      <c r="V117" s="25">
        <f t="shared" si="12"/>
        <v>117.08333333333333</v>
      </c>
      <c r="X117" s="25">
        <f t="shared" si="13"/>
        <v>29.270833333333332</v>
      </c>
      <c r="Y117" s="25">
        <f t="shared" si="14"/>
        <v>43.270833333333329</v>
      </c>
    </row>
    <row r="118" spans="1:25" x14ac:dyDescent="0.2">
      <c r="A118" s="25" t="s">
        <v>180</v>
      </c>
      <c r="B118" s="25" t="s">
        <v>248</v>
      </c>
      <c r="C118" s="25">
        <v>4</v>
      </c>
      <c r="D118" s="25">
        <v>1347</v>
      </c>
      <c r="E118" s="25">
        <v>1274</v>
      </c>
      <c r="F118" s="25">
        <v>1212.5</v>
      </c>
      <c r="G118" s="25">
        <f t="shared" si="17"/>
        <v>73</v>
      </c>
      <c r="H118" s="25">
        <f t="shared" si="17"/>
        <v>61.5</v>
      </c>
      <c r="J118" s="25">
        <v>1381</v>
      </c>
      <c r="K118" s="25">
        <v>1307.5</v>
      </c>
      <c r="L118" s="25">
        <v>1240.5</v>
      </c>
      <c r="M118" s="25">
        <f t="shared" si="18"/>
        <v>73.5</v>
      </c>
      <c r="N118" s="25">
        <f t="shared" si="18"/>
        <v>67</v>
      </c>
      <c r="P118" s="25">
        <v>1378.5</v>
      </c>
      <c r="Q118" s="25">
        <v>1266.5</v>
      </c>
      <c r="R118" s="25">
        <v>1175.5</v>
      </c>
      <c r="S118" s="25">
        <f t="shared" si="19"/>
        <v>112</v>
      </c>
      <c r="T118" s="25">
        <f t="shared" si="19"/>
        <v>91</v>
      </c>
      <c r="V118" s="25">
        <f t="shared" si="12"/>
        <v>79.666666666666671</v>
      </c>
      <c r="X118" s="25">
        <f t="shared" si="13"/>
        <v>19.916666666666668</v>
      </c>
      <c r="Y118" s="25">
        <f t="shared" si="14"/>
        <v>33.916666666666671</v>
      </c>
    </row>
    <row r="119" spans="1:25" x14ac:dyDescent="0.2">
      <c r="A119" s="25" t="s">
        <v>180</v>
      </c>
      <c r="B119" s="25" t="s">
        <v>248</v>
      </c>
      <c r="C119" s="25">
        <v>5</v>
      </c>
      <c r="D119" s="25">
        <v>1355</v>
      </c>
      <c r="E119" s="25">
        <v>1242.5</v>
      </c>
      <c r="F119" s="25">
        <v>1142.5</v>
      </c>
      <c r="G119" s="25">
        <f t="shared" si="17"/>
        <v>112.5</v>
      </c>
      <c r="H119" s="25">
        <f t="shared" si="17"/>
        <v>100</v>
      </c>
      <c r="J119" s="25">
        <v>1364.5</v>
      </c>
      <c r="K119" s="25">
        <v>1228</v>
      </c>
      <c r="L119" s="25">
        <v>1111</v>
      </c>
      <c r="M119" s="25">
        <f t="shared" si="18"/>
        <v>136.5</v>
      </c>
      <c r="N119" s="25">
        <f t="shared" si="18"/>
        <v>117</v>
      </c>
      <c r="P119" s="25">
        <v>1405.5</v>
      </c>
      <c r="Q119" s="25">
        <v>1211.5</v>
      </c>
      <c r="R119" s="25">
        <v>1059</v>
      </c>
      <c r="S119" s="25">
        <f t="shared" si="19"/>
        <v>194</v>
      </c>
      <c r="T119" s="25">
        <f t="shared" si="19"/>
        <v>152.5</v>
      </c>
      <c r="V119" s="25">
        <f t="shared" si="12"/>
        <v>135.41666666666666</v>
      </c>
      <c r="X119" s="25">
        <f t="shared" si="13"/>
        <v>33.854166666666664</v>
      </c>
      <c r="Y119" s="25">
        <f t="shared" si="14"/>
        <v>47.854166666666664</v>
      </c>
    </row>
    <row r="120" spans="1:25" x14ac:dyDescent="0.2">
      <c r="A120" s="25" t="s">
        <v>180</v>
      </c>
      <c r="B120" s="25" t="s">
        <v>248</v>
      </c>
      <c r="C120" s="25">
        <v>6</v>
      </c>
      <c r="D120" s="25">
        <v>1361.5</v>
      </c>
      <c r="E120" s="25">
        <v>1259.5</v>
      </c>
      <c r="F120" s="25">
        <v>1167</v>
      </c>
      <c r="G120" s="25">
        <f t="shared" si="17"/>
        <v>102</v>
      </c>
      <c r="H120" s="25">
        <f t="shared" si="17"/>
        <v>92.5</v>
      </c>
      <c r="J120" s="25">
        <v>1412.5</v>
      </c>
      <c r="K120" s="25">
        <v>1294</v>
      </c>
      <c r="L120" s="25">
        <v>1185</v>
      </c>
      <c r="M120" s="25">
        <f t="shared" si="18"/>
        <v>118.5</v>
      </c>
      <c r="N120" s="25">
        <f t="shared" si="18"/>
        <v>109</v>
      </c>
      <c r="P120" s="25">
        <v>1415</v>
      </c>
      <c r="Q120" s="25">
        <v>1243.5</v>
      </c>
      <c r="R120" s="25">
        <v>1112.5</v>
      </c>
      <c r="S120" s="25">
        <f t="shared" si="19"/>
        <v>171.5</v>
      </c>
      <c r="T120" s="25">
        <f t="shared" si="19"/>
        <v>131</v>
      </c>
      <c r="V120" s="25">
        <f t="shared" si="12"/>
        <v>120.75</v>
      </c>
      <c r="X120" s="25">
        <f t="shared" si="13"/>
        <v>30.1875</v>
      </c>
      <c r="Y120" s="25">
        <f t="shared" si="14"/>
        <v>44.1875</v>
      </c>
    </row>
    <row r="121" spans="1:25" x14ac:dyDescent="0.2">
      <c r="A121" s="25" t="s">
        <v>180</v>
      </c>
      <c r="B121" s="25" t="s">
        <v>248</v>
      </c>
      <c r="C121" s="25">
        <v>7</v>
      </c>
      <c r="D121" s="25">
        <v>1299.5</v>
      </c>
      <c r="E121" s="25">
        <v>1196.5</v>
      </c>
      <c r="F121" s="25">
        <v>1102</v>
      </c>
      <c r="G121" s="25">
        <f t="shared" si="17"/>
        <v>103</v>
      </c>
      <c r="H121" s="25">
        <f t="shared" si="17"/>
        <v>94.5</v>
      </c>
      <c r="J121" s="25">
        <v>1344</v>
      </c>
      <c r="K121" s="25">
        <v>1224</v>
      </c>
      <c r="L121" s="25">
        <v>1121.5</v>
      </c>
      <c r="M121" s="25">
        <f t="shared" si="18"/>
        <v>120</v>
      </c>
      <c r="N121" s="25">
        <f t="shared" si="18"/>
        <v>102.5</v>
      </c>
      <c r="P121" s="25">
        <v>1361.5</v>
      </c>
      <c r="Q121" s="25">
        <v>1198.5</v>
      </c>
      <c r="R121" s="25">
        <v>1076.5</v>
      </c>
      <c r="S121" s="25">
        <f t="shared" si="19"/>
        <v>163</v>
      </c>
      <c r="T121" s="25">
        <f t="shared" si="19"/>
        <v>122</v>
      </c>
      <c r="V121" s="25">
        <f t="shared" si="12"/>
        <v>117.5</v>
      </c>
      <c r="X121" s="25">
        <f t="shared" si="13"/>
        <v>29.375</v>
      </c>
      <c r="Y121" s="25">
        <f t="shared" si="14"/>
        <v>43.375</v>
      </c>
    </row>
    <row r="122" spans="1:25" x14ac:dyDescent="0.2">
      <c r="A122" s="25" t="s">
        <v>180</v>
      </c>
      <c r="B122" s="25" t="s">
        <v>248</v>
      </c>
      <c r="C122" s="25">
        <v>8</v>
      </c>
      <c r="D122" s="25">
        <v>1223.5</v>
      </c>
      <c r="E122" s="25">
        <v>1118</v>
      </c>
      <c r="F122" s="25">
        <v>1012.5</v>
      </c>
      <c r="G122" s="25">
        <f t="shared" si="17"/>
        <v>105.5</v>
      </c>
      <c r="H122" s="25">
        <f t="shared" si="17"/>
        <v>105.5</v>
      </c>
      <c r="J122" s="25">
        <v>1337.5</v>
      </c>
      <c r="K122" s="25">
        <v>1205</v>
      </c>
      <c r="L122" s="25">
        <v>1086</v>
      </c>
      <c r="M122" s="25">
        <f t="shared" si="18"/>
        <v>132.5</v>
      </c>
      <c r="N122" s="25">
        <f t="shared" si="18"/>
        <v>119</v>
      </c>
      <c r="P122" s="25">
        <v>1323</v>
      </c>
      <c r="Q122" s="25">
        <v>1119</v>
      </c>
      <c r="R122" s="25">
        <v>954</v>
      </c>
      <c r="S122" s="25">
        <f t="shared" si="19"/>
        <v>204</v>
      </c>
      <c r="T122" s="25">
        <f t="shared" si="19"/>
        <v>165</v>
      </c>
      <c r="V122" s="25">
        <f t="shared" si="12"/>
        <v>138.58333333333334</v>
      </c>
      <c r="X122" s="25">
        <f t="shared" si="13"/>
        <v>34.645833333333336</v>
      </c>
      <c r="Y122" s="25">
        <f t="shared" si="14"/>
        <v>48.645833333333336</v>
      </c>
    </row>
    <row r="124" spans="1:25" x14ac:dyDescent="0.2">
      <c r="A124" s="25" t="s">
        <v>329</v>
      </c>
      <c r="B124" s="25" t="s">
        <v>330</v>
      </c>
      <c r="D124" s="25">
        <v>1104</v>
      </c>
      <c r="E124" s="25">
        <v>1094</v>
      </c>
      <c r="F124" s="25">
        <v>1086</v>
      </c>
      <c r="G124" s="25">
        <f t="shared" ref="G124:H126" si="20">D124-E124</f>
        <v>10</v>
      </c>
      <c r="H124" s="25">
        <f t="shared" si="20"/>
        <v>8</v>
      </c>
      <c r="J124" s="25">
        <v>1141</v>
      </c>
      <c r="K124" s="25">
        <v>1129.5</v>
      </c>
      <c r="L124" s="25">
        <v>1119.5</v>
      </c>
      <c r="M124" s="25">
        <f t="shared" ref="M124:N126" si="21">J124-K124</f>
        <v>11.5</v>
      </c>
      <c r="N124" s="25">
        <f t="shared" si="21"/>
        <v>10</v>
      </c>
      <c r="P124" s="25">
        <v>1133</v>
      </c>
      <c r="Q124" s="25">
        <v>1118</v>
      </c>
      <c r="R124" s="25">
        <v>1107</v>
      </c>
      <c r="S124" s="25">
        <f t="shared" ref="S124:T126" si="22">P124-Q124</f>
        <v>15</v>
      </c>
      <c r="T124" s="25">
        <f t="shared" si="22"/>
        <v>11</v>
      </c>
      <c r="V124" s="25">
        <f>(G124+H124+M124+N124+S124+T124)/6</f>
        <v>10.916666666666666</v>
      </c>
    </row>
    <row r="125" spans="1:25" x14ac:dyDescent="0.2">
      <c r="A125" s="25" t="s">
        <v>329</v>
      </c>
      <c r="B125" s="25" t="s">
        <v>331</v>
      </c>
      <c r="D125" s="25">
        <v>1137.5</v>
      </c>
      <c r="E125" s="25">
        <v>1124</v>
      </c>
      <c r="F125" s="25">
        <v>1114.5</v>
      </c>
      <c r="G125" s="25">
        <f t="shared" si="20"/>
        <v>13.5</v>
      </c>
      <c r="H125" s="25">
        <f t="shared" si="20"/>
        <v>9.5</v>
      </c>
      <c r="J125" s="25">
        <v>1137.5</v>
      </c>
      <c r="K125" s="25">
        <v>1127.5</v>
      </c>
      <c r="L125" s="25">
        <v>1116</v>
      </c>
      <c r="M125" s="25">
        <f t="shared" si="21"/>
        <v>10</v>
      </c>
      <c r="N125" s="25">
        <f t="shared" si="21"/>
        <v>11.5</v>
      </c>
      <c r="P125" s="25">
        <v>1141</v>
      </c>
      <c r="Q125" s="25">
        <v>1127.5</v>
      </c>
      <c r="R125" s="25">
        <v>1117</v>
      </c>
      <c r="S125" s="25">
        <f t="shared" si="22"/>
        <v>13.5</v>
      </c>
      <c r="T125" s="25">
        <f t="shared" si="22"/>
        <v>10.5</v>
      </c>
      <c r="V125" s="25">
        <f>(G125+H125+M125+N125+S125+T125)/6</f>
        <v>11.416666666666666</v>
      </c>
    </row>
    <row r="126" spans="1:25" x14ac:dyDescent="0.2">
      <c r="A126" s="25" t="s">
        <v>329</v>
      </c>
      <c r="B126" s="25" t="s">
        <v>332</v>
      </c>
      <c r="D126" s="25">
        <v>1198.5</v>
      </c>
      <c r="E126" s="25">
        <v>1187.5</v>
      </c>
      <c r="F126" s="25">
        <v>1179.5</v>
      </c>
      <c r="G126" s="25">
        <f t="shared" si="20"/>
        <v>11</v>
      </c>
      <c r="H126" s="25">
        <f t="shared" si="20"/>
        <v>8</v>
      </c>
      <c r="J126" s="25">
        <v>1192</v>
      </c>
      <c r="K126" s="25">
        <v>1182.5</v>
      </c>
      <c r="L126" s="25">
        <v>1172.5</v>
      </c>
      <c r="M126" s="25">
        <f t="shared" si="21"/>
        <v>9.5</v>
      </c>
      <c r="N126" s="25">
        <f t="shared" si="21"/>
        <v>10</v>
      </c>
      <c r="P126" s="25">
        <v>1220.5</v>
      </c>
      <c r="Q126" s="25">
        <v>1199</v>
      </c>
      <c r="R126" s="25">
        <v>1186.5</v>
      </c>
      <c r="S126" s="25">
        <f t="shared" si="22"/>
        <v>21.5</v>
      </c>
      <c r="T126" s="25">
        <f t="shared" si="22"/>
        <v>12.5</v>
      </c>
      <c r="V126" s="25">
        <f>(G126+H126+M126+N126+S126+T126)/6</f>
        <v>12.083333333333334</v>
      </c>
    </row>
    <row r="127" spans="1:25" x14ac:dyDescent="0.2">
      <c r="A127" s="25" t="s">
        <v>333</v>
      </c>
    </row>
    <row r="128" spans="1:25" x14ac:dyDescent="0.2">
      <c r="F128" s="36" t="s">
        <v>334</v>
      </c>
      <c r="G128" s="25">
        <f>AVERAGE(G3:G126)</f>
        <v>83.327868852459019</v>
      </c>
      <c r="H128" s="25">
        <f>AVERAGE(H3:H126)</f>
        <v>69.967213114754102</v>
      </c>
      <c r="M128" s="25">
        <f>AVERAGE(M3:M126)</f>
        <v>91.008196721311478</v>
      </c>
      <c r="N128" s="25">
        <f>AVERAGE(N3:N126)</f>
        <v>79.48770491803279</v>
      </c>
      <c r="S128" s="25">
        <f>AVERAGE(S3:S126)</f>
        <v>140.14262295081969</v>
      </c>
      <c r="T128" s="25">
        <f>AVERAGE(T3:T126)</f>
        <v>177.3155737704918</v>
      </c>
      <c r="U128" s="25" t="s">
        <v>335</v>
      </c>
      <c r="V128" s="25">
        <f>(S124+T124+S125+T125+S126+T126)/6</f>
        <v>14</v>
      </c>
    </row>
  </sheetData>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16</vt:i4>
      </vt:variant>
    </vt:vector>
  </HeadingPairs>
  <TitlesOfParts>
    <vt:vector size="16" baseType="lpstr">
      <vt:lpstr>Metadata</vt:lpstr>
      <vt:lpstr>Allometry data</vt:lpstr>
      <vt:lpstr>full_harvest_data</vt:lpstr>
      <vt:lpstr>euc_rgr.csv</vt:lpstr>
      <vt:lpstr>roots</vt:lpstr>
      <vt:lpstr>euc_SLA.csv</vt:lpstr>
      <vt:lpstr>euc_WD.csv</vt:lpstr>
      <vt:lpstr>lasa_full</vt:lpstr>
      <vt:lpstr>transpiration</vt:lpstr>
      <vt:lpstr>randomisation</vt:lpstr>
      <vt:lpstr>euc_height.csv</vt:lpstr>
      <vt:lpstr>euc_basal_area.csv</vt:lpstr>
      <vt:lpstr>euc_leaf_death.csv</vt:lpstr>
      <vt:lpstr>LDMC</vt:lpstr>
      <vt:lpstr>euc_ldmc.csv</vt:lpstr>
      <vt:lpstr>Notes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2016-10-27T23:30:49Z</dcterms:created>
  <dcterms:modified xsi:type="dcterms:W3CDTF">2016-10-28T05:11:48Z</dcterms:modified>
</cp:coreProperties>
</file>