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827" codeName="{3D1A710C-6663-3D7B-7F91-EC182F24A4BC}"/>
  <workbookPr codeName="ThisWorkbook"/>
  <mc:AlternateContent xmlns:mc="http://schemas.openxmlformats.org/markup-compatibility/2006">
    <mc:Choice Requires="x15">
      <x15ac:absPath xmlns:x15ac="http://schemas.microsoft.com/office/spreadsheetml/2010/11/ac" url="\\dc1\DATA\c.hajer\Projet Qualité\Grilles ByTel\"/>
    </mc:Choice>
  </mc:AlternateContent>
  <xr:revisionPtr revIDLastSave="0" documentId="13_ncr:1_{414B7B03-2C84-4C72-A8BA-73D3B2AFF48B}" xr6:coauthVersionLast="47" xr6:coauthVersionMax="47" xr10:uidLastSave="{00000000-0000-0000-0000-000000000000}"/>
  <bookViews>
    <workbookView xWindow="-120" yWindow="-120" windowWidth="20730" windowHeight="11160" activeTab="4" xr2:uid="{00000000-000D-0000-FFFF-FFFF00000000}"/>
  </bookViews>
  <sheets>
    <sheet name="Global" sheetId="9" r:id="rId1"/>
    <sheet name="S&amp;S" sheetId="124" r:id="rId2"/>
    <sheet name="Suivi  Détaillé" sheetId="94" r:id="rId3"/>
    <sheet name="Données" sheetId="4" r:id="rId4"/>
    <sheet name="Référentiel" sheetId="3" r:id="rId5"/>
    <sheet name="1" sheetId="10" r:id="rId6"/>
    <sheet name="2" sheetId="95" r:id="rId7"/>
    <sheet name="3" sheetId="96" r:id="rId8"/>
    <sheet name="4" sheetId="97" r:id="rId9"/>
    <sheet name="5" sheetId="98" r:id="rId10"/>
    <sheet name="6" sheetId="99" r:id="rId11"/>
    <sheet name="7" sheetId="100" r:id="rId12"/>
    <sheet name="8" sheetId="101" r:id="rId13"/>
    <sheet name="9" sheetId="102" r:id="rId14"/>
    <sheet name="10" sheetId="103" r:id="rId15"/>
    <sheet name="11" sheetId="104" r:id="rId16"/>
    <sheet name="12" sheetId="105" r:id="rId17"/>
    <sheet name="13" sheetId="106" r:id="rId18"/>
    <sheet name="14" sheetId="108" r:id="rId19"/>
    <sheet name="15" sheetId="107" r:id="rId20"/>
    <sheet name="16" sheetId="109" r:id="rId21"/>
    <sheet name="17" sheetId="110" r:id="rId22"/>
    <sheet name="18" sheetId="111" r:id="rId23"/>
    <sheet name="19" sheetId="112" r:id="rId24"/>
    <sheet name="20" sheetId="113" r:id="rId25"/>
    <sheet name="21" sheetId="114" r:id="rId26"/>
    <sheet name="22" sheetId="115" r:id="rId27"/>
    <sheet name="23" sheetId="116" r:id="rId28"/>
    <sheet name="24" sheetId="117" r:id="rId29"/>
    <sheet name="25" sheetId="118" r:id="rId30"/>
    <sheet name="26" sheetId="119" r:id="rId31"/>
    <sheet name="27" sheetId="120" r:id="rId32"/>
    <sheet name="28" sheetId="121" r:id="rId33"/>
    <sheet name="29" sheetId="122" r:id="rId34"/>
    <sheet name="30" sheetId="123" r:id="rId35"/>
    <sheet name="31" sheetId="125" r:id="rId36"/>
    <sheet name="32" sheetId="126" r:id="rId37"/>
    <sheet name="33" sheetId="127" r:id="rId38"/>
    <sheet name="34" sheetId="128" r:id="rId39"/>
    <sheet name="35" sheetId="129" r:id="rId40"/>
    <sheet name="36" sheetId="130" r:id="rId41"/>
    <sheet name="37" sheetId="131" r:id="rId42"/>
    <sheet name="38" sheetId="132" r:id="rId43"/>
    <sheet name="39" sheetId="133" r:id="rId44"/>
    <sheet name="40" sheetId="134" r:id="rId45"/>
  </sheets>
  <definedNames>
    <definedName name="_xlnm._FilterDatabase" localSheetId="0" hidden="1">Global!#REF!</definedName>
    <definedName name="Z_4255F667_550A_4B0E_A50F_3B9AD14DB1D7_.wvu.Cols" localSheetId="3" hidden="1">Données!#REF!</definedName>
    <definedName name="Z_4255F667_550A_4B0E_A50F_3B9AD14DB1D7_.wvu.PrintArea" localSheetId="4" hidden="1">Référentiel!$C$10:$I$170</definedName>
    <definedName name="Z_4255F667_550A_4B0E_A50F_3B9AD14DB1D7_.wvu.Rows" localSheetId="4" hidden="1">Référentiel!#REF!</definedName>
    <definedName name="Z_CF195CB2_F8B7_442F_8575_ECE55B139281_.wvu.Cols" localSheetId="3" hidden="1">Données!#REF!</definedName>
    <definedName name="Z_CF195CB2_F8B7_442F_8575_ECE55B139281_.wvu.PrintArea" localSheetId="4" hidden="1">Référentiel!$C$10:$I$170</definedName>
    <definedName name="Z_CF195CB2_F8B7_442F_8575_ECE55B139281_.wvu.Rows" localSheetId="4" hidden="1">Référentiel!#REF!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E155" i="9" l="1"/>
  <c r="E156" i="9"/>
  <c r="E157" i="9"/>
  <c r="E158" i="9"/>
  <c r="E159" i="9"/>
  <c r="E160" i="9"/>
  <c r="E161" i="9"/>
  <c r="E162" i="9"/>
  <c r="E163" i="9"/>
  <c r="E164" i="9"/>
  <c r="E174" i="9"/>
  <c r="E175" i="9"/>
  <c r="E176" i="9"/>
  <c r="E177" i="9"/>
  <c r="E178" i="9"/>
  <c r="E179" i="9"/>
  <c r="E180" i="9"/>
  <c r="E181" i="9"/>
  <c r="E182" i="9"/>
  <c r="E103" i="9"/>
  <c r="E104" i="9"/>
  <c r="E105" i="9"/>
  <c r="E106" i="9"/>
  <c r="B78" i="134"/>
  <c r="AD68" i="134"/>
  <c r="X68" i="134"/>
  <c r="R68" i="134"/>
  <c r="L68" i="134"/>
  <c r="F68" i="134"/>
  <c r="AF65" i="134"/>
  <c r="AE65" i="134"/>
  <c r="Z65" i="134"/>
  <c r="V65" i="134" s="1"/>
  <c r="Y65" i="134"/>
  <c r="T65" i="134"/>
  <c r="S65" i="134"/>
  <c r="P65" i="134" s="1"/>
  <c r="N65" i="134"/>
  <c r="J65" i="134" s="1"/>
  <c r="M65" i="134"/>
  <c r="H65" i="134"/>
  <c r="G65" i="134"/>
  <c r="B65" i="134"/>
  <c r="AF64" i="134"/>
  <c r="AE64" i="134"/>
  <c r="AB64" i="134" s="1"/>
  <c r="Z64" i="134"/>
  <c r="V64" i="134" s="1"/>
  <c r="Y64" i="134"/>
  <c r="T64" i="134"/>
  <c r="S64" i="134"/>
  <c r="N64" i="134"/>
  <c r="M64" i="134"/>
  <c r="H64" i="134"/>
  <c r="G64" i="134"/>
  <c r="D64" i="134" s="1"/>
  <c r="B64" i="134"/>
  <c r="AF63" i="134"/>
  <c r="AE63" i="134"/>
  <c r="Z63" i="134"/>
  <c r="V63" i="134" s="1"/>
  <c r="Y63" i="134"/>
  <c r="T63" i="134"/>
  <c r="S63" i="134"/>
  <c r="P63" i="134" s="1"/>
  <c r="N63" i="134"/>
  <c r="J63" i="134" s="1"/>
  <c r="M63" i="134"/>
  <c r="H63" i="134"/>
  <c r="G63" i="134"/>
  <c r="B63" i="134"/>
  <c r="AF62" i="134"/>
  <c r="AE62" i="134"/>
  <c r="AB62" i="134" s="1"/>
  <c r="Z62" i="134"/>
  <c r="V62" i="134" s="1"/>
  <c r="Y62" i="134"/>
  <c r="T62" i="134"/>
  <c r="S62" i="134"/>
  <c r="N62" i="134"/>
  <c r="M62" i="134"/>
  <c r="H62" i="134"/>
  <c r="G62" i="134"/>
  <c r="D62" i="134" s="1"/>
  <c r="B62" i="134"/>
  <c r="AF61" i="134"/>
  <c r="AE61" i="134"/>
  <c r="Z61" i="134"/>
  <c r="V61" i="134" s="1"/>
  <c r="Y61" i="134"/>
  <c r="T61" i="134"/>
  <c r="S61" i="134"/>
  <c r="P61" i="134" s="1"/>
  <c r="N61" i="134"/>
  <c r="J61" i="134" s="1"/>
  <c r="M61" i="134"/>
  <c r="H61" i="134"/>
  <c r="G61" i="134"/>
  <c r="B61" i="134"/>
  <c r="AF60" i="134"/>
  <c r="AE60" i="134"/>
  <c r="AB60" i="134" s="1"/>
  <c r="Z60" i="134"/>
  <c r="V60" i="134" s="1"/>
  <c r="Y60" i="134"/>
  <c r="T60" i="134"/>
  <c r="S60" i="134"/>
  <c r="N60" i="134"/>
  <c r="M60" i="134"/>
  <c r="H60" i="134"/>
  <c r="G60" i="134"/>
  <c r="D60" i="134" s="1"/>
  <c r="B60" i="134"/>
  <c r="AF59" i="134"/>
  <c r="AE59" i="134"/>
  <c r="Z59" i="134"/>
  <c r="Y59" i="134"/>
  <c r="T59" i="134"/>
  <c r="S59" i="134"/>
  <c r="P59" i="134" s="1"/>
  <c r="N59" i="134"/>
  <c r="M59" i="134"/>
  <c r="J59" i="134"/>
  <c r="H59" i="134"/>
  <c r="G59" i="134"/>
  <c r="B59" i="134"/>
  <c r="AF58" i="134"/>
  <c r="AE58" i="134"/>
  <c r="AB58" i="134" s="1"/>
  <c r="Z58" i="134"/>
  <c r="Y58" i="134"/>
  <c r="V58" i="134"/>
  <c r="T58" i="134"/>
  <c r="P58" i="134" s="1"/>
  <c r="S58" i="134"/>
  <c r="N58" i="134"/>
  <c r="M58" i="134"/>
  <c r="M57" i="134" s="1"/>
  <c r="H58" i="134"/>
  <c r="G58" i="134"/>
  <c r="B58" i="134"/>
  <c r="AF57" i="134"/>
  <c r="AD57" i="134"/>
  <c r="AB57" i="134"/>
  <c r="Z57" i="134"/>
  <c r="Y57" i="134"/>
  <c r="X57" i="134"/>
  <c r="V57" i="134"/>
  <c r="T57" i="134"/>
  <c r="R57" i="134"/>
  <c r="P57" i="134" s="1"/>
  <c r="N57" i="134"/>
  <c r="L57" i="134"/>
  <c r="J57" i="134" s="1"/>
  <c r="H57" i="134"/>
  <c r="F57" i="134"/>
  <c r="D57" i="134"/>
  <c r="B57" i="134"/>
  <c r="AB56" i="134"/>
  <c r="V56" i="134"/>
  <c r="P56" i="134"/>
  <c r="J56" i="134"/>
  <c r="D56" i="134"/>
  <c r="AF55" i="134"/>
  <c r="AB55" i="134" s="1"/>
  <c r="AE55" i="134"/>
  <c r="Z55" i="134"/>
  <c r="V55" i="134" s="1"/>
  <c r="Y55" i="134"/>
  <c r="T55" i="134"/>
  <c r="S55" i="134"/>
  <c r="N55" i="134"/>
  <c r="M55" i="134"/>
  <c r="H55" i="134"/>
  <c r="G55" i="134"/>
  <c r="B55" i="134"/>
  <c r="AF54" i="134"/>
  <c r="AE54" i="134"/>
  <c r="Z54" i="134"/>
  <c r="V54" i="134" s="1"/>
  <c r="Y54" i="134"/>
  <c r="T54" i="134"/>
  <c r="S54" i="134"/>
  <c r="N54" i="134"/>
  <c r="M54" i="134"/>
  <c r="H54" i="134"/>
  <c r="G54" i="134"/>
  <c r="D54" i="134" s="1"/>
  <c r="B54" i="134"/>
  <c r="AF53" i="134"/>
  <c r="AB53" i="134" s="1"/>
  <c r="AE53" i="134"/>
  <c r="Z53" i="134"/>
  <c r="V53" i="134" s="1"/>
  <c r="Y53" i="134"/>
  <c r="T53" i="134"/>
  <c r="S53" i="134"/>
  <c r="N53" i="134"/>
  <c r="J53" i="134" s="1"/>
  <c r="M53" i="134"/>
  <c r="H53" i="134"/>
  <c r="G53" i="134"/>
  <c r="B53" i="134"/>
  <c r="AF52" i="134"/>
  <c r="AE52" i="134"/>
  <c r="Z52" i="134"/>
  <c r="V52" i="134" s="1"/>
  <c r="Y52" i="134"/>
  <c r="T52" i="134"/>
  <c r="S52" i="134"/>
  <c r="N52" i="134"/>
  <c r="M52" i="134"/>
  <c r="H52" i="134"/>
  <c r="G52" i="134"/>
  <c r="D52" i="134" s="1"/>
  <c r="B52" i="134"/>
  <c r="AF51" i="134"/>
  <c r="AB51" i="134" s="1"/>
  <c r="AE51" i="134"/>
  <c r="Z51" i="134"/>
  <c r="V51" i="134" s="1"/>
  <c r="Y51" i="134"/>
  <c r="T51" i="134"/>
  <c r="S51" i="134"/>
  <c r="N51" i="134"/>
  <c r="J51" i="134" s="1"/>
  <c r="M51" i="134"/>
  <c r="H51" i="134"/>
  <c r="G51" i="134"/>
  <c r="B51" i="134"/>
  <c r="AF50" i="134"/>
  <c r="AE50" i="134"/>
  <c r="Z50" i="134"/>
  <c r="V50" i="134" s="1"/>
  <c r="Y50" i="134"/>
  <c r="T50" i="134"/>
  <c r="S50" i="134"/>
  <c r="N50" i="134"/>
  <c r="M50" i="134"/>
  <c r="H50" i="134"/>
  <c r="G50" i="134"/>
  <c r="D50" i="134" s="1"/>
  <c r="B50" i="134"/>
  <c r="AF49" i="134"/>
  <c r="AB49" i="134" s="1"/>
  <c r="AE49" i="134"/>
  <c r="Z49" i="134"/>
  <c r="V49" i="134" s="1"/>
  <c r="Y49" i="134"/>
  <c r="T49" i="134"/>
  <c r="S49" i="134"/>
  <c r="N49" i="134"/>
  <c r="J49" i="134" s="1"/>
  <c r="M49" i="134"/>
  <c r="H49" i="134"/>
  <c r="G49" i="134"/>
  <c r="B49" i="134"/>
  <c r="AF48" i="134"/>
  <c r="AE48" i="134"/>
  <c r="Z48" i="134"/>
  <c r="V48" i="134" s="1"/>
  <c r="Y48" i="134"/>
  <c r="Y47" i="134" s="1"/>
  <c r="T48" i="134"/>
  <c r="S48" i="134"/>
  <c r="N48" i="134"/>
  <c r="M48" i="134"/>
  <c r="M47" i="134" s="1"/>
  <c r="H48" i="134"/>
  <c r="G48" i="134"/>
  <c r="D48" i="134" s="1"/>
  <c r="B48" i="134"/>
  <c r="AF47" i="134"/>
  <c r="AD47" i="134"/>
  <c r="Z47" i="134"/>
  <c r="X47" i="134"/>
  <c r="V47" i="134"/>
  <c r="T47" i="134"/>
  <c r="R47" i="134"/>
  <c r="P47" i="134"/>
  <c r="N47" i="134"/>
  <c r="L47" i="134"/>
  <c r="J47" i="134"/>
  <c r="H47" i="134"/>
  <c r="F47" i="134"/>
  <c r="D47" i="134" s="1"/>
  <c r="B47" i="134"/>
  <c r="AB46" i="134"/>
  <c r="V46" i="134"/>
  <c r="P46" i="134"/>
  <c r="J46" i="134"/>
  <c r="D46" i="134"/>
  <c r="AH45" i="134"/>
  <c r="AF45" i="134"/>
  <c r="AE45" i="134"/>
  <c r="Z45" i="134"/>
  <c r="Y45" i="134"/>
  <c r="T45" i="134"/>
  <c r="S45" i="134"/>
  <c r="P45" i="134" s="1"/>
  <c r="N45" i="134"/>
  <c r="M45" i="134"/>
  <c r="H45" i="134"/>
  <c r="G45" i="134"/>
  <c r="B45" i="134"/>
  <c r="AF44" i="134"/>
  <c r="AE44" i="134"/>
  <c r="AB44" i="134" s="1"/>
  <c r="Z44" i="134"/>
  <c r="V44" i="134" s="1"/>
  <c r="Y44" i="134"/>
  <c r="T44" i="134"/>
  <c r="P44" i="134" s="1"/>
  <c r="S44" i="134"/>
  <c r="N44" i="134"/>
  <c r="M44" i="134"/>
  <c r="H44" i="134"/>
  <c r="G44" i="134"/>
  <c r="B44" i="134"/>
  <c r="AF43" i="134"/>
  <c r="AE43" i="134"/>
  <c r="Z43" i="134"/>
  <c r="Y43" i="134"/>
  <c r="T43" i="134"/>
  <c r="S43" i="134"/>
  <c r="P43" i="134" s="1"/>
  <c r="N43" i="134"/>
  <c r="M43" i="134"/>
  <c r="H43" i="134"/>
  <c r="G43" i="134"/>
  <c r="B43" i="134"/>
  <c r="AF42" i="134"/>
  <c r="AE42" i="134"/>
  <c r="AB42" i="134" s="1"/>
  <c r="Z42" i="134"/>
  <c r="V42" i="134" s="1"/>
  <c r="Y42" i="134"/>
  <c r="T42" i="134"/>
  <c r="P42" i="134" s="1"/>
  <c r="S42" i="134"/>
  <c r="N42" i="134"/>
  <c r="AH42" i="134" s="1"/>
  <c r="M42" i="134"/>
  <c r="H42" i="134"/>
  <c r="G42" i="134"/>
  <c r="B42" i="134"/>
  <c r="AF41" i="134"/>
  <c r="AE41" i="134"/>
  <c r="Z41" i="134"/>
  <c r="Y41" i="134"/>
  <c r="Y39" i="134" s="1"/>
  <c r="T41" i="134"/>
  <c r="S41" i="134"/>
  <c r="P41" i="134" s="1"/>
  <c r="N41" i="134"/>
  <c r="M41" i="134"/>
  <c r="M39" i="134" s="1"/>
  <c r="H41" i="134"/>
  <c r="G41" i="134"/>
  <c r="B41" i="134"/>
  <c r="AF40" i="134"/>
  <c r="AE40" i="134"/>
  <c r="AB40" i="134" s="1"/>
  <c r="Z40" i="134"/>
  <c r="V40" i="134" s="1"/>
  <c r="Y40" i="134"/>
  <c r="T40" i="134"/>
  <c r="P40" i="134" s="1"/>
  <c r="S40" i="134"/>
  <c r="N40" i="134"/>
  <c r="M40" i="134"/>
  <c r="H40" i="134"/>
  <c r="G40" i="134"/>
  <c r="B40" i="134"/>
  <c r="AF39" i="134"/>
  <c r="AD39" i="134"/>
  <c r="AB39" i="134" s="1"/>
  <c r="Z39" i="134"/>
  <c r="X39" i="134"/>
  <c r="V39" i="134" s="1"/>
  <c r="T39" i="134"/>
  <c r="R39" i="134"/>
  <c r="P39" i="134"/>
  <c r="N39" i="134"/>
  <c r="L39" i="134"/>
  <c r="J39" i="134" s="1"/>
  <c r="H39" i="134"/>
  <c r="AI39" i="134" s="1"/>
  <c r="F39" i="134"/>
  <c r="D39" i="134"/>
  <c r="B39" i="134"/>
  <c r="AB38" i="134"/>
  <c r="V38" i="134"/>
  <c r="P38" i="134"/>
  <c r="J38" i="134"/>
  <c r="D38" i="134"/>
  <c r="AF37" i="134"/>
  <c r="AE37" i="134"/>
  <c r="Z37" i="134"/>
  <c r="Y37" i="134"/>
  <c r="Y35" i="134" s="1"/>
  <c r="T37" i="134"/>
  <c r="S37" i="134"/>
  <c r="P37" i="134" s="1"/>
  <c r="N37" i="134"/>
  <c r="M37" i="134"/>
  <c r="M35" i="134" s="1"/>
  <c r="H37" i="134"/>
  <c r="G37" i="134"/>
  <c r="B37" i="134"/>
  <c r="AF36" i="134"/>
  <c r="AE36" i="134"/>
  <c r="AB36" i="134" s="1"/>
  <c r="Z36" i="134"/>
  <c r="V36" i="134" s="1"/>
  <c r="Y36" i="134"/>
  <c r="T36" i="134"/>
  <c r="P36" i="134" s="1"/>
  <c r="S36" i="134"/>
  <c r="N36" i="134"/>
  <c r="M36" i="134"/>
  <c r="H36" i="134"/>
  <c r="G36" i="134"/>
  <c r="B36" i="134"/>
  <c r="AF35" i="134"/>
  <c r="AD35" i="134"/>
  <c r="AB35" i="134" s="1"/>
  <c r="Z35" i="134"/>
  <c r="X35" i="134"/>
  <c r="V35" i="134" s="1"/>
  <c r="T35" i="134"/>
  <c r="R35" i="134"/>
  <c r="P35" i="134"/>
  <c r="N35" i="134"/>
  <c r="L35" i="134"/>
  <c r="J35" i="134" s="1"/>
  <c r="H35" i="134"/>
  <c r="AI35" i="134" s="1"/>
  <c r="F35" i="134"/>
  <c r="D35" i="134"/>
  <c r="B35" i="134"/>
  <c r="AB34" i="134"/>
  <c r="V34" i="134"/>
  <c r="P34" i="134"/>
  <c r="J34" i="134"/>
  <c r="D34" i="134"/>
  <c r="AF33" i="134"/>
  <c r="AE33" i="134"/>
  <c r="AB33" i="134" s="1"/>
  <c r="Z33" i="134"/>
  <c r="Y33" i="134"/>
  <c r="Y28" i="134" s="1"/>
  <c r="T33" i="134"/>
  <c r="S33" i="134"/>
  <c r="P33" i="134" s="1"/>
  <c r="N33" i="134"/>
  <c r="M33" i="134"/>
  <c r="H33" i="134"/>
  <c r="G33" i="134"/>
  <c r="G28" i="134" s="1"/>
  <c r="B33" i="134"/>
  <c r="AF32" i="134"/>
  <c r="AE32" i="134"/>
  <c r="AB32" i="134" s="1"/>
  <c r="Z32" i="134"/>
  <c r="V32" i="134" s="1"/>
  <c r="Y32" i="134"/>
  <c r="T32" i="134"/>
  <c r="P32" i="134" s="1"/>
  <c r="S32" i="134"/>
  <c r="N32" i="134"/>
  <c r="M32" i="134"/>
  <c r="H32" i="134"/>
  <c r="G32" i="134"/>
  <c r="B32" i="134"/>
  <c r="AF31" i="134"/>
  <c r="AE31" i="134"/>
  <c r="Z31" i="134"/>
  <c r="V31" i="134" s="1"/>
  <c r="Y31" i="134"/>
  <c r="T31" i="134"/>
  <c r="S31" i="134"/>
  <c r="P31" i="134" s="1"/>
  <c r="N31" i="134"/>
  <c r="M31" i="134"/>
  <c r="J31" i="134"/>
  <c r="H31" i="134"/>
  <c r="G31" i="134"/>
  <c r="B31" i="134"/>
  <c r="AF30" i="134"/>
  <c r="AE30" i="134"/>
  <c r="AB30" i="134" s="1"/>
  <c r="Z30" i="134"/>
  <c r="Y30" i="134"/>
  <c r="V30" i="134"/>
  <c r="T30" i="134"/>
  <c r="P30" i="134" s="1"/>
  <c r="S30" i="134"/>
  <c r="N30" i="134"/>
  <c r="M30" i="134"/>
  <c r="H30" i="134"/>
  <c r="G30" i="134"/>
  <c r="B30" i="134"/>
  <c r="AF29" i="134"/>
  <c r="AE29" i="134"/>
  <c r="AE28" i="134" s="1"/>
  <c r="Z29" i="134"/>
  <c r="V29" i="134" s="1"/>
  <c r="Y29" i="134"/>
  <c r="T29" i="134"/>
  <c r="S29" i="134"/>
  <c r="N29" i="134"/>
  <c r="M29" i="134"/>
  <c r="J29" i="134"/>
  <c r="H29" i="134"/>
  <c r="D29" i="134" s="1"/>
  <c r="G29" i="134"/>
  <c r="B29" i="134"/>
  <c r="AH28" i="134"/>
  <c r="AF28" i="134"/>
  <c r="AD28" i="134"/>
  <c r="AB28" i="134"/>
  <c r="Z28" i="134"/>
  <c r="X28" i="134"/>
  <c r="V28" i="134"/>
  <c r="T28" i="134"/>
  <c r="R28" i="134"/>
  <c r="P28" i="134"/>
  <c r="N28" i="134"/>
  <c r="L28" i="134"/>
  <c r="J28" i="134"/>
  <c r="H28" i="134"/>
  <c r="F28" i="134"/>
  <c r="D28" i="134"/>
  <c r="B28" i="134"/>
  <c r="AB27" i="134"/>
  <c r="V27" i="134"/>
  <c r="P27" i="134"/>
  <c r="J27" i="134"/>
  <c r="D27" i="134"/>
  <c r="AF26" i="134"/>
  <c r="AE26" i="134"/>
  <c r="Z26" i="134"/>
  <c r="V26" i="134" s="1"/>
  <c r="Y26" i="134"/>
  <c r="T26" i="134"/>
  <c r="S26" i="134"/>
  <c r="P26" i="134" s="1"/>
  <c r="N26" i="134"/>
  <c r="AH26" i="134" s="1"/>
  <c r="M26" i="134"/>
  <c r="H26" i="134"/>
  <c r="G26" i="134"/>
  <c r="B26" i="134"/>
  <c r="AF25" i="134"/>
  <c r="AE25" i="134"/>
  <c r="AB25" i="134" s="1"/>
  <c r="Z25" i="134"/>
  <c r="Y25" i="134"/>
  <c r="T25" i="134"/>
  <c r="S25" i="134"/>
  <c r="N25" i="134"/>
  <c r="M25" i="134"/>
  <c r="H25" i="134"/>
  <c r="G25" i="134"/>
  <c r="D25" i="134" s="1"/>
  <c r="B25" i="134"/>
  <c r="AF24" i="134"/>
  <c r="AE24" i="134"/>
  <c r="Z24" i="134"/>
  <c r="Y24" i="134"/>
  <c r="T24" i="134"/>
  <c r="S24" i="134"/>
  <c r="N24" i="134"/>
  <c r="M24" i="134"/>
  <c r="H24" i="134"/>
  <c r="D24" i="134" s="1"/>
  <c r="G24" i="134"/>
  <c r="B24" i="134"/>
  <c r="AF23" i="134"/>
  <c r="AE23" i="134"/>
  <c r="AB23" i="134" s="1"/>
  <c r="Z23" i="134"/>
  <c r="Y23" i="134"/>
  <c r="Y21" i="134" s="1"/>
  <c r="T23" i="134"/>
  <c r="S23" i="134"/>
  <c r="S21" i="134" s="1"/>
  <c r="N23" i="134"/>
  <c r="M23" i="134"/>
  <c r="H23" i="134"/>
  <c r="G23" i="134"/>
  <c r="D23" i="134" s="1"/>
  <c r="B23" i="134"/>
  <c r="AF22" i="134"/>
  <c r="AE22" i="134"/>
  <c r="Z22" i="134"/>
  <c r="V22" i="134" s="1"/>
  <c r="Y22" i="134"/>
  <c r="T22" i="134"/>
  <c r="S22" i="134"/>
  <c r="P22" i="134" s="1"/>
  <c r="N22" i="134"/>
  <c r="AH22" i="134" s="1"/>
  <c r="M22" i="134"/>
  <c r="H22" i="134"/>
  <c r="G22" i="134"/>
  <c r="B22" i="134"/>
  <c r="AF21" i="134"/>
  <c r="AD21" i="134"/>
  <c r="AB21" i="134"/>
  <c r="Z21" i="134"/>
  <c r="X21" i="134"/>
  <c r="V21" i="134"/>
  <c r="T21" i="134"/>
  <c r="R21" i="134"/>
  <c r="P21" i="134"/>
  <c r="N21" i="134"/>
  <c r="M67" i="134" s="1"/>
  <c r="L21" i="134"/>
  <c r="J21" i="134" s="1"/>
  <c r="H21" i="134"/>
  <c r="F21" i="134"/>
  <c r="AH21" i="134" s="1"/>
  <c r="D21" i="134"/>
  <c r="B21" i="134"/>
  <c r="B9" i="134"/>
  <c r="G78" i="134" s="1"/>
  <c r="B78" i="133"/>
  <c r="AD68" i="133"/>
  <c r="X68" i="133"/>
  <c r="R68" i="133"/>
  <c r="L68" i="133"/>
  <c r="F68" i="133"/>
  <c r="AH68" i="133" s="1"/>
  <c r="B15" i="133" s="1"/>
  <c r="AF65" i="133"/>
  <c r="AB65" i="133" s="1"/>
  <c r="AE65" i="133"/>
  <c r="Z65" i="133"/>
  <c r="Y65" i="133"/>
  <c r="T65" i="133"/>
  <c r="S65" i="133"/>
  <c r="N65" i="133"/>
  <c r="J65" i="133" s="1"/>
  <c r="M65" i="133"/>
  <c r="H65" i="133"/>
  <c r="G65" i="133"/>
  <c r="B65" i="133"/>
  <c r="AF64" i="133"/>
  <c r="AE64" i="133"/>
  <c r="Z64" i="133"/>
  <c r="V64" i="133" s="1"/>
  <c r="Y64" i="133"/>
  <c r="T64" i="133"/>
  <c r="S64" i="133"/>
  <c r="N64" i="133"/>
  <c r="M64" i="133"/>
  <c r="H64" i="133"/>
  <c r="G64" i="133"/>
  <c r="D64" i="133" s="1"/>
  <c r="B64" i="133"/>
  <c r="AF63" i="133"/>
  <c r="AB63" i="133" s="1"/>
  <c r="AE63" i="133"/>
  <c r="Z63" i="133"/>
  <c r="V63" i="133" s="1"/>
  <c r="Y63" i="133"/>
  <c r="T63" i="133"/>
  <c r="S63" i="133"/>
  <c r="N63" i="133"/>
  <c r="J63" i="133" s="1"/>
  <c r="M63" i="133"/>
  <c r="H63" i="133"/>
  <c r="G63" i="133"/>
  <c r="B63" i="133"/>
  <c r="AF62" i="133"/>
  <c r="AE62" i="133"/>
  <c r="Z62" i="133"/>
  <c r="V62" i="133" s="1"/>
  <c r="Y62" i="133"/>
  <c r="T62" i="133"/>
  <c r="S62" i="133"/>
  <c r="N62" i="133"/>
  <c r="M62" i="133"/>
  <c r="H62" i="133"/>
  <c r="G62" i="133"/>
  <c r="D62" i="133" s="1"/>
  <c r="B62" i="133"/>
  <c r="AF61" i="133"/>
  <c r="AB61" i="133" s="1"/>
  <c r="AE61" i="133"/>
  <c r="Z61" i="133"/>
  <c r="Y61" i="133"/>
  <c r="T61" i="133"/>
  <c r="S61" i="133"/>
  <c r="N61" i="133"/>
  <c r="J61" i="133" s="1"/>
  <c r="M61" i="133"/>
  <c r="H61" i="133"/>
  <c r="G61" i="133"/>
  <c r="B61" i="133"/>
  <c r="AF60" i="133"/>
  <c r="AE60" i="133"/>
  <c r="Z60" i="133"/>
  <c r="V60" i="133" s="1"/>
  <c r="Y60" i="133"/>
  <c r="T60" i="133"/>
  <c r="S60" i="133"/>
  <c r="N60" i="133"/>
  <c r="M60" i="133"/>
  <c r="H60" i="133"/>
  <c r="G60" i="133"/>
  <c r="D60" i="133" s="1"/>
  <c r="B60" i="133"/>
  <c r="AF59" i="133"/>
  <c r="AB59" i="133" s="1"/>
  <c r="AE59" i="133"/>
  <c r="Z59" i="133"/>
  <c r="V59" i="133" s="1"/>
  <c r="Y59" i="133"/>
  <c r="T59" i="133"/>
  <c r="S59" i="133"/>
  <c r="N59" i="133"/>
  <c r="J59" i="133" s="1"/>
  <c r="M59" i="133"/>
  <c r="H59" i="133"/>
  <c r="G59" i="133"/>
  <c r="B59" i="133"/>
  <c r="AF58" i="133"/>
  <c r="AE58" i="133"/>
  <c r="Z58" i="133"/>
  <c r="V58" i="133" s="1"/>
  <c r="Y58" i="133"/>
  <c r="Y57" i="133" s="1"/>
  <c r="T58" i="133"/>
  <c r="S58" i="133"/>
  <c r="N58" i="133"/>
  <c r="M58" i="133"/>
  <c r="M57" i="133" s="1"/>
  <c r="H58" i="133"/>
  <c r="G58" i="133"/>
  <c r="D58" i="133" s="1"/>
  <c r="B58" i="133"/>
  <c r="AF57" i="133"/>
  <c r="AD57" i="133"/>
  <c r="AB57" i="133" s="1"/>
  <c r="Z57" i="133"/>
  <c r="X57" i="133"/>
  <c r="AH57" i="133" s="1"/>
  <c r="V57" i="133"/>
  <c r="T57" i="133"/>
  <c r="R57" i="133"/>
  <c r="P57" i="133"/>
  <c r="N57" i="133"/>
  <c r="L57" i="133"/>
  <c r="J57" i="133"/>
  <c r="H57" i="133"/>
  <c r="F57" i="133"/>
  <c r="D57" i="133" s="1"/>
  <c r="B57" i="133"/>
  <c r="AB56" i="133"/>
  <c r="V56" i="133"/>
  <c r="P56" i="133"/>
  <c r="J56" i="133"/>
  <c r="D56" i="133"/>
  <c r="AF55" i="133"/>
  <c r="AE55" i="133"/>
  <c r="Z55" i="133"/>
  <c r="Y55" i="133"/>
  <c r="T55" i="133"/>
  <c r="S55" i="133"/>
  <c r="N55" i="133"/>
  <c r="J55" i="133" s="1"/>
  <c r="M55" i="133"/>
  <c r="H55" i="133"/>
  <c r="G55" i="133"/>
  <c r="B55" i="133"/>
  <c r="AF54" i="133"/>
  <c r="AE54" i="133"/>
  <c r="Z54" i="133"/>
  <c r="V54" i="133" s="1"/>
  <c r="Y54" i="133"/>
  <c r="T54" i="133"/>
  <c r="S54" i="133"/>
  <c r="N54" i="133"/>
  <c r="J54" i="133" s="1"/>
  <c r="M54" i="133"/>
  <c r="H54" i="133"/>
  <c r="G54" i="133"/>
  <c r="D54" i="133" s="1"/>
  <c r="B54" i="133"/>
  <c r="AF53" i="133"/>
  <c r="AB53" i="133" s="1"/>
  <c r="AE53" i="133"/>
  <c r="Z53" i="133"/>
  <c r="Y53" i="133"/>
  <c r="T53" i="133"/>
  <c r="S53" i="133"/>
  <c r="N53" i="133"/>
  <c r="J53" i="133" s="1"/>
  <c r="M53" i="133"/>
  <c r="H53" i="133"/>
  <c r="G53" i="133"/>
  <c r="B53" i="133"/>
  <c r="AF52" i="133"/>
  <c r="AE52" i="133"/>
  <c r="Z52" i="133"/>
  <c r="V52" i="133" s="1"/>
  <c r="Y52" i="133"/>
  <c r="T52" i="133"/>
  <c r="S52" i="133"/>
  <c r="N52" i="133"/>
  <c r="J52" i="133" s="1"/>
  <c r="M52" i="133"/>
  <c r="H52" i="133"/>
  <c r="G52" i="133"/>
  <c r="D52" i="133" s="1"/>
  <c r="B52" i="133"/>
  <c r="AF51" i="133"/>
  <c r="AB51" i="133" s="1"/>
  <c r="AE51" i="133"/>
  <c r="Z51" i="133"/>
  <c r="Y51" i="133"/>
  <c r="T51" i="133"/>
  <c r="S51" i="133"/>
  <c r="N51" i="133"/>
  <c r="J51" i="133" s="1"/>
  <c r="M51" i="133"/>
  <c r="H51" i="133"/>
  <c r="G51" i="133"/>
  <c r="B51" i="133"/>
  <c r="AF50" i="133"/>
  <c r="AE50" i="133"/>
  <c r="Z50" i="133"/>
  <c r="V50" i="133" s="1"/>
  <c r="Y50" i="133"/>
  <c r="T50" i="133"/>
  <c r="S50" i="133"/>
  <c r="N50" i="133"/>
  <c r="J50" i="133" s="1"/>
  <c r="M50" i="133"/>
  <c r="H50" i="133"/>
  <c r="G50" i="133"/>
  <c r="D50" i="133" s="1"/>
  <c r="B50" i="133"/>
  <c r="AF49" i="133"/>
  <c r="AB49" i="133" s="1"/>
  <c r="AE49" i="133"/>
  <c r="Z49" i="133"/>
  <c r="Y49" i="133"/>
  <c r="T49" i="133"/>
  <c r="S49" i="133"/>
  <c r="N49" i="133"/>
  <c r="J49" i="133" s="1"/>
  <c r="M49" i="133"/>
  <c r="H49" i="133"/>
  <c r="G49" i="133"/>
  <c r="B49" i="133"/>
  <c r="AF48" i="133"/>
  <c r="AE48" i="133"/>
  <c r="Z48" i="133"/>
  <c r="V48" i="133" s="1"/>
  <c r="Y48" i="133"/>
  <c r="Y47" i="133" s="1"/>
  <c r="T48" i="133"/>
  <c r="S48" i="133"/>
  <c r="N48" i="133"/>
  <c r="J48" i="133" s="1"/>
  <c r="M48" i="133"/>
  <c r="H48" i="133"/>
  <c r="G48" i="133"/>
  <c r="D48" i="133" s="1"/>
  <c r="B48" i="133"/>
  <c r="AF47" i="133"/>
  <c r="AD47" i="133"/>
  <c r="AB47" i="133"/>
  <c r="Z47" i="133"/>
  <c r="X47" i="133"/>
  <c r="V47" i="133"/>
  <c r="T47" i="133"/>
  <c r="R47" i="133"/>
  <c r="P47" i="133"/>
  <c r="N47" i="133"/>
  <c r="M47" i="133"/>
  <c r="L47" i="133"/>
  <c r="J47" i="133"/>
  <c r="H47" i="133"/>
  <c r="F47" i="133"/>
  <c r="D47" i="133" s="1"/>
  <c r="B47" i="133"/>
  <c r="AB46" i="133"/>
  <c r="V46" i="133"/>
  <c r="P46" i="133"/>
  <c r="J46" i="133"/>
  <c r="D46" i="133"/>
  <c r="AF45" i="133"/>
  <c r="AB45" i="133" s="1"/>
  <c r="AE45" i="133"/>
  <c r="Z45" i="133"/>
  <c r="Y45" i="133"/>
  <c r="T45" i="133"/>
  <c r="S45" i="133"/>
  <c r="N45" i="133"/>
  <c r="M45" i="133"/>
  <c r="J45" i="133"/>
  <c r="H45" i="133"/>
  <c r="G45" i="133"/>
  <c r="B45" i="133"/>
  <c r="AF44" i="133"/>
  <c r="AE44" i="133"/>
  <c r="Z44" i="133"/>
  <c r="Y44" i="133"/>
  <c r="V44" i="133"/>
  <c r="T44" i="133"/>
  <c r="S44" i="133"/>
  <c r="N44" i="133"/>
  <c r="M44" i="133"/>
  <c r="H44" i="133"/>
  <c r="G44" i="133"/>
  <c r="D44" i="133" s="1"/>
  <c r="B44" i="133"/>
  <c r="AF43" i="133"/>
  <c r="AB43" i="133" s="1"/>
  <c r="AE43" i="133"/>
  <c r="Z43" i="133"/>
  <c r="Y43" i="133"/>
  <c r="T43" i="133"/>
  <c r="S43" i="133"/>
  <c r="N43" i="133"/>
  <c r="M43" i="133"/>
  <c r="J43" i="133"/>
  <c r="H43" i="133"/>
  <c r="G43" i="133"/>
  <c r="B43" i="133"/>
  <c r="AF42" i="133"/>
  <c r="AE42" i="133"/>
  <c r="Z42" i="133"/>
  <c r="Y42" i="133"/>
  <c r="V42" i="133"/>
  <c r="T42" i="133"/>
  <c r="S42" i="133"/>
  <c r="N42" i="133"/>
  <c r="M42" i="133"/>
  <c r="H42" i="133"/>
  <c r="G42" i="133"/>
  <c r="D42" i="133" s="1"/>
  <c r="B42" i="133"/>
  <c r="AF41" i="133"/>
  <c r="AB41" i="133" s="1"/>
  <c r="AE41" i="133"/>
  <c r="Z41" i="133"/>
  <c r="Y41" i="133"/>
  <c r="T41" i="133"/>
  <c r="S41" i="133"/>
  <c r="N41" i="133"/>
  <c r="M41" i="133"/>
  <c r="J41" i="133"/>
  <c r="H41" i="133"/>
  <c r="G41" i="133"/>
  <c r="B41" i="133"/>
  <c r="AF40" i="133"/>
  <c r="AE40" i="133"/>
  <c r="Z40" i="133"/>
  <c r="Y40" i="133"/>
  <c r="Y39" i="133" s="1"/>
  <c r="V40" i="133"/>
  <c r="T40" i="133"/>
  <c r="S40" i="133"/>
  <c r="N40" i="133"/>
  <c r="M40" i="133"/>
  <c r="M39" i="133" s="1"/>
  <c r="H40" i="133"/>
  <c r="G40" i="133"/>
  <c r="D40" i="133" s="1"/>
  <c r="B40" i="133"/>
  <c r="AF39" i="133"/>
  <c r="AD39" i="133"/>
  <c r="AB39" i="133"/>
  <c r="Z39" i="133"/>
  <c r="X39" i="133"/>
  <c r="V39" i="133" s="1"/>
  <c r="T39" i="133"/>
  <c r="R39" i="133"/>
  <c r="P39" i="133"/>
  <c r="N39" i="133"/>
  <c r="L39" i="133"/>
  <c r="J39" i="133"/>
  <c r="H39" i="133"/>
  <c r="F39" i="133"/>
  <c r="D39" i="133" s="1"/>
  <c r="B39" i="133"/>
  <c r="AB38" i="133"/>
  <c r="V38" i="133"/>
  <c r="P38" i="133"/>
  <c r="J38" i="133"/>
  <c r="D38" i="133"/>
  <c r="AF37" i="133"/>
  <c r="AB37" i="133" s="1"/>
  <c r="AE37" i="133"/>
  <c r="Z37" i="133"/>
  <c r="Y37" i="133"/>
  <c r="T37" i="133"/>
  <c r="S37" i="133"/>
  <c r="N37" i="133"/>
  <c r="J37" i="133" s="1"/>
  <c r="M37" i="133"/>
  <c r="H37" i="133"/>
  <c r="G37" i="133"/>
  <c r="B37" i="133"/>
  <c r="AF36" i="133"/>
  <c r="AE36" i="133"/>
  <c r="Z36" i="133"/>
  <c r="V36" i="133" s="1"/>
  <c r="Y36" i="133"/>
  <c r="Y35" i="133" s="1"/>
  <c r="T36" i="133"/>
  <c r="S36" i="133"/>
  <c r="N36" i="133"/>
  <c r="J36" i="133" s="1"/>
  <c r="M36" i="133"/>
  <c r="H36" i="133"/>
  <c r="G36" i="133"/>
  <c r="D36" i="133" s="1"/>
  <c r="B36" i="133"/>
  <c r="AF35" i="133"/>
  <c r="AD35" i="133"/>
  <c r="AB35" i="133"/>
  <c r="Z35" i="133"/>
  <c r="X35" i="133"/>
  <c r="V35" i="133"/>
  <c r="T35" i="133"/>
  <c r="R35" i="133"/>
  <c r="P35" i="133"/>
  <c r="N35" i="133"/>
  <c r="M35" i="133"/>
  <c r="L35" i="133"/>
  <c r="J35" i="133"/>
  <c r="H35" i="133"/>
  <c r="F35" i="133"/>
  <c r="AH35" i="133" s="1"/>
  <c r="B35" i="133"/>
  <c r="AB34" i="133"/>
  <c r="V34" i="133"/>
  <c r="P34" i="133"/>
  <c r="J34" i="133"/>
  <c r="D34" i="133"/>
  <c r="AF33" i="133"/>
  <c r="AB33" i="133" s="1"/>
  <c r="AE33" i="133"/>
  <c r="Z33" i="133"/>
  <c r="Y33" i="133"/>
  <c r="T33" i="133"/>
  <c r="S33" i="133"/>
  <c r="N33" i="133"/>
  <c r="M33" i="133"/>
  <c r="J33" i="133"/>
  <c r="H33" i="133"/>
  <c r="G33" i="133"/>
  <c r="B33" i="133"/>
  <c r="AF32" i="133"/>
  <c r="AE32" i="133"/>
  <c r="Z32" i="133"/>
  <c r="Y32" i="133"/>
  <c r="V32" i="133"/>
  <c r="T32" i="133"/>
  <c r="S32" i="133"/>
  <c r="N32" i="133"/>
  <c r="M32" i="133"/>
  <c r="H32" i="133"/>
  <c r="G32" i="133"/>
  <c r="D32" i="133" s="1"/>
  <c r="B32" i="133"/>
  <c r="AF31" i="133"/>
  <c r="AB31" i="133" s="1"/>
  <c r="AE31" i="133"/>
  <c r="Z31" i="133"/>
  <c r="Y31" i="133"/>
  <c r="T31" i="133"/>
  <c r="S31" i="133"/>
  <c r="N31" i="133"/>
  <c r="M31" i="133"/>
  <c r="J31" i="133"/>
  <c r="H31" i="133"/>
  <c r="G31" i="133"/>
  <c r="B31" i="133"/>
  <c r="AF30" i="133"/>
  <c r="AE30" i="133"/>
  <c r="Z30" i="133"/>
  <c r="Y30" i="133"/>
  <c r="V30" i="133"/>
  <c r="T30" i="133"/>
  <c r="S30" i="133"/>
  <c r="N30" i="133"/>
  <c r="M30" i="133"/>
  <c r="H30" i="133"/>
  <c r="G30" i="133"/>
  <c r="D30" i="133" s="1"/>
  <c r="B30" i="133"/>
  <c r="AF29" i="133"/>
  <c r="AB29" i="133" s="1"/>
  <c r="AE29" i="133"/>
  <c r="Z29" i="133"/>
  <c r="Y29" i="133"/>
  <c r="T29" i="133"/>
  <c r="S29" i="133"/>
  <c r="N29" i="133"/>
  <c r="M29" i="133"/>
  <c r="M28" i="133" s="1"/>
  <c r="J29" i="133"/>
  <c r="H29" i="133"/>
  <c r="G29" i="133"/>
  <c r="G28" i="133" s="1"/>
  <c r="B29" i="133"/>
  <c r="AF28" i="133"/>
  <c r="AE28" i="133"/>
  <c r="AD28" i="133"/>
  <c r="AB28" i="133" s="1"/>
  <c r="Z28" i="133"/>
  <c r="Y28" i="133"/>
  <c r="X28" i="133"/>
  <c r="V28" i="133" s="1"/>
  <c r="T28" i="133"/>
  <c r="S28" i="133"/>
  <c r="R28" i="133"/>
  <c r="P28" i="133" s="1"/>
  <c r="N28" i="133"/>
  <c r="L28" i="133"/>
  <c r="J28" i="133" s="1"/>
  <c r="H28" i="133"/>
  <c r="AI28" i="133" s="1"/>
  <c r="F28" i="133"/>
  <c r="B28" i="133"/>
  <c r="AB27" i="133"/>
  <c r="V27" i="133"/>
  <c r="P27" i="133"/>
  <c r="J27" i="133"/>
  <c r="D27" i="133"/>
  <c r="AF26" i="133"/>
  <c r="AE26" i="133"/>
  <c r="AB26" i="133" s="1"/>
  <c r="Z26" i="133"/>
  <c r="V26" i="133" s="1"/>
  <c r="Y26" i="133"/>
  <c r="Y21" i="133" s="1"/>
  <c r="T26" i="133"/>
  <c r="S26" i="133"/>
  <c r="N26" i="133"/>
  <c r="J26" i="133" s="1"/>
  <c r="M26" i="133"/>
  <c r="H26" i="133"/>
  <c r="G26" i="133"/>
  <c r="D26" i="133" s="1"/>
  <c r="B26" i="133"/>
  <c r="AF25" i="133"/>
  <c r="AE25" i="133"/>
  <c r="Z25" i="133"/>
  <c r="V25" i="133" s="1"/>
  <c r="Y25" i="133"/>
  <c r="T25" i="133"/>
  <c r="S25" i="133"/>
  <c r="P25" i="133" s="1"/>
  <c r="N25" i="133"/>
  <c r="J25" i="133" s="1"/>
  <c r="M25" i="133"/>
  <c r="H25" i="133"/>
  <c r="G25" i="133"/>
  <c r="B25" i="133"/>
  <c r="AF24" i="133"/>
  <c r="AE24" i="133"/>
  <c r="AB24" i="133" s="1"/>
  <c r="Z24" i="133"/>
  <c r="V24" i="133" s="1"/>
  <c r="Y24" i="133"/>
  <c r="T24" i="133"/>
  <c r="S24" i="133"/>
  <c r="N24" i="133"/>
  <c r="M24" i="133"/>
  <c r="H24" i="133"/>
  <c r="G24" i="133"/>
  <c r="D24" i="133" s="1"/>
  <c r="B24" i="133"/>
  <c r="AF23" i="133"/>
  <c r="AE23" i="133"/>
  <c r="Z23" i="133"/>
  <c r="V23" i="133" s="1"/>
  <c r="Y23" i="133"/>
  <c r="T23" i="133"/>
  <c r="S23" i="133"/>
  <c r="P23" i="133" s="1"/>
  <c r="N23" i="133"/>
  <c r="J23" i="133" s="1"/>
  <c r="M23" i="133"/>
  <c r="H23" i="133"/>
  <c r="G23" i="133"/>
  <c r="B23" i="133"/>
  <c r="AF22" i="133"/>
  <c r="AE22" i="133"/>
  <c r="AB22" i="133" s="1"/>
  <c r="Z22" i="133"/>
  <c r="V22" i="133" s="1"/>
  <c r="Y22" i="133"/>
  <c r="T22" i="133"/>
  <c r="S22" i="133"/>
  <c r="N22" i="133"/>
  <c r="M22" i="133"/>
  <c r="H22" i="133"/>
  <c r="G22" i="133"/>
  <c r="D22" i="133" s="1"/>
  <c r="B22" i="133"/>
  <c r="AF21" i="133"/>
  <c r="AD21" i="133"/>
  <c r="AB21" i="133" s="1"/>
  <c r="Z21" i="133"/>
  <c r="X21" i="133"/>
  <c r="V21" i="133" s="1"/>
  <c r="T21" i="133"/>
  <c r="R21" i="133"/>
  <c r="P21" i="133"/>
  <c r="N21" i="133"/>
  <c r="M21" i="133"/>
  <c r="L21" i="133"/>
  <c r="J21" i="133"/>
  <c r="H21" i="133"/>
  <c r="F21" i="133"/>
  <c r="AH21" i="133" s="1"/>
  <c r="D21" i="133"/>
  <c r="B21" i="133"/>
  <c r="B9" i="133"/>
  <c r="G78" i="133" s="1"/>
  <c r="B78" i="132"/>
  <c r="AD68" i="132"/>
  <c r="X68" i="132"/>
  <c r="R68" i="132"/>
  <c r="L68" i="132"/>
  <c r="F68" i="132"/>
  <c r="AF65" i="132"/>
  <c r="AE65" i="132"/>
  <c r="Z65" i="132"/>
  <c r="Y65" i="132"/>
  <c r="T65" i="132"/>
  <c r="S65" i="132"/>
  <c r="P65" i="132" s="1"/>
  <c r="N65" i="132"/>
  <c r="J65" i="132" s="1"/>
  <c r="M65" i="132"/>
  <c r="H65" i="132"/>
  <c r="G65" i="132"/>
  <c r="B65" i="132"/>
  <c r="AF64" i="132"/>
  <c r="AE64" i="132"/>
  <c r="AB64" i="132" s="1"/>
  <c r="Z64" i="132"/>
  <c r="V64" i="132" s="1"/>
  <c r="Y64" i="132"/>
  <c r="T64" i="132"/>
  <c r="S64" i="132"/>
  <c r="N64" i="132"/>
  <c r="J64" i="132" s="1"/>
  <c r="M64" i="132"/>
  <c r="H64" i="132"/>
  <c r="G64" i="132"/>
  <c r="D64" i="132" s="1"/>
  <c r="B64" i="132"/>
  <c r="AF63" i="132"/>
  <c r="AE63" i="132"/>
  <c r="Z63" i="132"/>
  <c r="Y63" i="132"/>
  <c r="T63" i="132"/>
  <c r="S63" i="132"/>
  <c r="P63" i="132" s="1"/>
  <c r="N63" i="132"/>
  <c r="J63" i="132" s="1"/>
  <c r="M63" i="132"/>
  <c r="H63" i="132"/>
  <c r="G63" i="132"/>
  <c r="B63" i="132"/>
  <c r="AF62" i="132"/>
  <c r="AE62" i="132"/>
  <c r="AB62" i="132" s="1"/>
  <c r="Z62" i="132"/>
  <c r="V62" i="132" s="1"/>
  <c r="Y62" i="132"/>
  <c r="T62" i="132"/>
  <c r="S62" i="132"/>
  <c r="N62" i="132"/>
  <c r="AH62" i="132" s="1"/>
  <c r="M62" i="132"/>
  <c r="H62" i="132"/>
  <c r="G62" i="132"/>
  <c r="D62" i="132" s="1"/>
  <c r="B62" i="132"/>
  <c r="AF61" i="132"/>
  <c r="AE61" i="132"/>
  <c r="Z61" i="132"/>
  <c r="Y61" i="132"/>
  <c r="T61" i="132"/>
  <c r="S61" i="132"/>
  <c r="P61" i="132" s="1"/>
  <c r="N61" i="132"/>
  <c r="J61" i="132" s="1"/>
  <c r="M61" i="132"/>
  <c r="H61" i="132"/>
  <c r="G61" i="132"/>
  <c r="B61" i="132"/>
  <c r="AF60" i="132"/>
  <c r="AE60" i="132"/>
  <c r="AB60" i="132" s="1"/>
  <c r="Z60" i="132"/>
  <c r="V60" i="132" s="1"/>
  <c r="Y60" i="132"/>
  <c r="T60" i="132"/>
  <c r="P60" i="132" s="1"/>
  <c r="S60" i="132"/>
  <c r="N60" i="132"/>
  <c r="AH60" i="132" s="1"/>
  <c r="M60" i="132"/>
  <c r="H60" i="132"/>
  <c r="G60" i="132"/>
  <c r="B60" i="132"/>
  <c r="AF59" i="132"/>
  <c r="AE59" i="132"/>
  <c r="Z59" i="132"/>
  <c r="Y59" i="132"/>
  <c r="T59" i="132"/>
  <c r="S59" i="132"/>
  <c r="P59" i="132" s="1"/>
  <c r="N59" i="132"/>
  <c r="J59" i="132" s="1"/>
  <c r="M59" i="132"/>
  <c r="M57" i="132" s="1"/>
  <c r="H59" i="132"/>
  <c r="D59" i="132" s="1"/>
  <c r="G59" i="132"/>
  <c r="B59" i="132"/>
  <c r="AF58" i="132"/>
  <c r="AE58" i="132"/>
  <c r="AB58" i="132" s="1"/>
  <c r="Z58" i="132"/>
  <c r="V58" i="132" s="1"/>
  <c r="Y58" i="132"/>
  <c r="Y57" i="132" s="1"/>
  <c r="T58" i="132"/>
  <c r="P58" i="132" s="1"/>
  <c r="S58" i="132"/>
  <c r="N58" i="132"/>
  <c r="AH58" i="132" s="1"/>
  <c r="M58" i="132"/>
  <c r="H58" i="132"/>
  <c r="G58" i="132"/>
  <c r="B58" i="132"/>
  <c r="AF57" i="132"/>
  <c r="AD57" i="132"/>
  <c r="AB57" i="132"/>
  <c r="Z57" i="132"/>
  <c r="X57" i="132"/>
  <c r="V57" i="132"/>
  <c r="T57" i="132"/>
  <c r="R57" i="132"/>
  <c r="P57" i="132" s="1"/>
  <c r="N57" i="132"/>
  <c r="L57" i="132"/>
  <c r="J57" i="132" s="1"/>
  <c r="H57" i="132"/>
  <c r="AI57" i="132" s="1"/>
  <c r="F57" i="132"/>
  <c r="AH57" i="132" s="1"/>
  <c r="D57" i="132"/>
  <c r="B57" i="132"/>
  <c r="AB56" i="132"/>
  <c r="V56" i="132"/>
  <c r="P56" i="132"/>
  <c r="J56" i="132"/>
  <c r="D56" i="132"/>
  <c r="AF55" i="132"/>
  <c r="AE55" i="132"/>
  <c r="Z55" i="132"/>
  <c r="Y55" i="132"/>
  <c r="T55" i="132"/>
  <c r="S55" i="132"/>
  <c r="P55" i="132" s="1"/>
  <c r="N55" i="132"/>
  <c r="J55" i="132" s="1"/>
  <c r="M55" i="132"/>
  <c r="H55" i="132"/>
  <c r="D55" i="132" s="1"/>
  <c r="G55" i="132"/>
  <c r="B55" i="132"/>
  <c r="AF54" i="132"/>
  <c r="AE54" i="132"/>
  <c r="AB54" i="132" s="1"/>
  <c r="Z54" i="132"/>
  <c r="V54" i="132" s="1"/>
  <c r="Y54" i="132"/>
  <c r="T54" i="132"/>
  <c r="P54" i="132" s="1"/>
  <c r="S54" i="132"/>
  <c r="N54" i="132"/>
  <c r="AH54" i="132" s="1"/>
  <c r="M54" i="132"/>
  <c r="H54" i="132"/>
  <c r="G54" i="132"/>
  <c r="B54" i="132"/>
  <c r="AF53" i="132"/>
  <c r="AE53" i="132"/>
  <c r="Z53" i="132"/>
  <c r="Y53" i="132"/>
  <c r="T53" i="132"/>
  <c r="S53" i="132"/>
  <c r="P53" i="132" s="1"/>
  <c r="N53" i="132"/>
  <c r="J53" i="132" s="1"/>
  <c r="M53" i="132"/>
  <c r="H53" i="132"/>
  <c r="D53" i="132" s="1"/>
  <c r="G53" i="132"/>
  <c r="B53" i="132"/>
  <c r="AF52" i="132"/>
  <c r="AE52" i="132"/>
  <c r="AB52" i="132" s="1"/>
  <c r="Z52" i="132"/>
  <c r="V52" i="132" s="1"/>
  <c r="Y52" i="132"/>
  <c r="T52" i="132"/>
  <c r="P52" i="132" s="1"/>
  <c r="S52" i="132"/>
  <c r="N52" i="132"/>
  <c r="AH52" i="132" s="1"/>
  <c r="M52" i="132"/>
  <c r="H52" i="132"/>
  <c r="G52" i="132"/>
  <c r="B52" i="132"/>
  <c r="AF51" i="132"/>
  <c r="AE51" i="132"/>
  <c r="Z51" i="132"/>
  <c r="Y51" i="132"/>
  <c r="T51" i="132"/>
  <c r="S51" i="132"/>
  <c r="P51" i="132" s="1"/>
  <c r="N51" i="132"/>
  <c r="J51" i="132" s="1"/>
  <c r="M51" i="132"/>
  <c r="H51" i="132"/>
  <c r="D51" i="132" s="1"/>
  <c r="G51" i="132"/>
  <c r="B51" i="132"/>
  <c r="AF50" i="132"/>
  <c r="AE50" i="132"/>
  <c r="AB50" i="132" s="1"/>
  <c r="Z50" i="132"/>
  <c r="V50" i="132" s="1"/>
  <c r="Y50" i="132"/>
  <c r="T50" i="132"/>
  <c r="P50" i="132" s="1"/>
  <c r="S50" i="132"/>
  <c r="N50" i="132"/>
  <c r="AH50" i="132" s="1"/>
  <c r="M50" i="132"/>
  <c r="H50" i="132"/>
  <c r="G50" i="132"/>
  <c r="B50" i="132"/>
  <c r="AF49" i="132"/>
  <c r="AE49" i="132"/>
  <c r="Z49" i="132"/>
  <c r="Y49" i="132"/>
  <c r="T49" i="132"/>
  <c r="S49" i="132"/>
  <c r="N49" i="132"/>
  <c r="J49" i="132" s="1"/>
  <c r="M49" i="132"/>
  <c r="M47" i="132" s="1"/>
  <c r="H49" i="132"/>
  <c r="D49" i="132" s="1"/>
  <c r="G49" i="132"/>
  <c r="B49" i="132"/>
  <c r="AF48" i="132"/>
  <c r="AE48" i="132"/>
  <c r="Z48" i="132"/>
  <c r="V48" i="132" s="1"/>
  <c r="Y48" i="132"/>
  <c r="Y47" i="132" s="1"/>
  <c r="T48" i="132"/>
  <c r="P48" i="132" s="1"/>
  <c r="S48" i="132"/>
  <c r="N48" i="132"/>
  <c r="M48" i="132"/>
  <c r="H48" i="132"/>
  <c r="G48" i="132"/>
  <c r="B48" i="132"/>
  <c r="AF47" i="132"/>
  <c r="AD47" i="132"/>
  <c r="AB47" i="132"/>
  <c r="Z47" i="132"/>
  <c r="X47" i="132"/>
  <c r="V47" i="132"/>
  <c r="T47" i="132"/>
  <c r="R47" i="132"/>
  <c r="P47" i="132" s="1"/>
  <c r="N47" i="132"/>
  <c r="L47" i="132"/>
  <c r="J47" i="132" s="1"/>
  <c r="H47" i="132"/>
  <c r="AI47" i="132" s="1"/>
  <c r="F47" i="132"/>
  <c r="AH47" i="132" s="1"/>
  <c r="D47" i="132"/>
  <c r="B47" i="132"/>
  <c r="AB46" i="132"/>
  <c r="V46" i="132"/>
  <c r="P46" i="132"/>
  <c r="J46" i="132"/>
  <c r="D46" i="132"/>
  <c r="AF45" i="132"/>
  <c r="AB45" i="132" s="1"/>
  <c r="AE45" i="132"/>
  <c r="Z45" i="132"/>
  <c r="V45" i="132" s="1"/>
  <c r="Y45" i="132"/>
  <c r="T45" i="132"/>
  <c r="S45" i="132"/>
  <c r="N45" i="132"/>
  <c r="J45" i="132" s="1"/>
  <c r="M45" i="132"/>
  <c r="H45" i="132"/>
  <c r="G45" i="132"/>
  <c r="B45" i="132"/>
  <c r="AF44" i="132"/>
  <c r="AE44" i="132"/>
  <c r="Z44" i="132"/>
  <c r="V44" i="132" s="1"/>
  <c r="Y44" i="132"/>
  <c r="T44" i="132"/>
  <c r="S44" i="132"/>
  <c r="N44" i="132"/>
  <c r="M44" i="132"/>
  <c r="H44" i="132"/>
  <c r="G44" i="132"/>
  <c r="D44" i="132" s="1"/>
  <c r="B44" i="132"/>
  <c r="AF43" i="132"/>
  <c r="AB43" i="132" s="1"/>
  <c r="AE43" i="132"/>
  <c r="Z43" i="132"/>
  <c r="V43" i="132" s="1"/>
  <c r="Y43" i="132"/>
  <c r="T43" i="132"/>
  <c r="S43" i="132"/>
  <c r="N43" i="132"/>
  <c r="J43" i="132" s="1"/>
  <c r="M43" i="132"/>
  <c r="H43" i="132"/>
  <c r="G43" i="132"/>
  <c r="B43" i="132"/>
  <c r="AF42" i="132"/>
  <c r="AE42" i="132"/>
  <c r="AB42" i="132" s="1"/>
  <c r="Z42" i="132"/>
  <c r="V42" i="132" s="1"/>
  <c r="Y42" i="132"/>
  <c r="T42" i="132"/>
  <c r="S42" i="132"/>
  <c r="N42" i="132"/>
  <c r="M42" i="132"/>
  <c r="H42" i="132"/>
  <c r="G42" i="132"/>
  <c r="D42" i="132" s="1"/>
  <c r="B42" i="132"/>
  <c r="AF41" i="132"/>
  <c r="AE41" i="132"/>
  <c r="Z41" i="132"/>
  <c r="V41" i="132" s="1"/>
  <c r="Y41" i="132"/>
  <c r="T41" i="132"/>
  <c r="S41" i="132"/>
  <c r="N41" i="132"/>
  <c r="J41" i="132" s="1"/>
  <c r="M41" i="132"/>
  <c r="H41" i="132"/>
  <c r="G41" i="132"/>
  <c r="B41" i="132"/>
  <c r="AF40" i="132"/>
  <c r="AE40" i="132"/>
  <c r="Z40" i="132"/>
  <c r="V40" i="132" s="1"/>
  <c r="Y40" i="132"/>
  <c r="T40" i="132"/>
  <c r="S40" i="132"/>
  <c r="N40" i="132"/>
  <c r="M40" i="132"/>
  <c r="H40" i="132"/>
  <c r="G40" i="132"/>
  <c r="B40" i="132"/>
  <c r="AF39" i="132"/>
  <c r="AD39" i="132"/>
  <c r="AB39" i="132" s="1"/>
  <c r="Z39" i="132"/>
  <c r="Y39" i="132"/>
  <c r="X39" i="132"/>
  <c r="V39" i="132" s="1"/>
  <c r="T39" i="132"/>
  <c r="R39" i="132"/>
  <c r="P39" i="132"/>
  <c r="N39" i="132"/>
  <c r="M39" i="132"/>
  <c r="L39" i="132"/>
  <c r="J39" i="132"/>
  <c r="H39" i="132"/>
  <c r="F39" i="132"/>
  <c r="AH39" i="132" s="1"/>
  <c r="D39" i="132"/>
  <c r="B39" i="132"/>
  <c r="AB38" i="132"/>
  <c r="V38" i="132"/>
  <c r="P38" i="132"/>
  <c r="J38" i="132"/>
  <c r="D38" i="132"/>
  <c r="AF37" i="132"/>
  <c r="AE37" i="132"/>
  <c r="Z37" i="132"/>
  <c r="Y37" i="132"/>
  <c r="T37" i="132"/>
  <c r="S37" i="132"/>
  <c r="N37" i="132"/>
  <c r="M37" i="132"/>
  <c r="J37" i="132"/>
  <c r="H37" i="132"/>
  <c r="G37" i="132"/>
  <c r="B37" i="132"/>
  <c r="AF36" i="132"/>
  <c r="AE36" i="132"/>
  <c r="Z36" i="132"/>
  <c r="Y36" i="132"/>
  <c r="V36" i="132"/>
  <c r="T36" i="132"/>
  <c r="P36" i="132" s="1"/>
  <c r="S36" i="132"/>
  <c r="N36" i="132"/>
  <c r="M36" i="132"/>
  <c r="H36" i="132"/>
  <c r="G36" i="132"/>
  <c r="B36" i="132"/>
  <c r="AF35" i="132"/>
  <c r="AD35" i="132"/>
  <c r="AB35" i="132"/>
  <c r="Z35" i="132"/>
  <c r="Y35" i="132"/>
  <c r="X35" i="132"/>
  <c r="V35" i="132"/>
  <c r="T35" i="132"/>
  <c r="R35" i="132"/>
  <c r="P35" i="132" s="1"/>
  <c r="N35" i="132"/>
  <c r="M35" i="132"/>
  <c r="L35" i="132"/>
  <c r="J35" i="132" s="1"/>
  <c r="H35" i="132"/>
  <c r="F35" i="132"/>
  <c r="D35" i="132"/>
  <c r="B35" i="132"/>
  <c r="AB34" i="132"/>
  <c r="V34" i="132"/>
  <c r="P34" i="132"/>
  <c r="J34" i="132"/>
  <c r="D34" i="132"/>
  <c r="AF33" i="132"/>
  <c r="AB33" i="132" s="1"/>
  <c r="AE33" i="132"/>
  <c r="Z33" i="132"/>
  <c r="Y33" i="132"/>
  <c r="T33" i="132"/>
  <c r="AH33" i="132" s="1"/>
  <c r="S33" i="132"/>
  <c r="N33" i="132"/>
  <c r="M33" i="132"/>
  <c r="J33" i="132"/>
  <c r="H33" i="132"/>
  <c r="G33" i="132"/>
  <c r="B33" i="132"/>
  <c r="AF32" i="132"/>
  <c r="AE32" i="132"/>
  <c r="Z32" i="132"/>
  <c r="Y32" i="132"/>
  <c r="V32" i="132"/>
  <c r="T32" i="132"/>
  <c r="S32" i="132"/>
  <c r="N32" i="132"/>
  <c r="M32" i="132"/>
  <c r="H32" i="132"/>
  <c r="G32" i="132"/>
  <c r="D32" i="132" s="1"/>
  <c r="B32" i="132"/>
  <c r="AF31" i="132"/>
  <c r="AB31" i="132" s="1"/>
  <c r="AE31" i="132"/>
  <c r="Z31" i="132"/>
  <c r="Y31" i="132"/>
  <c r="T31" i="132"/>
  <c r="S31" i="132"/>
  <c r="N31" i="132"/>
  <c r="M31" i="132"/>
  <c r="J31" i="132"/>
  <c r="H31" i="132"/>
  <c r="G31" i="132"/>
  <c r="B31" i="132"/>
  <c r="AF30" i="132"/>
  <c r="AE30" i="132"/>
  <c r="Z30" i="132"/>
  <c r="Y30" i="132"/>
  <c r="V30" i="132"/>
  <c r="T30" i="132"/>
  <c r="S30" i="132"/>
  <c r="N30" i="132"/>
  <c r="M30" i="132"/>
  <c r="H30" i="132"/>
  <c r="G30" i="132"/>
  <c r="D30" i="132" s="1"/>
  <c r="B30" i="132"/>
  <c r="AF29" i="132"/>
  <c r="AB29" i="132" s="1"/>
  <c r="AE29" i="132"/>
  <c r="Z29" i="132"/>
  <c r="Y29" i="132"/>
  <c r="T29" i="132"/>
  <c r="S29" i="132"/>
  <c r="N29" i="132"/>
  <c r="M29" i="132"/>
  <c r="J29" i="132"/>
  <c r="H29" i="132"/>
  <c r="G29" i="132"/>
  <c r="B29" i="132"/>
  <c r="AF28" i="132"/>
  <c r="AE28" i="132"/>
  <c r="AD28" i="132"/>
  <c r="AB28" i="132" s="1"/>
  <c r="Z28" i="132"/>
  <c r="Y28" i="132"/>
  <c r="X28" i="132"/>
  <c r="V28" i="132" s="1"/>
  <c r="T28" i="132"/>
  <c r="R28" i="132"/>
  <c r="P28" i="132" s="1"/>
  <c r="N28" i="132"/>
  <c r="L28" i="132"/>
  <c r="J28" i="132" s="1"/>
  <c r="H28" i="132"/>
  <c r="G28" i="132"/>
  <c r="F28" i="132"/>
  <c r="B28" i="132"/>
  <c r="AB27" i="132"/>
  <c r="V27" i="132"/>
  <c r="P27" i="132"/>
  <c r="J27" i="132"/>
  <c r="D27" i="132"/>
  <c r="AF26" i="132"/>
  <c r="AE26" i="132"/>
  <c r="Z26" i="132"/>
  <c r="Y26" i="132"/>
  <c r="V26" i="132"/>
  <c r="T26" i="132"/>
  <c r="S26" i="132"/>
  <c r="N26" i="132"/>
  <c r="M26" i="132"/>
  <c r="H26" i="132"/>
  <c r="G26" i="132"/>
  <c r="D26" i="132" s="1"/>
  <c r="B26" i="132"/>
  <c r="AH25" i="132"/>
  <c r="AF25" i="132"/>
  <c r="AE25" i="132"/>
  <c r="Z25" i="132"/>
  <c r="Y25" i="132"/>
  <c r="T25" i="132"/>
  <c r="S25" i="132"/>
  <c r="P25" i="132" s="1"/>
  <c r="N25" i="132"/>
  <c r="M25" i="132"/>
  <c r="H25" i="132"/>
  <c r="G25" i="132"/>
  <c r="B25" i="132"/>
  <c r="AF24" i="132"/>
  <c r="AE24" i="132"/>
  <c r="AB24" i="132" s="1"/>
  <c r="Z24" i="132"/>
  <c r="V24" i="132" s="1"/>
  <c r="Y24" i="132"/>
  <c r="T24" i="132"/>
  <c r="S24" i="132"/>
  <c r="N24" i="132"/>
  <c r="J24" i="132" s="1"/>
  <c r="M24" i="132"/>
  <c r="H24" i="132"/>
  <c r="G24" i="132"/>
  <c r="D24" i="132" s="1"/>
  <c r="B24" i="132"/>
  <c r="AF23" i="132"/>
  <c r="AE23" i="132"/>
  <c r="Z23" i="132"/>
  <c r="V23" i="132" s="1"/>
  <c r="Y23" i="132"/>
  <c r="T23" i="132"/>
  <c r="S23" i="132"/>
  <c r="N23" i="132"/>
  <c r="J23" i="132" s="1"/>
  <c r="M23" i="132"/>
  <c r="M21" i="132" s="1"/>
  <c r="H23" i="132"/>
  <c r="G23" i="132"/>
  <c r="B23" i="132"/>
  <c r="AF22" i="132"/>
  <c r="AE22" i="132"/>
  <c r="Z22" i="132"/>
  <c r="Y22" i="132"/>
  <c r="T22" i="132"/>
  <c r="S22" i="132"/>
  <c r="N22" i="132"/>
  <c r="J22" i="132" s="1"/>
  <c r="M22" i="132"/>
  <c r="H22" i="132"/>
  <c r="G22" i="132"/>
  <c r="B22" i="132"/>
  <c r="AF21" i="132"/>
  <c r="AD21" i="132"/>
  <c r="AB21" i="132" s="1"/>
  <c r="Z21" i="132"/>
  <c r="X21" i="132"/>
  <c r="V21" i="132" s="1"/>
  <c r="T21" i="132"/>
  <c r="R21" i="132"/>
  <c r="P21" i="132"/>
  <c r="N21" i="132"/>
  <c r="L21" i="132"/>
  <c r="J21" i="132"/>
  <c r="H21" i="132"/>
  <c r="G67" i="132" s="1"/>
  <c r="F21" i="132"/>
  <c r="D21" i="132"/>
  <c r="B21" i="132"/>
  <c r="B9" i="132"/>
  <c r="G78" i="132" s="1"/>
  <c r="B78" i="131"/>
  <c r="AD68" i="131"/>
  <c r="X68" i="131"/>
  <c r="R68" i="131"/>
  <c r="L68" i="131"/>
  <c r="F68" i="131"/>
  <c r="AF65" i="131"/>
  <c r="AB65" i="131" s="1"/>
  <c r="AE65" i="131"/>
  <c r="Z65" i="131"/>
  <c r="Y65" i="131"/>
  <c r="T65" i="131"/>
  <c r="S65" i="131"/>
  <c r="N65" i="131"/>
  <c r="M65" i="131"/>
  <c r="H65" i="131"/>
  <c r="G65" i="131"/>
  <c r="D65" i="131" s="1"/>
  <c r="B65" i="131"/>
  <c r="AF64" i="131"/>
  <c r="AE64" i="131"/>
  <c r="Z64" i="131"/>
  <c r="V64" i="131" s="1"/>
  <c r="Y64" i="131"/>
  <c r="T64" i="131"/>
  <c r="P64" i="131" s="1"/>
  <c r="S64" i="131"/>
  <c r="N64" i="131"/>
  <c r="M64" i="131"/>
  <c r="H64" i="131"/>
  <c r="D64" i="131" s="1"/>
  <c r="G64" i="131"/>
  <c r="B64" i="131"/>
  <c r="AF63" i="131"/>
  <c r="AE63" i="131"/>
  <c r="Z63" i="131"/>
  <c r="Y63" i="131"/>
  <c r="T63" i="131"/>
  <c r="P63" i="131" s="1"/>
  <c r="S63" i="131"/>
  <c r="N63" i="131"/>
  <c r="M63" i="131"/>
  <c r="J63" i="131"/>
  <c r="H63" i="131"/>
  <c r="G63" i="131"/>
  <c r="D63" i="131"/>
  <c r="B63" i="131"/>
  <c r="AF62" i="131"/>
  <c r="AE62" i="131"/>
  <c r="Z62" i="131"/>
  <c r="Y62" i="131"/>
  <c r="T62" i="131"/>
  <c r="S62" i="131"/>
  <c r="P62" i="131" s="1"/>
  <c r="N62" i="131"/>
  <c r="M62" i="131"/>
  <c r="H62" i="131"/>
  <c r="D62" i="131" s="1"/>
  <c r="G62" i="131"/>
  <c r="B62" i="131"/>
  <c r="AF61" i="131"/>
  <c r="AE61" i="131"/>
  <c r="AB61" i="131" s="1"/>
  <c r="Z61" i="131"/>
  <c r="Y61" i="131"/>
  <c r="T61" i="131"/>
  <c r="P61" i="131" s="1"/>
  <c r="S61" i="131"/>
  <c r="N61" i="131"/>
  <c r="M61" i="131"/>
  <c r="J61" i="131"/>
  <c r="H61" i="131"/>
  <c r="D61" i="131" s="1"/>
  <c r="G61" i="131"/>
  <c r="B61" i="131"/>
  <c r="AF60" i="131"/>
  <c r="AB60" i="131" s="1"/>
  <c r="AE60" i="131"/>
  <c r="Z60" i="131"/>
  <c r="Y60" i="131"/>
  <c r="V60" i="131" s="1"/>
  <c r="T60" i="131"/>
  <c r="S60" i="131"/>
  <c r="P60" i="131"/>
  <c r="N60" i="131"/>
  <c r="J60" i="131" s="1"/>
  <c r="M60" i="131"/>
  <c r="H60" i="131"/>
  <c r="G60" i="131"/>
  <c r="B60" i="131"/>
  <c r="AF59" i="131"/>
  <c r="AE59" i="131"/>
  <c r="AB59" i="131"/>
  <c r="Z59" i="131"/>
  <c r="V59" i="131" s="1"/>
  <c r="Y59" i="131"/>
  <c r="T59" i="131"/>
  <c r="S59" i="131"/>
  <c r="S57" i="131" s="1"/>
  <c r="N59" i="131"/>
  <c r="J59" i="131" s="1"/>
  <c r="M59" i="131"/>
  <c r="H59" i="131"/>
  <c r="G59" i="131"/>
  <c r="B59" i="131"/>
  <c r="AF58" i="131"/>
  <c r="AE58" i="131"/>
  <c r="Z58" i="131"/>
  <c r="Y58" i="131"/>
  <c r="V58" i="131"/>
  <c r="T58" i="131"/>
  <c r="P58" i="131" s="1"/>
  <c r="S58" i="131"/>
  <c r="N58" i="131"/>
  <c r="J58" i="131" s="1"/>
  <c r="M58" i="131"/>
  <c r="H58" i="131"/>
  <c r="G58" i="131"/>
  <c r="B58" i="131"/>
  <c r="AF57" i="131"/>
  <c r="AD57" i="131"/>
  <c r="AB57" i="131" s="1"/>
  <c r="Z57" i="131"/>
  <c r="X57" i="131"/>
  <c r="V57" i="131"/>
  <c r="T57" i="131"/>
  <c r="R57" i="131"/>
  <c r="P57" i="131"/>
  <c r="N57" i="131"/>
  <c r="AI57" i="131" s="1"/>
  <c r="L57" i="131"/>
  <c r="J57" i="131" s="1"/>
  <c r="H57" i="131"/>
  <c r="F57" i="131"/>
  <c r="D57" i="131"/>
  <c r="B57" i="131"/>
  <c r="AB56" i="131"/>
  <c r="V56" i="131"/>
  <c r="P56" i="131"/>
  <c r="J56" i="131"/>
  <c r="D56" i="131"/>
  <c r="AF55" i="131"/>
  <c r="AE55" i="131"/>
  <c r="Z55" i="131"/>
  <c r="Y55" i="131"/>
  <c r="T55" i="131"/>
  <c r="P55" i="131" s="1"/>
  <c r="S55" i="131"/>
  <c r="N55" i="131"/>
  <c r="M55" i="131"/>
  <c r="J55" i="131"/>
  <c r="H55" i="131"/>
  <c r="G55" i="131"/>
  <c r="D55" i="131"/>
  <c r="B55" i="131"/>
  <c r="AF54" i="131"/>
  <c r="AE54" i="131"/>
  <c r="Z54" i="131"/>
  <c r="Y54" i="131"/>
  <c r="T54" i="131"/>
  <c r="S54" i="131"/>
  <c r="P54" i="131" s="1"/>
  <c r="N54" i="131"/>
  <c r="M54" i="131"/>
  <c r="H54" i="131"/>
  <c r="D54" i="131" s="1"/>
  <c r="G54" i="131"/>
  <c r="B54" i="131"/>
  <c r="AF53" i="131"/>
  <c r="AE53" i="131"/>
  <c r="AB53" i="131" s="1"/>
  <c r="Z53" i="131"/>
  <c r="Y53" i="131"/>
  <c r="T53" i="131"/>
  <c r="S53" i="131"/>
  <c r="N53" i="131"/>
  <c r="M53" i="131"/>
  <c r="J53" i="131"/>
  <c r="H53" i="131"/>
  <c r="D53" i="131" s="1"/>
  <c r="G53" i="131"/>
  <c r="B53" i="131"/>
  <c r="AF52" i="131"/>
  <c r="AB52" i="131" s="1"/>
  <c r="AE52" i="131"/>
  <c r="Z52" i="131"/>
  <c r="Y52" i="131"/>
  <c r="V52" i="131" s="1"/>
  <c r="T52" i="131"/>
  <c r="S52" i="131"/>
  <c r="P52" i="131"/>
  <c r="N52" i="131"/>
  <c r="J52" i="131" s="1"/>
  <c r="M52" i="131"/>
  <c r="H52" i="131"/>
  <c r="G52" i="131"/>
  <c r="B52" i="131"/>
  <c r="AF51" i="131"/>
  <c r="AE51" i="131"/>
  <c r="AB51" i="131"/>
  <c r="Z51" i="131"/>
  <c r="V51" i="131" s="1"/>
  <c r="Y51" i="131"/>
  <c r="T51" i="131"/>
  <c r="S51" i="131"/>
  <c r="N51" i="131"/>
  <c r="J51" i="131" s="1"/>
  <c r="M51" i="131"/>
  <c r="H51" i="131"/>
  <c r="G51" i="131"/>
  <c r="B51" i="131"/>
  <c r="AF50" i="131"/>
  <c r="AE50" i="131"/>
  <c r="Z50" i="131"/>
  <c r="Y50" i="131"/>
  <c r="V50" i="131"/>
  <c r="T50" i="131"/>
  <c r="P50" i="131" s="1"/>
  <c r="S50" i="131"/>
  <c r="N50" i="131"/>
  <c r="J50" i="131" s="1"/>
  <c r="M50" i="131"/>
  <c r="H50" i="131"/>
  <c r="G50" i="131"/>
  <c r="B50" i="131"/>
  <c r="AF49" i="131"/>
  <c r="AB49" i="131" s="1"/>
  <c r="AE49" i="131"/>
  <c r="Z49" i="131"/>
  <c r="V49" i="131" s="1"/>
  <c r="Y49" i="131"/>
  <c r="T49" i="131"/>
  <c r="S49" i="131"/>
  <c r="N49" i="131"/>
  <c r="J49" i="131" s="1"/>
  <c r="M49" i="131"/>
  <c r="H49" i="131"/>
  <c r="G49" i="131"/>
  <c r="D49" i="131"/>
  <c r="B49" i="131"/>
  <c r="AF48" i="131"/>
  <c r="AE48" i="131"/>
  <c r="Z48" i="131"/>
  <c r="V48" i="131" s="1"/>
  <c r="Y48" i="131"/>
  <c r="T48" i="131"/>
  <c r="S48" i="131"/>
  <c r="N48" i="131"/>
  <c r="M48" i="131"/>
  <c r="H48" i="131"/>
  <c r="G48" i="131"/>
  <c r="B48" i="131"/>
  <c r="AF47" i="131"/>
  <c r="AD47" i="131"/>
  <c r="AB47" i="131"/>
  <c r="Z47" i="131"/>
  <c r="X47" i="131"/>
  <c r="V47" i="131"/>
  <c r="T47" i="131"/>
  <c r="AI47" i="131" s="1"/>
  <c r="R47" i="131"/>
  <c r="P47" i="131" s="1"/>
  <c r="N47" i="131"/>
  <c r="L47" i="131"/>
  <c r="J47" i="131" s="1"/>
  <c r="H47" i="131"/>
  <c r="F47" i="131"/>
  <c r="D47" i="131"/>
  <c r="B47" i="131"/>
  <c r="AB46" i="131"/>
  <c r="V46" i="131"/>
  <c r="P46" i="131"/>
  <c r="J46" i="131"/>
  <c r="D46" i="131"/>
  <c r="AF45" i="131"/>
  <c r="AE45" i="131"/>
  <c r="AB45" i="131" s="1"/>
  <c r="Z45" i="131"/>
  <c r="Y45" i="131"/>
  <c r="T45" i="131"/>
  <c r="S45" i="131"/>
  <c r="N45" i="131"/>
  <c r="M45" i="131"/>
  <c r="J45" i="131"/>
  <c r="H45" i="131"/>
  <c r="D45" i="131" s="1"/>
  <c r="G45" i="131"/>
  <c r="B45" i="131"/>
  <c r="AF44" i="131"/>
  <c r="AE44" i="131"/>
  <c r="Z44" i="131"/>
  <c r="Y44" i="131"/>
  <c r="V44" i="131"/>
  <c r="T44" i="131"/>
  <c r="S44" i="131"/>
  <c r="P44" i="131"/>
  <c r="N44" i="131"/>
  <c r="J44" i="131" s="1"/>
  <c r="M44" i="131"/>
  <c r="H44" i="131"/>
  <c r="G44" i="131"/>
  <c r="B44" i="131"/>
  <c r="AF43" i="131"/>
  <c r="AE43" i="131"/>
  <c r="AB43" i="131"/>
  <c r="Z43" i="131"/>
  <c r="V43" i="131" s="1"/>
  <c r="Y43" i="131"/>
  <c r="T43" i="131"/>
  <c r="S43" i="131"/>
  <c r="N43" i="131"/>
  <c r="J43" i="131" s="1"/>
  <c r="M43" i="131"/>
  <c r="H43" i="131"/>
  <c r="G43" i="131"/>
  <c r="B43" i="131"/>
  <c r="AF42" i="131"/>
  <c r="AE42" i="131"/>
  <c r="Z42" i="131"/>
  <c r="Y42" i="131"/>
  <c r="V42" i="131"/>
  <c r="T42" i="131"/>
  <c r="P42" i="131" s="1"/>
  <c r="S42" i="131"/>
  <c r="N42" i="131"/>
  <c r="J42" i="131" s="1"/>
  <c r="M42" i="131"/>
  <c r="H42" i="131"/>
  <c r="G42" i="131"/>
  <c r="B42" i="131"/>
  <c r="AF41" i="131"/>
  <c r="AB41" i="131" s="1"/>
  <c r="AE41" i="131"/>
  <c r="Z41" i="131"/>
  <c r="Y41" i="131"/>
  <c r="T41" i="131"/>
  <c r="S41" i="131"/>
  <c r="N41" i="131"/>
  <c r="M41" i="131"/>
  <c r="H41" i="131"/>
  <c r="G41" i="131"/>
  <c r="D41" i="131"/>
  <c r="B41" i="131"/>
  <c r="AF40" i="131"/>
  <c r="AE40" i="131"/>
  <c r="Z40" i="131"/>
  <c r="V40" i="131" s="1"/>
  <c r="Y40" i="131"/>
  <c r="T40" i="131"/>
  <c r="P40" i="131" s="1"/>
  <c r="S40" i="131"/>
  <c r="N40" i="131"/>
  <c r="M40" i="131"/>
  <c r="H40" i="131"/>
  <c r="G40" i="131"/>
  <c r="B40" i="131"/>
  <c r="AF39" i="131"/>
  <c r="AD39" i="131"/>
  <c r="AB39" i="131"/>
  <c r="Z39" i="131"/>
  <c r="X39" i="131"/>
  <c r="V39" i="131"/>
  <c r="T39" i="131"/>
  <c r="AI39" i="131" s="1"/>
  <c r="R39" i="131"/>
  <c r="P39" i="131" s="1"/>
  <c r="N39" i="131"/>
  <c r="L39" i="131"/>
  <c r="J39" i="131"/>
  <c r="H39" i="131"/>
  <c r="F39" i="131"/>
  <c r="D39" i="131"/>
  <c r="B39" i="131"/>
  <c r="AB38" i="131"/>
  <c r="V38" i="131"/>
  <c r="P38" i="131"/>
  <c r="J38" i="131"/>
  <c r="D38" i="131"/>
  <c r="AF37" i="131"/>
  <c r="AE37" i="131"/>
  <c r="AB37" i="131"/>
  <c r="Z37" i="131"/>
  <c r="Y37" i="131"/>
  <c r="T37" i="131"/>
  <c r="S37" i="131"/>
  <c r="S35" i="131" s="1"/>
  <c r="N37" i="131"/>
  <c r="M37" i="131"/>
  <c r="M35" i="131" s="1"/>
  <c r="J37" i="131"/>
  <c r="H37" i="131"/>
  <c r="D37" i="131" s="1"/>
  <c r="G37" i="131"/>
  <c r="B37" i="131"/>
  <c r="AF36" i="131"/>
  <c r="AE36" i="131"/>
  <c r="Z36" i="131"/>
  <c r="Y36" i="131"/>
  <c r="Y35" i="131" s="1"/>
  <c r="V36" i="131"/>
  <c r="T36" i="131"/>
  <c r="S36" i="131"/>
  <c r="P36" i="131"/>
  <c r="N36" i="131"/>
  <c r="J36" i="131" s="1"/>
  <c r="M36" i="131"/>
  <c r="H36" i="131"/>
  <c r="G36" i="131"/>
  <c r="G35" i="131" s="1"/>
  <c r="B36" i="131"/>
  <c r="AF35" i="131"/>
  <c r="AD35" i="131"/>
  <c r="AB35" i="131" s="1"/>
  <c r="Z35" i="131"/>
  <c r="X35" i="131"/>
  <c r="V35" i="131"/>
  <c r="T35" i="131"/>
  <c r="R35" i="131"/>
  <c r="P35" i="131"/>
  <c r="N35" i="131"/>
  <c r="L35" i="131"/>
  <c r="J35" i="131"/>
  <c r="H35" i="131"/>
  <c r="F35" i="131"/>
  <c r="B35" i="131"/>
  <c r="AB34" i="131"/>
  <c r="V34" i="131"/>
  <c r="P34" i="131"/>
  <c r="J34" i="131"/>
  <c r="D34" i="131"/>
  <c r="AF33" i="131"/>
  <c r="AB33" i="131" s="1"/>
  <c r="AE33" i="131"/>
  <c r="Z33" i="131"/>
  <c r="V33" i="131" s="1"/>
  <c r="Y33" i="131"/>
  <c r="T33" i="131"/>
  <c r="S33" i="131"/>
  <c r="N33" i="131"/>
  <c r="J33" i="131" s="1"/>
  <c r="M33" i="131"/>
  <c r="H33" i="131"/>
  <c r="G33" i="131"/>
  <c r="D33" i="131" s="1"/>
  <c r="B33" i="131"/>
  <c r="AF32" i="131"/>
  <c r="AE32" i="131"/>
  <c r="Z32" i="131"/>
  <c r="V32" i="131" s="1"/>
  <c r="Y32" i="131"/>
  <c r="T32" i="131"/>
  <c r="S32" i="131"/>
  <c r="N32" i="131"/>
  <c r="M32" i="131"/>
  <c r="H32" i="131"/>
  <c r="G32" i="131"/>
  <c r="B32" i="131"/>
  <c r="AF31" i="131"/>
  <c r="AE31" i="131"/>
  <c r="Z31" i="131"/>
  <c r="Y31" i="131"/>
  <c r="T31" i="131"/>
  <c r="P31" i="131" s="1"/>
  <c r="S31" i="131"/>
  <c r="N31" i="131"/>
  <c r="M31" i="131"/>
  <c r="M28" i="131" s="1"/>
  <c r="H31" i="131"/>
  <c r="G31" i="131"/>
  <c r="D31" i="131"/>
  <c r="B31" i="131"/>
  <c r="AF30" i="131"/>
  <c r="AE30" i="131"/>
  <c r="Z30" i="131"/>
  <c r="V30" i="131" s="1"/>
  <c r="Y30" i="131"/>
  <c r="T30" i="131"/>
  <c r="S30" i="131"/>
  <c r="P30" i="131" s="1"/>
  <c r="N30" i="131"/>
  <c r="M30" i="131"/>
  <c r="H30" i="131"/>
  <c r="G30" i="131"/>
  <c r="B30" i="131"/>
  <c r="AF29" i="131"/>
  <c r="AE29" i="131"/>
  <c r="AE28" i="131" s="1"/>
  <c r="Z29" i="131"/>
  <c r="Y29" i="131"/>
  <c r="T29" i="131"/>
  <c r="P29" i="131" s="1"/>
  <c r="S29" i="131"/>
  <c r="N29" i="131"/>
  <c r="M29" i="131"/>
  <c r="J29" i="131"/>
  <c r="H29" i="131"/>
  <c r="D29" i="131" s="1"/>
  <c r="G29" i="131"/>
  <c r="B29" i="131"/>
  <c r="AF28" i="131"/>
  <c r="AD28" i="131"/>
  <c r="AB28" i="131"/>
  <c r="Z28" i="131"/>
  <c r="X28" i="131"/>
  <c r="V28" i="131" s="1"/>
  <c r="T28" i="131"/>
  <c r="R28" i="131"/>
  <c r="AH28" i="131" s="1"/>
  <c r="N28" i="131"/>
  <c r="L28" i="131"/>
  <c r="J28" i="131"/>
  <c r="H28" i="131"/>
  <c r="AI28" i="131" s="1"/>
  <c r="F28" i="131"/>
  <c r="D28" i="131"/>
  <c r="B28" i="131"/>
  <c r="AB27" i="131"/>
  <c r="V27" i="131"/>
  <c r="P27" i="131"/>
  <c r="J27" i="131"/>
  <c r="D27" i="131"/>
  <c r="AF26" i="131"/>
  <c r="AE26" i="131"/>
  <c r="Z26" i="131"/>
  <c r="V26" i="131" s="1"/>
  <c r="Y26" i="131"/>
  <c r="T26" i="131"/>
  <c r="S26" i="131"/>
  <c r="N26" i="131"/>
  <c r="M26" i="131"/>
  <c r="H26" i="131"/>
  <c r="G26" i="131"/>
  <c r="B26" i="131"/>
  <c r="AF25" i="131"/>
  <c r="AB25" i="131" s="1"/>
  <c r="AE25" i="131"/>
  <c r="Z25" i="131"/>
  <c r="Y25" i="131"/>
  <c r="T25" i="131"/>
  <c r="S25" i="131"/>
  <c r="N25" i="131"/>
  <c r="M25" i="131"/>
  <c r="J25" i="131" s="1"/>
  <c r="H25" i="131"/>
  <c r="G25" i="131"/>
  <c r="D25" i="131"/>
  <c r="B25" i="131"/>
  <c r="AF24" i="131"/>
  <c r="AE24" i="131"/>
  <c r="Z24" i="131"/>
  <c r="V24" i="131" s="1"/>
  <c r="Y24" i="131"/>
  <c r="T24" i="131"/>
  <c r="S24" i="131"/>
  <c r="P24" i="131"/>
  <c r="N24" i="131"/>
  <c r="M24" i="131"/>
  <c r="H24" i="131"/>
  <c r="G24" i="131"/>
  <c r="B24" i="131"/>
  <c r="AF23" i="131"/>
  <c r="AE23" i="131"/>
  <c r="AB23" i="131"/>
  <c r="Z23" i="131"/>
  <c r="Y23" i="131"/>
  <c r="T23" i="131"/>
  <c r="S23" i="131"/>
  <c r="N23" i="131"/>
  <c r="M23" i="131"/>
  <c r="J23" i="131"/>
  <c r="H23" i="131"/>
  <c r="D23" i="131" s="1"/>
  <c r="G23" i="131"/>
  <c r="B23" i="131"/>
  <c r="AF22" i="131"/>
  <c r="AB22" i="131" s="1"/>
  <c r="AE22" i="131"/>
  <c r="Z22" i="131"/>
  <c r="Y22" i="131"/>
  <c r="V22" i="131"/>
  <c r="T22" i="131"/>
  <c r="S22" i="131"/>
  <c r="P22" i="131"/>
  <c r="N22" i="131"/>
  <c r="J22" i="131" s="1"/>
  <c r="M22" i="131"/>
  <c r="H22" i="131"/>
  <c r="G22" i="131"/>
  <c r="B22" i="131"/>
  <c r="AF21" i="131"/>
  <c r="AE67" i="131" s="1"/>
  <c r="AD21" i="131"/>
  <c r="AB21" i="131" s="1"/>
  <c r="Z21" i="131"/>
  <c r="X21" i="131"/>
  <c r="V21" i="131"/>
  <c r="T21" i="131"/>
  <c r="R21" i="131"/>
  <c r="P21" i="131"/>
  <c r="N21" i="131"/>
  <c r="M67" i="131" s="1"/>
  <c r="L21" i="131"/>
  <c r="J21" i="131"/>
  <c r="H21" i="131"/>
  <c r="F21" i="131"/>
  <c r="B21" i="131"/>
  <c r="B9" i="131"/>
  <c r="G78" i="131" s="1"/>
  <c r="B78" i="130"/>
  <c r="AD68" i="130"/>
  <c r="X68" i="130"/>
  <c r="R68" i="130"/>
  <c r="L68" i="130"/>
  <c r="F68" i="130"/>
  <c r="AF65" i="130"/>
  <c r="AE65" i="130"/>
  <c r="Z65" i="130"/>
  <c r="V65" i="130" s="1"/>
  <c r="Y65" i="130"/>
  <c r="T65" i="130"/>
  <c r="P65" i="130" s="1"/>
  <c r="S65" i="130"/>
  <c r="N65" i="130"/>
  <c r="J65" i="130" s="1"/>
  <c r="M65" i="130"/>
  <c r="H65" i="130"/>
  <c r="G65" i="130"/>
  <c r="D65" i="130" s="1"/>
  <c r="B65" i="130"/>
  <c r="AF64" i="130"/>
  <c r="AE64" i="130"/>
  <c r="Z64" i="130"/>
  <c r="V64" i="130" s="1"/>
  <c r="Y64" i="130"/>
  <c r="T64" i="130"/>
  <c r="S64" i="130"/>
  <c r="P64" i="130" s="1"/>
  <c r="N64" i="130"/>
  <c r="M64" i="130"/>
  <c r="H64" i="130"/>
  <c r="D64" i="130" s="1"/>
  <c r="G64" i="130"/>
  <c r="B64" i="130"/>
  <c r="AF63" i="130"/>
  <c r="AE63" i="130"/>
  <c r="AB63" i="130" s="1"/>
  <c r="Z63" i="130"/>
  <c r="Y63" i="130"/>
  <c r="T63" i="130"/>
  <c r="P63" i="130" s="1"/>
  <c r="S63" i="130"/>
  <c r="N63" i="130"/>
  <c r="M63" i="130"/>
  <c r="J63" i="130"/>
  <c r="H63" i="130"/>
  <c r="D63" i="130" s="1"/>
  <c r="G63" i="130"/>
  <c r="B63" i="130"/>
  <c r="AF62" i="130"/>
  <c r="AB62" i="130" s="1"/>
  <c r="AE62" i="130"/>
  <c r="Z62" i="130"/>
  <c r="Y62" i="130"/>
  <c r="V62" i="130" s="1"/>
  <c r="T62" i="130"/>
  <c r="S62" i="130"/>
  <c r="P62" i="130"/>
  <c r="N62" i="130"/>
  <c r="J62" i="130" s="1"/>
  <c r="M62" i="130"/>
  <c r="H62" i="130"/>
  <c r="G62" i="130"/>
  <c r="B62" i="130"/>
  <c r="AF61" i="130"/>
  <c r="AE61" i="130"/>
  <c r="AB61" i="130"/>
  <c r="Z61" i="130"/>
  <c r="V61" i="130" s="1"/>
  <c r="Y61" i="130"/>
  <c r="T61" i="130"/>
  <c r="S61" i="130"/>
  <c r="N61" i="130"/>
  <c r="J61" i="130" s="1"/>
  <c r="M61" i="130"/>
  <c r="H61" i="130"/>
  <c r="D61" i="130" s="1"/>
  <c r="G61" i="130"/>
  <c r="B61" i="130"/>
  <c r="AF60" i="130"/>
  <c r="AB60" i="130" s="1"/>
  <c r="AE60" i="130"/>
  <c r="Z60" i="130"/>
  <c r="Y60" i="130"/>
  <c r="V60" i="130"/>
  <c r="T60" i="130"/>
  <c r="P60" i="130" s="1"/>
  <c r="S60" i="130"/>
  <c r="N60" i="130"/>
  <c r="J60" i="130" s="1"/>
  <c r="M60" i="130"/>
  <c r="H60" i="130"/>
  <c r="G60" i="130"/>
  <c r="B60" i="130"/>
  <c r="AF59" i="130"/>
  <c r="AB59" i="130" s="1"/>
  <c r="AE59" i="130"/>
  <c r="Z59" i="130"/>
  <c r="V59" i="130" s="1"/>
  <c r="Y59" i="130"/>
  <c r="T59" i="130"/>
  <c r="S59" i="130"/>
  <c r="N59" i="130"/>
  <c r="J59" i="130" s="1"/>
  <c r="M59" i="130"/>
  <c r="H59" i="130"/>
  <c r="D59" i="130" s="1"/>
  <c r="G59" i="130"/>
  <c r="B59" i="130"/>
  <c r="AF58" i="130"/>
  <c r="AB58" i="130" s="1"/>
  <c r="AE58" i="130"/>
  <c r="AE57" i="130" s="1"/>
  <c r="Z58" i="130"/>
  <c r="Y58" i="130"/>
  <c r="V58" i="130"/>
  <c r="T58" i="130"/>
  <c r="P58" i="130" s="1"/>
  <c r="S58" i="130"/>
  <c r="N58" i="130"/>
  <c r="J58" i="130" s="1"/>
  <c r="M58" i="130"/>
  <c r="H58" i="130"/>
  <c r="D58" i="130" s="1"/>
  <c r="G58" i="130"/>
  <c r="B58" i="130"/>
  <c r="AF57" i="130"/>
  <c r="AD57" i="130"/>
  <c r="AB57" i="130" s="1"/>
  <c r="Z57" i="130"/>
  <c r="X57" i="130"/>
  <c r="V57" i="130"/>
  <c r="T57" i="130"/>
  <c r="R57" i="130"/>
  <c r="P57" i="130" s="1"/>
  <c r="N57" i="130"/>
  <c r="AI57" i="130" s="1"/>
  <c r="L57" i="130"/>
  <c r="J57" i="130" s="1"/>
  <c r="H57" i="130"/>
  <c r="F57" i="130"/>
  <c r="B57" i="130"/>
  <c r="AB56" i="130"/>
  <c r="V56" i="130"/>
  <c r="P56" i="130"/>
  <c r="J56" i="130"/>
  <c r="D56" i="130"/>
  <c r="AF55" i="130"/>
  <c r="AB55" i="130" s="1"/>
  <c r="AE55" i="130"/>
  <c r="Z55" i="130"/>
  <c r="Y55" i="130"/>
  <c r="T55" i="130"/>
  <c r="P55" i="130" s="1"/>
  <c r="S55" i="130"/>
  <c r="N55" i="130"/>
  <c r="M55" i="130"/>
  <c r="J55" i="130" s="1"/>
  <c r="H55" i="130"/>
  <c r="G55" i="130"/>
  <c r="D55" i="130"/>
  <c r="B55" i="130"/>
  <c r="AF54" i="130"/>
  <c r="AB54" i="130" s="1"/>
  <c r="AE54" i="130"/>
  <c r="Z54" i="130"/>
  <c r="V54" i="130" s="1"/>
  <c r="Y54" i="130"/>
  <c r="T54" i="130"/>
  <c r="S54" i="130"/>
  <c r="P54" i="130" s="1"/>
  <c r="N54" i="130"/>
  <c r="J54" i="130" s="1"/>
  <c r="M54" i="130"/>
  <c r="H54" i="130"/>
  <c r="D54" i="130" s="1"/>
  <c r="G54" i="130"/>
  <c r="B54" i="130"/>
  <c r="AF53" i="130"/>
  <c r="AE53" i="130"/>
  <c r="AB53" i="130" s="1"/>
  <c r="Z53" i="130"/>
  <c r="V53" i="130" s="1"/>
  <c r="Y53" i="130"/>
  <c r="T53" i="130"/>
  <c r="P53" i="130" s="1"/>
  <c r="S53" i="130"/>
  <c r="N53" i="130"/>
  <c r="M53" i="130"/>
  <c r="J53" i="130"/>
  <c r="H53" i="130"/>
  <c r="D53" i="130" s="1"/>
  <c r="G53" i="130"/>
  <c r="B53" i="130"/>
  <c r="AF52" i="130"/>
  <c r="AB52" i="130" s="1"/>
  <c r="AE52" i="130"/>
  <c r="Z52" i="130"/>
  <c r="Y52" i="130"/>
  <c r="V52" i="130" s="1"/>
  <c r="T52" i="130"/>
  <c r="S52" i="130"/>
  <c r="P52" i="130"/>
  <c r="N52" i="130"/>
  <c r="J52" i="130" s="1"/>
  <c r="M52" i="130"/>
  <c r="H52" i="130"/>
  <c r="G52" i="130"/>
  <c r="B52" i="130"/>
  <c r="AF51" i="130"/>
  <c r="AE51" i="130"/>
  <c r="AB51" i="130"/>
  <c r="Z51" i="130"/>
  <c r="V51" i="130" s="1"/>
  <c r="Y51" i="130"/>
  <c r="T51" i="130"/>
  <c r="S51" i="130"/>
  <c r="N51" i="130"/>
  <c r="J51" i="130" s="1"/>
  <c r="M51" i="130"/>
  <c r="H51" i="130"/>
  <c r="D51" i="130" s="1"/>
  <c r="G51" i="130"/>
  <c r="B51" i="130"/>
  <c r="AF50" i="130"/>
  <c r="AB50" i="130" s="1"/>
  <c r="AE50" i="130"/>
  <c r="Z50" i="130"/>
  <c r="Y50" i="130"/>
  <c r="V50" i="130"/>
  <c r="T50" i="130"/>
  <c r="P50" i="130" s="1"/>
  <c r="S50" i="130"/>
  <c r="N50" i="130"/>
  <c r="J50" i="130" s="1"/>
  <c r="M50" i="130"/>
  <c r="H50" i="130"/>
  <c r="D50" i="130" s="1"/>
  <c r="G50" i="130"/>
  <c r="B50" i="130"/>
  <c r="AF49" i="130"/>
  <c r="AE49" i="130"/>
  <c r="AB49" i="130"/>
  <c r="Z49" i="130"/>
  <c r="V49" i="130" s="1"/>
  <c r="Y49" i="130"/>
  <c r="T49" i="130"/>
  <c r="S49" i="130"/>
  <c r="S47" i="130" s="1"/>
  <c r="N49" i="130"/>
  <c r="J49" i="130" s="1"/>
  <c r="M49" i="130"/>
  <c r="H49" i="130"/>
  <c r="G49" i="130"/>
  <c r="B49" i="130"/>
  <c r="AF48" i="130"/>
  <c r="AB48" i="130" s="1"/>
  <c r="AE48" i="130"/>
  <c r="Z48" i="130"/>
  <c r="Y48" i="130"/>
  <c r="V48" i="130"/>
  <c r="T48" i="130"/>
  <c r="P48" i="130" s="1"/>
  <c r="S48" i="130"/>
  <c r="N48" i="130"/>
  <c r="J48" i="130" s="1"/>
  <c r="M48" i="130"/>
  <c r="H48" i="130"/>
  <c r="D48" i="130" s="1"/>
  <c r="G48" i="130"/>
  <c r="B48" i="130"/>
  <c r="AF47" i="130"/>
  <c r="AD47" i="130"/>
  <c r="AB47" i="130" s="1"/>
  <c r="Z47" i="130"/>
  <c r="X47" i="130"/>
  <c r="V47" i="130"/>
  <c r="T47" i="130"/>
  <c r="R47" i="130"/>
  <c r="P47" i="130" s="1"/>
  <c r="N47" i="130"/>
  <c r="AI47" i="130" s="1"/>
  <c r="L47" i="130"/>
  <c r="J47" i="130" s="1"/>
  <c r="H47" i="130"/>
  <c r="F47" i="130"/>
  <c r="B47" i="130"/>
  <c r="AB46" i="130"/>
  <c r="V46" i="130"/>
  <c r="P46" i="130"/>
  <c r="J46" i="130"/>
  <c r="D46" i="130"/>
  <c r="AF45" i="130"/>
  <c r="AB45" i="130" s="1"/>
  <c r="AE45" i="130"/>
  <c r="Z45" i="130"/>
  <c r="Y45" i="130"/>
  <c r="T45" i="130"/>
  <c r="P45" i="130" s="1"/>
  <c r="S45" i="130"/>
  <c r="N45" i="130"/>
  <c r="M45" i="130"/>
  <c r="J45" i="130" s="1"/>
  <c r="H45" i="130"/>
  <c r="G45" i="130"/>
  <c r="D45" i="130"/>
  <c r="B45" i="130"/>
  <c r="AF44" i="130"/>
  <c r="AB44" i="130" s="1"/>
  <c r="AE44" i="130"/>
  <c r="Z44" i="130"/>
  <c r="V44" i="130" s="1"/>
  <c r="Y44" i="130"/>
  <c r="T44" i="130"/>
  <c r="S44" i="130"/>
  <c r="P44" i="130" s="1"/>
  <c r="N44" i="130"/>
  <c r="J44" i="130" s="1"/>
  <c r="M44" i="130"/>
  <c r="H44" i="130"/>
  <c r="D44" i="130" s="1"/>
  <c r="G44" i="130"/>
  <c r="B44" i="130"/>
  <c r="AF43" i="130"/>
  <c r="AE43" i="130"/>
  <c r="AB43" i="130" s="1"/>
  <c r="Z43" i="130"/>
  <c r="V43" i="130" s="1"/>
  <c r="Y43" i="130"/>
  <c r="T43" i="130"/>
  <c r="P43" i="130" s="1"/>
  <c r="S43" i="130"/>
  <c r="N43" i="130"/>
  <c r="M43" i="130"/>
  <c r="J43" i="130"/>
  <c r="H43" i="130"/>
  <c r="D43" i="130" s="1"/>
  <c r="G43" i="130"/>
  <c r="B43" i="130"/>
  <c r="AF42" i="130"/>
  <c r="AB42" i="130" s="1"/>
  <c r="AE42" i="130"/>
  <c r="Z42" i="130"/>
  <c r="Y42" i="130"/>
  <c r="V42" i="130" s="1"/>
  <c r="T42" i="130"/>
  <c r="S42" i="130"/>
  <c r="P42" i="130"/>
  <c r="N42" i="130"/>
  <c r="J42" i="130" s="1"/>
  <c r="M42" i="130"/>
  <c r="H42" i="130"/>
  <c r="G42" i="130"/>
  <c r="B42" i="130"/>
  <c r="AF41" i="130"/>
  <c r="AE41" i="130"/>
  <c r="AB41" i="130"/>
  <c r="Z41" i="130"/>
  <c r="V41" i="130" s="1"/>
  <c r="Y41" i="130"/>
  <c r="T41" i="130"/>
  <c r="S41" i="130"/>
  <c r="N41" i="130"/>
  <c r="J41" i="130" s="1"/>
  <c r="M41" i="130"/>
  <c r="H41" i="130"/>
  <c r="G41" i="130"/>
  <c r="D41" i="130" s="1"/>
  <c r="B41" i="130"/>
  <c r="AF40" i="130"/>
  <c r="AE40" i="130"/>
  <c r="AE39" i="130" s="1"/>
  <c r="Z40" i="130"/>
  <c r="V40" i="130" s="1"/>
  <c r="Y40" i="130"/>
  <c r="T40" i="130"/>
  <c r="P40" i="130" s="1"/>
  <c r="S40" i="130"/>
  <c r="N40" i="130"/>
  <c r="M40" i="130"/>
  <c r="H40" i="130"/>
  <c r="D40" i="130" s="1"/>
  <c r="G40" i="130"/>
  <c r="B40" i="130"/>
  <c r="AF39" i="130"/>
  <c r="AD39" i="130"/>
  <c r="AB39" i="130"/>
  <c r="Z39" i="130"/>
  <c r="X39" i="130"/>
  <c r="V39" i="130"/>
  <c r="T39" i="130"/>
  <c r="R39" i="130"/>
  <c r="P39" i="130" s="1"/>
  <c r="N39" i="130"/>
  <c r="AI39" i="130" s="1"/>
  <c r="L39" i="130"/>
  <c r="J39" i="130"/>
  <c r="H39" i="130"/>
  <c r="F39" i="130"/>
  <c r="D39" i="130" s="1"/>
  <c r="B39" i="130"/>
  <c r="AB38" i="130"/>
  <c r="V38" i="130"/>
  <c r="P38" i="130"/>
  <c r="J38" i="130"/>
  <c r="D38" i="130"/>
  <c r="AF37" i="130"/>
  <c r="AB37" i="130" s="1"/>
  <c r="AE37" i="130"/>
  <c r="Z37" i="130"/>
  <c r="Y37" i="130"/>
  <c r="T37" i="130"/>
  <c r="S37" i="130"/>
  <c r="N37" i="130"/>
  <c r="M37" i="130"/>
  <c r="M35" i="130" s="1"/>
  <c r="H37" i="130"/>
  <c r="G37" i="130"/>
  <c r="D37" i="130"/>
  <c r="B37" i="130"/>
  <c r="AF36" i="130"/>
  <c r="AB36" i="130" s="1"/>
  <c r="AE36" i="130"/>
  <c r="Z36" i="130"/>
  <c r="V36" i="130" s="1"/>
  <c r="Y36" i="130"/>
  <c r="T36" i="130"/>
  <c r="S36" i="130"/>
  <c r="P36" i="130" s="1"/>
  <c r="N36" i="130"/>
  <c r="J36" i="130" s="1"/>
  <c r="M36" i="130"/>
  <c r="H36" i="130"/>
  <c r="D36" i="130" s="1"/>
  <c r="G36" i="130"/>
  <c r="G35" i="130" s="1"/>
  <c r="B36" i="130"/>
  <c r="AF35" i="130"/>
  <c r="AD35" i="130"/>
  <c r="AB35" i="130" s="1"/>
  <c r="Z35" i="130"/>
  <c r="X35" i="130"/>
  <c r="V35" i="130"/>
  <c r="T35" i="130"/>
  <c r="R35" i="130"/>
  <c r="P35" i="130"/>
  <c r="N35" i="130"/>
  <c r="L35" i="130"/>
  <c r="J35" i="130"/>
  <c r="H35" i="130"/>
  <c r="F35" i="130"/>
  <c r="D35" i="130" s="1"/>
  <c r="B35" i="130"/>
  <c r="AB34" i="130"/>
  <c r="V34" i="130"/>
  <c r="P34" i="130"/>
  <c r="J34" i="130"/>
  <c r="D34" i="130"/>
  <c r="AF33" i="130"/>
  <c r="AB33" i="130" s="1"/>
  <c r="AE33" i="130"/>
  <c r="Z33" i="130"/>
  <c r="Y33" i="130"/>
  <c r="T33" i="130"/>
  <c r="S33" i="130"/>
  <c r="N33" i="130"/>
  <c r="M33" i="130"/>
  <c r="H33" i="130"/>
  <c r="D33" i="130" s="1"/>
  <c r="G33" i="130"/>
  <c r="B33" i="130"/>
  <c r="AF32" i="130"/>
  <c r="AE32" i="130"/>
  <c r="Z32" i="130"/>
  <c r="Y32" i="130"/>
  <c r="V32" i="130"/>
  <c r="T32" i="130"/>
  <c r="S32" i="130"/>
  <c r="N32" i="130"/>
  <c r="M32" i="130"/>
  <c r="H32" i="130"/>
  <c r="G32" i="130"/>
  <c r="B32" i="130"/>
  <c r="AF31" i="130"/>
  <c r="AB31" i="130" s="1"/>
  <c r="AE31" i="130"/>
  <c r="Z31" i="130"/>
  <c r="Y31" i="130"/>
  <c r="T31" i="130"/>
  <c r="S31" i="130"/>
  <c r="N31" i="130"/>
  <c r="M31" i="130"/>
  <c r="J31" i="130"/>
  <c r="H31" i="130"/>
  <c r="G31" i="130"/>
  <c r="D31" i="130"/>
  <c r="B31" i="130"/>
  <c r="AF30" i="130"/>
  <c r="AE30" i="130"/>
  <c r="Z30" i="130"/>
  <c r="Y30" i="130"/>
  <c r="T30" i="130"/>
  <c r="S30" i="130"/>
  <c r="P30" i="130"/>
  <c r="N30" i="130"/>
  <c r="M30" i="130"/>
  <c r="H30" i="130"/>
  <c r="G30" i="130"/>
  <c r="G28" i="130" s="1"/>
  <c r="B30" i="130"/>
  <c r="AF29" i="130"/>
  <c r="AE29" i="130"/>
  <c r="AB29" i="130"/>
  <c r="Z29" i="130"/>
  <c r="Y29" i="130"/>
  <c r="T29" i="130"/>
  <c r="S29" i="130"/>
  <c r="S28" i="130" s="1"/>
  <c r="N29" i="130"/>
  <c r="M29" i="130"/>
  <c r="J29" i="130"/>
  <c r="H29" i="130"/>
  <c r="D29" i="130" s="1"/>
  <c r="G29" i="130"/>
  <c r="B29" i="130"/>
  <c r="AF28" i="130"/>
  <c r="AD28" i="130"/>
  <c r="AB28" i="130"/>
  <c r="Z28" i="130"/>
  <c r="X28" i="130"/>
  <c r="V28" i="130" s="1"/>
  <c r="T28" i="130"/>
  <c r="R28" i="130"/>
  <c r="P28" i="130"/>
  <c r="N28" i="130"/>
  <c r="M28" i="130"/>
  <c r="L28" i="130"/>
  <c r="J28" i="130"/>
  <c r="H28" i="130"/>
  <c r="F28" i="130"/>
  <c r="D28" i="130" s="1"/>
  <c r="B28" i="130"/>
  <c r="AB27" i="130"/>
  <c r="V27" i="130"/>
  <c r="P27" i="130"/>
  <c r="J27" i="130"/>
  <c r="D27" i="130"/>
  <c r="AF26" i="130"/>
  <c r="AE26" i="130"/>
  <c r="Z26" i="130"/>
  <c r="V26" i="130" s="1"/>
  <c r="Y26" i="130"/>
  <c r="T26" i="130"/>
  <c r="S26" i="130"/>
  <c r="P26" i="130"/>
  <c r="N26" i="130"/>
  <c r="J26" i="130" s="1"/>
  <c r="M26" i="130"/>
  <c r="H26" i="130"/>
  <c r="G26" i="130"/>
  <c r="B26" i="130"/>
  <c r="AF25" i="130"/>
  <c r="AE25" i="130"/>
  <c r="AB25" i="130"/>
  <c r="Z25" i="130"/>
  <c r="V25" i="130" s="1"/>
  <c r="Y25" i="130"/>
  <c r="T25" i="130"/>
  <c r="S25" i="130"/>
  <c r="N25" i="130"/>
  <c r="M25" i="130"/>
  <c r="J25" i="130"/>
  <c r="H25" i="130"/>
  <c r="D25" i="130" s="1"/>
  <c r="G25" i="130"/>
  <c r="B25" i="130"/>
  <c r="AF24" i="130"/>
  <c r="AE24" i="130"/>
  <c r="Z24" i="130"/>
  <c r="Y24" i="130"/>
  <c r="V24" i="130"/>
  <c r="T24" i="130"/>
  <c r="P24" i="130" s="1"/>
  <c r="S24" i="130"/>
  <c r="N24" i="130"/>
  <c r="M24" i="130"/>
  <c r="H24" i="130"/>
  <c r="G24" i="130"/>
  <c r="B24" i="130"/>
  <c r="AF23" i="130"/>
  <c r="AB23" i="130" s="1"/>
  <c r="AE23" i="130"/>
  <c r="Z23" i="130"/>
  <c r="Y23" i="130"/>
  <c r="T23" i="130"/>
  <c r="S23" i="130"/>
  <c r="N23" i="130"/>
  <c r="M23" i="130"/>
  <c r="M21" i="130" s="1"/>
  <c r="H23" i="130"/>
  <c r="G23" i="130"/>
  <c r="D23" i="130"/>
  <c r="B23" i="130"/>
  <c r="AF22" i="130"/>
  <c r="AE22" i="130"/>
  <c r="Z22" i="130"/>
  <c r="V22" i="130" s="1"/>
  <c r="Y22" i="130"/>
  <c r="T22" i="130"/>
  <c r="S22" i="130"/>
  <c r="N22" i="130"/>
  <c r="J22" i="130" s="1"/>
  <c r="M22" i="130"/>
  <c r="H22" i="130"/>
  <c r="D22" i="130" s="1"/>
  <c r="G22" i="130"/>
  <c r="B22" i="130"/>
  <c r="AF21" i="130"/>
  <c r="AD21" i="130"/>
  <c r="AB21" i="130" s="1"/>
  <c r="Z21" i="130"/>
  <c r="Y67" i="130" s="1"/>
  <c r="X21" i="130"/>
  <c r="V21" i="130"/>
  <c r="T21" i="130"/>
  <c r="R21" i="130"/>
  <c r="P21" i="130" s="1"/>
  <c r="N21" i="130"/>
  <c r="M67" i="130" s="1"/>
  <c r="L21" i="130"/>
  <c r="J21" i="130" s="1"/>
  <c r="H21" i="130"/>
  <c r="F21" i="130"/>
  <c r="AH21" i="130" s="1"/>
  <c r="D21" i="130"/>
  <c r="B21" i="130"/>
  <c r="B9" i="130"/>
  <c r="G78" i="130" s="1"/>
  <c r="B78" i="129"/>
  <c r="AD68" i="129"/>
  <c r="X68" i="129"/>
  <c r="R68" i="129"/>
  <c r="L68" i="129"/>
  <c r="F68" i="129"/>
  <c r="AH68" i="129" s="1"/>
  <c r="B15" i="129" s="1"/>
  <c r="AF65" i="129"/>
  <c r="AE65" i="129"/>
  <c r="AB65" i="129"/>
  <c r="Z65" i="129"/>
  <c r="V65" i="129" s="1"/>
  <c r="Y65" i="129"/>
  <c r="T65" i="129"/>
  <c r="S65" i="129"/>
  <c r="N65" i="129"/>
  <c r="J65" i="129" s="1"/>
  <c r="M65" i="129"/>
  <c r="H65" i="129"/>
  <c r="G65" i="129"/>
  <c r="D65" i="129"/>
  <c r="B65" i="129"/>
  <c r="AF64" i="129"/>
  <c r="AE64" i="129"/>
  <c r="Z64" i="129"/>
  <c r="V64" i="129" s="1"/>
  <c r="Y64" i="129"/>
  <c r="T64" i="129"/>
  <c r="S64" i="129"/>
  <c r="N64" i="129"/>
  <c r="M64" i="129"/>
  <c r="H64" i="129"/>
  <c r="G64" i="129"/>
  <c r="B64" i="129"/>
  <c r="AF63" i="129"/>
  <c r="AE63" i="129"/>
  <c r="Z63" i="129"/>
  <c r="V63" i="129" s="1"/>
  <c r="Y63" i="129"/>
  <c r="T63" i="129"/>
  <c r="P63" i="129" s="1"/>
  <c r="S63" i="129"/>
  <c r="N63" i="129"/>
  <c r="J63" i="129" s="1"/>
  <c r="M63" i="129"/>
  <c r="H63" i="129"/>
  <c r="G63" i="129"/>
  <c r="D63" i="129" s="1"/>
  <c r="B63" i="129"/>
  <c r="AF62" i="129"/>
  <c r="AE62" i="129"/>
  <c r="Z62" i="129"/>
  <c r="Y62" i="129"/>
  <c r="V62" i="129" s="1"/>
  <c r="T62" i="129"/>
  <c r="S62" i="129"/>
  <c r="P62" i="129" s="1"/>
  <c r="N62" i="129"/>
  <c r="J62" i="129" s="1"/>
  <c r="M62" i="129"/>
  <c r="H62" i="129"/>
  <c r="G62" i="129"/>
  <c r="B62" i="129"/>
  <c r="AF61" i="129"/>
  <c r="AE61" i="129"/>
  <c r="AB61" i="129" s="1"/>
  <c r="Z61" i="129"/>
  <c r="V61" i="129" s="1"/>
  <c r="Y61" i="129"/>
  <c r="T61" i="129"/>
  <c r="P61" i="129" s="1"/>
  <c r="S61" i="129"/>
  <c r="N61" i="129"/>
  <c r="M61" i="129"/>
  <c r="H61" i="129"/>
  <c r="D61" i="129" s="1"/>
  <c r="G61" i="129"/>
  <c r="B61" i="129"/>
  <c r="AF60" i="129"/>
  <c r="AE60" i="129"/>
  <c r="Z60" i="129"/>
  <c r="Y60" i="129"/>
  <c r="T60" i="129"/>
  <c r="P60" i="129" s="1"/>
  <c r="S60" i="129"/>
  <c r="N60" i="129"/>
  <c r="M60" i="129"/>
  <c r="H60" i="129"/>
  <c r="G60" i="129"/>
  <c r="B60" i="129"/>
  <c r="AF59" i="129"/>
  <c r="AB59" i="129" s="1"/>
  <c r="AE59" i="129"/>
  <c r="Z59" i="129"/>
  <c r="Y59" i="129"/>
  <c r="T59" i="129"/>
  <c r="S59" i="129"/>
  <c r="N59" i="129"/>
  <c r="M59" i="129"/>
  <c r="J59" i="129" s="1"/>
  <c r="H59" i="129"/>
  <c r="G59" i="129"/>
  <c r="D59" i="129" s="1"/>
  <c r="B59" i="129"/>
  <c r="AF58" i="129"/>
  <c r="AE58" i="129"/>
  <c r="Z58" i="129"/>
  <c r="V58" i="129" s="1"/>
  <c r="Y58" i="129"/>
  <c r="T58" i="129"/>
  <c r="S58" i="129"/>
  <c r="P58" i="129"/>
  <c r="N58" i="129"/>
  <c r="M58" i="129"/>
  <c r="H58" i="129"/>
  <c r="G58" i="129"/>
  <c r="B58" i="129"/>
  <c r="AF57" i="129"/>
  <c r="AD57" i="129"/>
  <c r="AB57" i="129" s="1"/>
  <c r="Z57" i="129"/>
  <c r="AI57" i="129" s="1"/>
  <c r="X57" i="129"/>
  <c r="V57" i="129"/>
  <c r="T57" i="129"/>
  <c r="R57" i="129"/>
  <c r="P57" i="129" s="1"/>
  <c r="N57" i="129"/>
  <c r="L57" i="129"/>
  <c r="J57" i="129" s="1"/>
  <c r="H57" i="129"/>
  <c r="F57" i="129"/>
  <c r="D57" i="129" s="1"/>
  <c r="B57" i="129"/>
  <c r="AB56" i="129"/>
  <c r="V56" i="129"/>
  <c r="P56" i="129"/>
  <c r="J56" i="129"/>
  <c r="D56" i="129"/>
  <c r="AF55" i="129"/>
  <c r="AE55" i="129"/>
  <c r="AB55" i="129"/>
  <c r="Z55" i="129"/>
  <c r="Y55" i="129"/>
  <c r="T55" i="129"/>
  <c r="S55" i="129"/>
  <c r="N55" i="129"/>
  <c r="M55" i="129"/>
  <c r="J55" i="129" s="1"/>
  <c r="H55" i="129"/>
  <c r="D55" i="129" s="1"/>
  <c r="G55" i="129"/>
  <c r="B55" i="129"/>
  <c r="AF54" i="129"/>
  <c r="AE54" i="129"/>
  <c r="Z54" i="129"/>
  <c r="Y54" i="129"/>
  <c r="V54" i="129" s="1"/>
  <c r="T54" i="129"/>
  <c r="P54" i="129" s="1"/>
  <c r="S54" i="129"/>
  <c r="N54" i="129"/>
  <c r="M54" i="129"/>
  <c r="H54" i="129"/>
  <c r="G54" i="129"/>
  <c r="B54" i="129"/>
  <c r="AF53" i="129"/>
  <c r="AB53" i="129" s="1"/>
  <c r="AE53" i="129"/>
  <c r="Z53" i="129"/>
  <c r="Y53" i="129"/>
  <c r="T53" i="129"/>
  <c r="S53" i="129"/>
  <c r="N53" i="129"/>
  <c r="J53" i="129" s="1"/>
  <c r="M53" i="129"/>
  <c r="H53" i="129"/>
  <c r="G53" i="129"/>
  <c r="D53" i="129"/>
  <c r="B53" i="129"/>
  <c r="AF52" i="129"/>
  <c r="AB52" i="129" s="1"/>
  <c r="AE52" i="129"/>
  <c r="Z52" i="129"/>
  <c r="V52" i="129" s="1"/>
  <c r="Y52" i="129"/>
  <c r="T52" i="129"/>
  <c r="P52" i="129" s="1"/>
  <c r="S52" i="129"/>
  <c r="N52" i="129"/>
  <c r="J52" i="129" s="1"/>
  <c r="M52" i="129"/>
  <c r="H52" i="129"/>
  <c r="G52" i="129"/>
  <c r="B52" i="129"/>
  <c r="AF51" i="129"/>
  <c r="AB51" i="129" s="1"/>
  <c r="AE51" i="129"/>
  <c r="Z51" i="129"/>
  <c r="V51" i="129" s="1"/>
  <c r="Y51" i="129"/>
  <c r="T51" i="129"/>
  <c r="P51" i="129" s="1"/>
  <c r="S51" i="129"/>
  <c r="N51" i="129"/>
  <c r="M51" i="129"/>
  <c r="J51" i="129"/>
  <c r="H51" i="129"/>
  <c r="G51" i="129"/>
  <c r="D51" i="129" s="1"/>
  <c r="B51" i="129"/>
  <c r="AF50" i="129"/>
  <c r="AE50" i="129"/>
  <c r="Z50" i="129"/>
  <c r="Y50" i="129"/>
  <c r="V50" i="129" s="1"/>
  <c r="T50" i="129"/>
  <c r="S50" i="129"/>
  <c r="P50" i="129" s="1"/>
  <c r="N50" i="129"/>
  <c r="J50" i="129" s="1"/>
  <c r="M50" i="129"/>
  <c r="H50" i="129"/>
  <c r="G50" i="129"/>
  <c r="B50" i="129"/>
  <c r="AF49" i="129"/>
  <c r="AE49" i="129"/>
  <c r="AB49" i="129" s="1"/>
  <c r="Z49" i="129"/>
  <c r="V49" i="129" s="1"/>
  <c r="Y49" i="129"/>
  <c r="T49" i="129"/>
  <c r="P49" i="129" s="1"/>
  <c r="S49" i="129"/>
  <c r="N49" i="129"/>
  <c r="M49" i="129"/>
  <c r="H49" i="129"/>
  <c r="G49" i="129"/>
  <c r="D49" i="129"/>
  <c r="B49" i="129"/>
  <c r="AF48" i="129"/>
  <c r="AE48" i="129"/>
  <c r="Z48" i="129"/>
  <c r="Y48" i="129"/>
  <c r="T48" i="129"/>
  <c r="S48" i="129"/>
  <c r="P48" i="129"/>
  <c r="N48" i="129"/>
  <c r="M48" i="129"/>
  <c r="H48" i="129"/>
  <c r="G48" i="129"/>
  <c r="B48" i="129"/>
  <c r="AF47" i="129"/>
  <c r="AD47" i="129"/>
  <c r="AB47" i="129" s="1"/>
  <c r="Z47" i="129"/>
  <c r="X47" i="129"/>
  <c r="V47" i="129" s="1"/>
  <c r="T47" i="129"/>
  <c r="R47" i="129"/>
  <c r="P47" i="129" s="1"/>
  <c r="N47" i="129"/>
  <c r="AI47" i="129" s="1"/>
  <c r="L47" i="129"/>
  <c r="J47" i="129"/>
  <c r="H47" i="129"/>
  <c r="F47" i="129"/>
  <c r="D47" i="129" s="1"/>
  <c r="B47" i="129"/>
  <c r="AB46" i="129"/>
  <c r="V46" i="129"/>
  <c r="P46" i="129"/>
  <c r="J46" i="129"/>
  <c r="D46" i="129"/>
  <c r="AF45" i="129"/>
  <c r="AE45" i="129"/>
  <c r="AB45" i="129"/>
  <c r="Z45" i="129"/>
  <c r="Y45" i="129"/>
  <c r="T45" i="129"/>
  <c r="S45" i="129"/>
  <c r="N45" i="129"/>
  <c r="M45" i="129"/>
  <c r="J45" i="129" s="1"/>
  <c r="H45" i="129"/>
  <c r="D45" i="129" s="1"/>
  <c r="G45" i="129"/>
  <c r="B45" i="129"/>
  <c r="AF44" i="129"/>
  <c r="AE44" i="129"/>
  <c r="Z44" i="129"/>
  <c r="Y44" i="129"/>
  <c r="V44" i="129" s="1"/>
  <c r="T44" i="129"/>
  <c r="P44" i="129" s="1"/>
  <c r="S44" i="129"/>
  <c r="N44" i="129"/>
  <c r="J44" i="129" s="1"/>
  <c r="M44" i="129"/>
  <c r="H44" i="129"/>
  <c r="G44" i="129"/>
  <c r="B44" i="129"/>
  <c r="AF43" i="129"/>
  <c r="AB43" i="129" s="1"/>
  <c r="AE43" i="129"/>
  <c r="Z43" i="129"/>
  <c r="V43" i="129" s="1"/>
  <c r="Y43" i="129"/>
  <c r="T43" i="129"/>
  <c r="S43" i="129"/>
  <c r="N43" i="129"/>
  <c r="M43" i="129"/>
  <c r="H43" i="129"/>
  <c r="D43" i="129" s="1"/>
  <c r="G43" i="129"/>
  <c r="B43" i="129"/>
  <c r="AF42" i="129"/>
  <c r="AE42" i="129"/>
  <c r="Z42" i="129"/>
  <c r="Y42" i="129"/>
  <c r="V42" i="129"/>
  <c r="T42" i="129"/>
  <c r="S42" i="129"/>
  <c r="P42" i="129" s="1"/>
  <c r="N42" i="129"/>
  <c r="J42" i="129" s="1"/>
  <c r="M42" i="129"/>
  <c r="H42" i="129"/>
  <c r="G42" i="129"/>
  <c r="B42" i="129"/>
  <c r="AF41" i="129"/>
  <c r="AE41" i="129"/>
  <c r="AB41" i="129" s="1"/>
  <c r="Z41" i="129"/>
  <c r="V41" i="129" s="1"/>
  <c r="Y41" i="129"/>
  <c r="T41" i="129"/>
  <c r="S41" i="129"/>
  <c r="N41" i="129"/>
  <c r="J41" i="129" s="1"/>
  <c r="M41" i="129"/>
  <c r="H41" i="129"/>
  <c r="D41" i="129" s="1"/>
  <c r="G41" i="129"/>
  <c r="B41" i="129"/>
  <c r="AF40" i="129"/>
  <c r="AE40" i="129"/>
  <c r="Z40" i="129"/>
  <c r="Y40" i="129"/>
  <c r="Y39" i="129" s="1"/>
  <c r="T40" i="129"/>
  <c r="P40" i="129" s="1"/>
  <c r="S40" i="129"/>
  <c r="N40" i="129"/>
  <c r="M40" i="129"/>
  <c r="H40" i="129"/>
  <c r="G40" i="129"/>
  <c r="B40" i="129"/>
  <c r="AI39" i="129"/>
  <c r="AF39" i="129"/>
  <c r="AD39" i="129"/>
  <c r="AB39" i="129" s="1"/>
  <c r="Z39" i="129"/>
  <c r="X39" i="129"/>
  <c r="V39" i="129" s="1"/>
  <c r="T39" i="129"/>
  <c r="R39" i="129"/>
  <c r="P39" i="129"/>
  <c r="N39" i="129"/>
  <c r="L39" i="129"/>
  <c r="J39" i="129" s="1"/>
  <c r="H39" i="129"/>
  <c r="F39" i="129"/>
  <c r="D39" i="129" s="1"/>
  <c r="B39" i="129"/>
  <c r="AB38" i="129"/>
  <c r="V38" i="129"/>
  <c r="P38" i="129"/>
  <c r="J38" i="129"/>
  <c r="D38" i="129"/>
  <c r="AF37" i="129"/>
  <c r="AB37" i="129" s="1"/>
  <c r="AE37" i="129"/>
  <c r="Z37" i="129"/>
  <c r="V37" i="129" s="1"/>
  <c r="Y37" i="129"/>
  <c r="T37" i="129"/>
  <c r="S37" i="129"/>
  <c r="N37" i="129"/>
  <c r="M37" i="129"/>
  <c r="J37" i="129"/>
  <c r="H37" i="129"/>
  <c r="G37" i="129"/>
  <c r="D37" i="129" s="1"/>
  <c r="B37" i="129"/>
  <c r="AF36" i="129"/>
  <c r="AE36" i="129"/>
  <c r="Z36" i="129"/>
  <c r="V36" i="129" s="1"/>
  <c r="Y36" i="129"/>
  <c r="Y35" i="129" s="1"/>
  <c r="T36" i="129"/>
  <c r="S36" i="129"/>
  <c r="P36" i="129"/>
  <c r="N36" i="129"/>
  <c r="M36" i="129"/>
  <c r="H36" i="129"/>
  <c r="G36" i="129"/>
  <c r="G35" i="129" s="1"/>
  <c r="B36" i="129"/>
  <c r="AF35" i="129"/>
  <c r="AD35" i="129"/>
  <c r="AB35" i="129" s="1"/>
  <c r="Z35" i="129"/>
  <c r="X35" i="129"/>
  <c r="V35" i="129" s="1"/>
  <c r="T35" i="129"/>
  <c r="AI35" i="129" s="1"/>
  <c r="R35" i="129"/>
  <c r="P35" i="129"/>
  <c r="N35" i="129"/>
  <c r="L35" i="129"/>
  <c r="J35" i="129" s="1"/>
  <c r="H35" i="129"/>
  <c r="F35" i="129"/>
  <c r="D35" i="129" s="1"/>
  <c r="B35" i="129"/>
  <c r="AB34" i="129"/>
  <c r="V34" i="129"/>
  <c r="P34" i="129"/>
  <c r="J34" i="129"/>
  <c r="D34" i="129"/>
  <c r="AF33" i="129"/>
  <c r="AE33" i="129"/>
  <c r="AB33" i="129" s="1"/>
  <c r="Z33" i="129"/>
  <c r="V33" i="129" s="1"/>
  <c r="Y33" i="129"/>
  <c r="T33" i="129"/>
  <c r="S33" i="129"/>
  <c r="N33" i="129"/>
  <c r="J33" i="129" s="1"/>
  <c r="M33" i="129"/>
  <c r="H33" i="129"/>
  <c r="D33" i="129" s="1"/>
  <c r="G33" i="129"/>
  <c r="B33" i="129"/>
  <c r="AF32" i="129"/>
  <c r="AE32" i="129"/>
  <c r="Z32" i="129"/>
  <c r="Y32" i="129"/>
  <c r="V32" i="129" s="1"/>
  <c r="T32" i="129"/>
  <c r="P32" i="129" s="1"/>
  <c r="S32" i="129"/>
  <c r="N32" i="129"/>
  <c r="M32" i="129"/>
  <c r="H32" i="129"/>
  <c r="G32" i="129"/>
  <c r="B32" i="129"/>
  <c r="AF31" i="129"/>
  <c r="AB31" i="129" s="1"/>
  <c r="AE31" i="129"/>
  <c r="Z31" i="129"/>
  <c r="Y31" i="129"/>
  <c r="T31" i="129"/>
  <c r="S31" i="129"/>
  <c r="N31" i="129"/>
  <c r="J31" i="129" s="1"/>
  <c r="M31" i="129"/>
  <c r="H31" i="129"/>
  <c r="G31" i="129"/>
  <c r="D31" i="129"/>
  <c r="B31" i="129"/>
  <c r="AF30" i="129"/>
  <c r="AE30" i="129"/>
  <c r="Z30" i="129"/>
  <c r="Y30" i="129"/>
  <c r="T30" i="129"/>
  <c r="S30" i="129"/>
  <c r="P30" i="129"/>
  <c r="N30" i="129"/>
  <c r="M30" i="129"/>
  <c r="H30" i="129"/>
  <c r="G30" i="129"/>
  <c r="B30" i="129"/>
  <c r="AF29" i="129"/>
  <c r="AE29" i="129"/>
  <c r="AB29" i="129"/>
  <c r="Z29" i="129"/>
  <c r="Y29" i="129"/>
  <c r="T29" i="129"/>
  <c r="S29" i="129"/>
  <c r="S28" i="129" s="1"/>
  <c r="N29" i="129"/>
  <c r="M29" i="129"/>
  <c r="J29" i="129" s="1"/>
  <c r="H29" i="129"/>
  <c r="D29" i="129" s="1"/>
  <c r="G29" i="129"/>
  <c r="B29" i="129"/>
  <c r="AF28" i="129"/>
  <c r="AE28" i="129"/>
  <c r="AD28" i="129"/>
  <c r="AB28" i="129" s="1"/>
  <c r="Z28" i="129"/>
  <c r="X28" i="129"/>
  <c r="V28" i="129" s="1"/>
  <c r="T28" i="129"/>
  <c r="S67" i="129" s="1"/>
  <c r="R28" i="129"/>
  <c r="P28" i="129" s="1"/>
  <c r="N28" i="129"/>
  <c r="L28" i="129"/>
  <c r="J28" i="129" s="1"/>
  <c r="H28" i="129"/>
  <c r="F28" i="129"/>
  <c r="B28" i="129"/>
  <c r="AB27" i="129"/>
  <c r="V27" i="129"/>
  <c r="P27" i="129"/>
  <c r="J27" i="129"/>
  <c r="D27" i="129"/>
  <c r="AF26" i="129"/>
  <c r="AE26" i="129"/>
  <c r="Z26" i="129"/>
  <c r="V26" i="129" s="1"/>
  <c r="Y26" i="129"/>
  <c r="T26" i="129"/>
  <c r="S26" i="129"/>
  <c r="P26" i="129"/>
  <c r="N26" i="129"/>
  <c r="M26" i="129"/>
  <c r="H26" i="129"/>
  <c r="G26" i="129"/>
  <c r="B26" i="129"/>
  <c r="AF25" i="129"/>
  <c r="AE25" i="129"/>
  <c r="AB25" i="129"/>
  <c r="Z25" i="129"/>
  <c r="Y25" i="129"/>
  <c r="T25" i="129"/>
  <c r="S25" i="129"/>
  <c r="N25" i="129"/>
  <c r="M25" i="129"/>
  <c r="J25" i="129" s="1"/>
  <c r="H25" i="129"/>
  <c r="D25" i="129" s="1"/>
  <c r="G25" i="129"/>
  <c r="B25" i="129"/>
  <c r="AF24" i="129"/>
  <c r="AB24" i="129" s="1"/>
  <c r="AE24" i="129"/>
  <c r="Z24" i="129"/>
  <c r="Y24" i="129"/>
  <c r="V24" i="129"/>
  <c r="T24" i="129"/>
  <c r="S24" i="129"/>
  <c r="P24" i="129" s="1"/>
  <c r="N24" i="129"/>
  <c r="J24" i="129" s="1"/>
  <c r="M24" i="129"/>
  <c r="H24" i="129"/>
  <c r="G24" i="129"/>
  <c r="B24" i="129"/>
  <c r="AF23" i="129"/>
  <c r="AE23" i="129"/>
  <c r="AB23" i="129" s="1"/>
  <c r="Z23" i="129"/>
  <c r="V23" i="129" s="1"/>
  <c r="Y23" i="129"/>
  <c r="T23" i="129"/>
  <c r="P23" i="129" s="1"/>
  <c r="S23" i="129"/>
  <c r="N23" i="129"/>
  <c r="J23" i="129" s="1"/>
  <c r="M23" i="129"/>
  <c r="H23" i="129"/>
  <c r="D23" i="129" s="1"/>
  <c r="G23" i="129"/>
  <c r="B23" i="129"/>
  <c r="AF22" i="129"/>
  <c r="AE22" i="129"/>
  <c r="Z22" i="129"/>
  <c r="Y22" i="129"/>
  <c r="T22" i="129"/>
  <c r="P22" i="129" s="1"/>
  <c r="S22" i="129"/>
  <c r="N22" i="129"/>
  <c r="J22" i="129" s="1"/>
  <c r="M22" i="129"/>
  <c r="H22" i="129"/>
  <c r="G22" i="129"/>
  <c r="B22" i="129"/>
  <c r="AF21" i="129"/>
  <c r="AE67" i="129" s="1"/>
  <c r="AD21" i="129"/>
  <c r="AB21" i="129"/>
  <c r="Z21" i="129"/>
  <c r="X21" i="129"/>
  <c r="V21" i="129" s="1"/>
  <c r="T21" i="129"/>
  <c r="R21" i="129"/>
  <c r="P21" i="129" s="1"/>
  <c r="N21" i="129"/>
  <c r="L21" i="129"/>
  <c r="J21" i="129"/>
  <c r="H21" i="129"/>
  <c r="G67" i="129" s="1"/>
  <c r="F21" i="129"/>
  <c r="D21" i="129" s="1"/>
  <c r="B21" i="129"/>
  <c r="B9" i="129"/>
  <c r="G78" i="129" s="1"/>
  <c r="B78" i="128"/>
  <c r="AD68" i="128"/>
  <c r="X68" i="128"/>
  <c r="R68" i="128"/>
  <c r="L68" i="128"/>
  <c r="F68" i="128"/>
  <c r="AF65" i="128"/>
  <c r="AE65" i="128"/>
  <c r="AB65" i="128"/>
  <c r="Z65" i="128"/>
  <c r="Y65" i="128"/>
  <c r="T65" i="128"/>
  <c r="S65" i="128"/>
  <c r="N65" i="128"/>
  <c r="M65" i="128"/>
  <c r="J65" i="128" s="1"/>
  <c r="H65" i="128"/>
  <c r="D65" i="128" s="1"/>
  <c r="G65" i="128"/>
  <c r="B65" i="128"/>
  <c r="AF64" i="128"/>
  <c r="AB64" i="128" s="1"/>
  <c r="AE64" i="128"/>
  <c r="Z64" i="128"/>
  <c r="Y64" i="128"/>
  <c r="V64" i="128"/>
  <c r="T64" i="128"/>
  <c r="S64" i="128"/>
  <c r="P64" i="128" s="1"/>
  <c r="N64" i="128"/>
  <c r="J64" i="128" s="1"/>
  <c r="M64" i="128"/>
  <c r="H64" i="128"/>
  <c r="D64" i="128" s="1"/>
  <c r="G64" i="128"/>
  <c r="B64" i="128"/>
  <c r="AF63" i="128"/>
  <c r="AE63" i="128"/>
  <c r="AB63" i="128" s="1"/>
  <c r="Z63" i="128"/>
  <c r="V63" i="128" s="1"/>
  <c r="Y63" i="128"/>
  <c r="T63" i="128"/>
  <c r="S63" i="128"/>
  <c r="N63" i="128"/>
  <c r="J63" i="128" s="1"/>
  <c r="M63" i="128"/>
  <c r="H63" i="128"/>
  <c r="D63" i="128" s="1"/>
  <c r="G63" i="128"/>
  <c r="B63" i="128"/>
  <c r="AF62" i="128"/>
  <c r="AE62" i="128"/>
  <c r="Z62" i="128"/>
  <c r="Y62" i="128"/>
  <c r="V62" i="128" s="1"/>
  <c r="T62" i="128"/>
  <c r="P62" i="128" s="1"/>
  <c r="S62" i="128"/>
  <c r="N62" i="128"/>
  <c r="M62" i="128"/>
  <c r="H62" i="128"/>
  <c r="G62" i="128"/>
  <c r="B62" i="128"/>
  <c r="AF61" i="128"/>
  <c r="AB61" i="128" s="1"/>
  <c r="AE61" i="128"/>
  <c r="Z61" i="128"/>
  <c r="Y61" i="128"/>
  <c r="T61" i="128"/>
  <c r="S61" i="128"/>
  <c r="N61" i="128"/>
  <c r="J61" i="128" s="1"/>
  <c r="M61" i="128"/>
  <c r="H61" i="128"/>
  <c r="G61" i="128"/>
  <c r="D61" i="128"/>
  <c r="B61" i="128"/>
  <c r="AF60" i="128"/>
  <c r="AB60" i="128" s="1"/>
  <c r="AE60" i="128"/>
  <c r="Z60" i="128"/>
  <c r="V60" i="128" s="1"/>
  <c r="Y60" i="128"/>
  <c r="T60" i="128"/>
  <c r="P60" i="128" s="1"/>
  <c r="S60" i="128"/>
  <c r="N60" i="128"/>
  <c r="J60" i="128" s="1"/>
  <c r="M60" i="128"/>
  <c r="H60" i="128"/>
  <c r="D60" i="128" s="1"/>
  <c r="G60" i="128"/>
  <c r="B60" i="128"/>
  <c r="AF59" i="128"/>
  <c r="AB59" i="128" s="1"/>
  <c r="AE59" i="128"/>
  <c r="Z59" i="128"/>
  <c r="V59" i="128" s="1"/>
  <c r="Y59" i="128"/>
  <c r="T59" i="128"/>
  <c r="S59" i="128"/>
  <c r="N59" i="128"/>
  <c r="M59" i="128"/>
  <c r="J59" i="128"/>
  <c r="H59" i="128"/>
  <c r="G59" i="128"/>
  <c r="D59" i="128" s="1"/>
  <c r="B59" i="128"/>
  <c r="AF58" i="128"/>
  <c r="AE58" i="128"/>
  <c r="Z58" i="128"/>
  <c r="V58" i="128" s="1"/>
  <c r="Y58" i="128"/>
  <c r="Y57" i="128" s="1"/>
  <c r="T58" i="128"/>
  <c r="S58" i="128"/>
  <c r="P58" i="128"/>
  <c r="N58" i="128"/>
  <c r="M58" i="128"/>
  <c r="H58" i="128"/>
  <c r="G58" i="128"/>
  <c r="G57" i="128" s="1"/>
  <c r="B58" i="128"/>
  <c r="AF57" i="128"/>
  <c r="AD57" i="128"/>
  <c r="AB57" i="128"/>
  <c r="Z57" i="128"/>
  <c r="X57" i="128"/>
  <c r="V57" i="128" s="1"/>
  <c r="T57" i="128"/>
  <c r="R57" i="128"/>
  <c r="P57" i="128"/>
  <c r="N57" i="128"/>
  <c r="L57" i="128"/>
  <c r="AH57" i="128" s="1"/>
  <c r="H57" i="128"/>
  <c r="AI57" i="128" s="1"/>
  <c r="F57" i="128"/>
  <c r="D57" i="128"/>
  <c r="B57" i="128"/>
  <c r="AB56" i="128"/>
  <c r="V56" i="128"/>
  <c r="P56" i="128"/>
  <c r="J56" i="128"/>
  <c r="D56" i="128"/>
  <c r="AF55" i="128"/>
  <c r="AE55" i="128"/>
  <c r="AB55" i="128"/>
  <c r="Z55" i="128"/>
  <c r="Y55" i="128"/>
  <c r="T55" i="128"/>
  <c r="S55" i="128"/>
  <c r="N55" i="128"/>
  <c r="M55" i="128"/>
  <c r="J55" i="128" s="1"/>
  <c r="H55" i="128"/>
  <c r="AH55" i="128" s="1"/>
  <c r="G55" i="128"/>
  <c r="B55" i="128"/>
  <c r="AF54" i="128"/>
  <c r="AE54" i="128"/>
  <c r="Z54" i="128"/>
  <c r="Y54" i="128"/>
  <c r="V54" i="128"/>
  <c r="T54" i="128"/>
  <c r="S54" i="128"/>
  <c r="P54" i="128" s="1"/>
  <c r="N54" i="128"/>
  <c r="J54" i="128" s="1"/>
  <c r="M54" i="128"/>
  <c r="H54" i="128"/>
  <c r="G54" i="128"/>
  <c r="B54" i="128"/>
  <c r="AF53" i="128"/>
  <c r="AE53" i="128"/>
  <c r="AB53" i="128" s="1"/>
  <c r="Z53" i="128"/>
  <c r="V53" i="128" s="1"/>
  <c r="Y53" i="128"/>
  <c r="T53" i="128"/>
  <c r="P53" i="128" s="1"/>
  <c r="S53" i="128"/>
  <c r="N53" i="128"/>
  <c r="J53" i="128" s="1"/>
  <c r="M53" i="128"/>
  <c r="H53" i="128"/>
  <c r="D53" i="128" s="1"/>
  <c r="G53" i="128"/>
  <c r="B53" i="128"/>
  <c r="AF52" i="128"/>
  <c r="AE52" i="128"/>
  <c r="Z52" i="128"/>
  <c r="Y52" i="128"/>
  <c r="V52" i="128" s="1"/>
  <c r="T52" i="128"/>
  <c r="P52" i="128" s="1"/>
  <c r="S52" i="128"/>
  <c r="N52" i="128"/>
  <c r="M52" i="128"/>
  <c r="H52" i="128"/>
  <c r="G52" i="128"/>
  <c r="B52" i="128"/>
  <c r="AF51" i="128"/>
  <c r="AB51" i="128" s="1"/>
  <c r="AE51" i="128"/>
  <c r="Z51" i="128"/>
  <c r="Y51" i="128"/>
  <c r="T51" i="128"/>
  <c r="S51" i="128"/>
  <c r="N51" i="128"/>
  <c r="J51" i="128" s="1"/>
  <c r="M51" i="128"/>
  <c r="H51" i="128"/>
  <c r="G51" i="128"/>
  <c r="D51" i="128"/>
  <c r="B51" i="128"/>
  <c r="AF50" i="128"/>
  <c r="AE50" i="128"/>
  <c r="Z50" i="128"/>
  <c r="V50" i="128" s="1"/>
  <c r="Y50" i="128"/>
  <c r="T50" i="128"/>
  <c r="P50" i="128" s="1"/>
  <c r="S50" i="128"/>
  <c r="N50" i="128"/>
  <c r="J50" i="128" s="1"/>
  <c r="M50" i="128"/>
  <c r="H50" i="128"/>
  <c r="G50" i="128"/>
  <c r="B50" i="128"/>
  <c r="AF49" i="128"/>
  <c r="AB49" i="128" s="1"/>
  <c r="AE49" i="128"/>
  <c r="Z49" i="128"/>
  <c r="V49" i="128" s="1"/>
  <c r="Y49" i="128"/>
  <c r="T49" i="128"/>
  <c r="P49" i="128" s="1"/>
  <c r="S49" i="128"/>
  <c r="N49" i="128"/>
  <c r="M49" i="128"/>
  <c r="J49" i="128"/>
  <c r="H49" i="128"/>
  <c r="G49" i="128"/>
  <c r="D49" i="128" s="1"/>
  <c r="B49" i="128"/>
  <c r="AF48" i="128"/>
  <c r="AE48" i="128"/>
  <c r="Z48" i="128"/>
  <c r="V48" i="128" s="1"/>
  <c r="Y48" i="128"/>
  <c r="Y47" i="128" s="1"/>
  <c r="T48" i="128"/>
  <c r="S48" i="128"/>
  <c r="P48" i="128"/>
  <c r="N48" i="128"/>
  <c r="M48" i="128"/>
  <c r="H48" i="128"/>
  <c r="G48" i="128"/>
  <c r="G47" i="128" s="1"/>
  <c r="B48" i="128"/>
  <c r="AF47" i="128"/>
  <c r="AD47" i="128"/>
  <c r="AB47" i="128"/>
  <c r="Z47" i="128"/>
  <c r="X47" i="128"/>
  <c r="V47" i="128" s="1"/>
  <c r="T47" i="128"/>
  <c r="R47" i="128"/>
  <c r="P47" i="128"/>
  <c r="N47" i="128"/>
  <c r="L47" i="128"/>
  <c r="AH47" i="128" s="1"/>
  <c r="H47" i="128"/>
  <c r="AI47" i="128" s="1"/>
  <c r="F47" i="128"/>
  <c r="D47" i="128"/>
  <c r="B47" i="128"/>
  <c r="AB46" i="128"/>
  <c r="V46" i="128"/>
  <c r="P46" i="128"/>
  <c r="J46" i="128"/>
  <c r="D46" i="128"/>
  <c r="AF45" i="128"/>
  <c r="AE45" i="128"/>
  <c r="AB45" i="128" s="1"/>
  <c r="Z45" i="128"/>
  <c r="V45" i="128" s="1"/>
  <c r="Y45" i="128"/>
  <c r="T45" i="128"/>
  <c r="S45" i="128"/>
  <c r="N45" i="128"/>
  <c r="J45" i="128" s="1"/>
  <c r="M45" i="128"/>
  <c r="H45" i="128"/>
  <c r="D45" i="128" s="1"/>
  <c r="G45" i="128"/>
  <c r="B45" i="128"/>
  <c r="AF44" i="128"/>
  <c r="AB44" i="128" s="1"/>
  <c r="AE44" i="128"/>
  <c r="Z44" i="128"/>
  <c r="Y44" i="128"/>
  <c r="V44" i="128"/>
  <c r="T44" i="128"/>
  <c r="P44" i="128" s="1"/>
  <c r="S44" i="128"/>
  <c r="N44" i="128"/>
  <c r="J44" i="128" s="1"/>
  <c r="M44" i="128"/>
  <c r="H44" i="128"/>
  <c r="G44" i="128"/>
  <c r="B44" i="128"/>
  <c r="AF43" i="128"/>
  <c r="AB43" i="128" s="1"/>
  <c r="AE43" i="128"/>
  <c r="Z43" i="128"/>
  <c r="V43" i="128" s="1"/>
  <c r="Y43" i="128"/>
  <c r="T43" i="128"/>
  <c r="S43" i="128"/>
  <c r="N43" i="128"/>
  <c r="J43" i="128" s="1"/>
  <c r="M43" i="128"/>
  <c r="H43" i="128"/>
  <c r="G43" i="128"/>
  <c r="D43" i="128" s="1"/>
  <c r="B43" i="128"/>
  <c r="AF42" i="128"/>
  <c r="AE42" i="128"/>
  <c r="Z42" i="128"/>
  <c r="V42" i="128" s="1"/>
  <c r="Y42" i="128"/>
  <c r="T42" i="128"/>
  <c r="P42" i="128" s="1"/>
  <c r="S42" i="128"/>
  <c r="N42" i="128"/>
  <c r="M42" i="128"/>
  <c r="H42" i="128"/>
  <c r="D42" i="128" s="1"/>
  <c r="G42" i="128"/>
  <c r="B42" i="128"/>
  <c r="AF41" i="128"/>
  <c r="AB41" i="128" s="1"/>
  <c r="AE41" i="128"/>
  <c r="Z41" i="128"/>
  <c r="Y41" i="128"/>
  <c r="T41" i="128"/>
  <c r="S41" i="128"/>
  <c r="N41" i="128"/>
  <c r="M41" i="128"/>
  <c r="M39" i="128" s="1"/>
  <c r="H41" i="128"/>
  <c r="D41" i="128" s="1"/>
  <c r="G41" i="128"/>
  <c r="B41" i="128"/>
  <c r="AF40" i="128"/>
  <c r="AB40" i="128" s="1"/>
  <c r="AE40" i="128"/>
  <c r="Z40" i="128"/>
  <c r="Y40" i="128"/>
  <c r="Y39" i="128" s="1"/>
  <c r="T40" i="128"/>
  <c r="S40" i="128"/>
  <c r="P40" i="128"/>
  <c r="N40" i="128"/>
  <c r="J40" i="128" s="1"/>
  <c r="M40" i="128"/>
  <c r="H40" i="128"/>
  <c r="G40" i="128"/>
  <c r="G39" i="128" s="1"/>
  <c r="B40" i="128"/>
  <c r="AF39" i="128"/>
  <c r="AD39" i="128"/>
  <c r="AB39" i="128" s="1"/>
  <c r="Z39" i="128"/>
  <c r="X39" i="128"/>
  <c r="V39" i="128"/>
  <c r="T39" i="128"/>
  <c r="R39" i="128"/>
  <c r="P39" i="128" s="1"/>
  <c r="N39" i="128"/>
  <c r="L39" i="128"/>
  <c r="J39" i="128"/>
  <c r="H39" i="128"/>
  <c r="AI39" i="128" s="1"/>
  <c r="F39" i="128"/>
  <c r="D39" i="128" s="1"/>
  <c r="B39" i="128"/>
  <c r="AB38" i="128"/>
  <c r="V38" i="128"/>
  <c r="P38" i="128"/>
  <c r="J38" i="128"/>
  <c r="D38" i="128"/>
  <c r="AF37" i="128"/>
  <c r="AB37" i="128" s="1"/>
  <c r="AE37" i="128"/>
  <c r="Z37" i="128"/>
  <c r="V37" i="128" s="1"/>
  <c r="Y37" i="128"/>
  <c r="T37" i="128"/>
  <c r="S37" i="128"/>
  <c r="N37" i="128"/>
  <c r="M37" i="128"/>
  <c r="M35" i="128" s="1"/>
  <c r="H37" i="128"/>
  <c r="G37" i="128"/>
  <c r="D37" i="128"/>
  <c r="B37" i="128"/>
  <c r="AF36" i="128"/>
  <c r="AE36" i="128"/>
  <c r="AE35" i="128" s="1"/>
  <c r="Z36" i="128"/>
  <c r="V36" i="128" s="1"/>
  <c r="Y36" i="128"/>
  <c r="Y35" i="128" s="1"/>
  <c r="T36" i="128"/>
  <c r="S36" i="128"/>
  <c r="P36" i="128" s="1"/>
  <c r="N36" i="128"/>
  <c r="M36" i="128"/>
  <c r="H36" i="128"/>
  <c r="G36" i="128"/>
  <c r="G35" i="128" s="1"/>
  <c r="B36" i="128"/>
  <c r="AF35" i="128"/>
  <c r="AD35" i="128"/>
  <c r="AB35" i="128" s="1"/>
  <c r="Z35" i="128"/>
  <c r="X35" i="128"/>
  <c r="V35" i="128"/>
  <c r="T35" i="128"/>
  <c r="R35" i="128"/>
  <c r="P35" i="128" s="1"/>
  <c r="N35" i="128"/>
  <c r="AI35" i="128" s="1"/>
  <c r="L35" i="128"/>
  <c r="J35" i="128" s="1"/>
  <c r="H35" i="128"/>
  <c r="F35" i="128"/>
  <c r="D35" i="128" s="1"/>
  <c r="B35" i="128"/>
  <c r="AB34" i="128"/>
  <c r="V34" i="128"/>
  <c r="P34" i="128"/>
  <c r="J34" i="128"/>
  <c r="D34" i="128"/>
  <c r="AF33" i="128"/>
  <c r="AE33" i="128"/>
  <c r="AB33" i="128"/>
  <c r="Z33" i="128"/>
  <c r="V33" i="128" s="1"/>
  <c r="Y33" i="128"/>
  <c r="T33" i="128"/>
  <c r="S33" i="128"/>
  <c r="N33" i="128"/>
  <c r="M33" i="128"/>
  <c r="H33" i="128"/>
  <c r="G33" i="128"/>
  <c r="D33" i="128" s="1"/>
  <c r="B33" i="128"/>
  <c r="AF32" i="128"/>
  <c r="AE32" i="128"/>
  <c r="Z32" i="128"/>
  <c r="V32" i="128" s="1"/>
  <c r="Y32" i="128"/>
  <c r="T32" i="128"/>
  <c r="P32" i="128" s="1"/>
  <c r="S32" i="128"/>
  <c r="N32" i="128"/>
  <c r="M32" i="128"/>
  <c r="H32" i="128"/>
  <c r="G32" i="128"/>
  <c r="B32" i="128"/>
  <c r="AF31" i="128"/>
  <c r="AB31" i="128" s="1"/>
  <c r="AE31" i="128"/>
  <c r="Z31" i="128"/>
  <c r="Y31" i="128"/>
  <c r="T31" i="128"/>
  <c r="P31" i="128" s="1"/>
  <c r="S31" i="128"/>
  <c r="N31" i="128"/>
  <c r="M31" i="128"/>
  <c r="J31" i="128" s="1"/>
  <c r="H31" i="128"/>
  <c r="G31" i="128"/>
  <c r="D31" i="128"/>
  <c r="B31" i="128"/>
  <c r="AF30" i="128"/>
  <c r="AE30" i="128"/>
  <c r="Z30" i="128"/>
  <c r="Y30" i="128"/>
  <c r="T30" i="128"/>
  <c r="S30" i="128"/>
  <c r="P30" i="128"/>
  <c r="N30" i="128"/>
  <c r="J30" i="128" s="1"/>
  <c r="M30" i="128"/>
  <c r="H30" i="128"/>
  <c r="G30" i="128"/>
  <c r="B30" i="128"/>
  <c r="AF29" i="128"/>
  <c r="AE29" i="128"/>
  <c r="AB29" i="128"/>
  <c r="Z29" i="128"/>
  <c r="V29" i="128" s="1"/>
  <c r="Y29" i="128"/>
  <c r="T29" i="128"/>
  <c r="S29" i="128"/>
  <c r="S28" i="128" s="1"/>
  <c r="N29" i="128"/>
  <c r="M29" i="128"/>
  <c r="H29" i="128"/>
  <c r="G29" i="128"/>
  <c r="D29" i="128" s="1"/>
  <c r="B29" i="128"/>
  <c r="AF28" i="128"/>
  <c r="AD28" i="128"/>
  <c r="AB28" i="128" s="1"/>
  <c r="Z28" i="128"/>
  <c r="Y28" i="128"/>
  <c r="X28" i="128"/>
  <c r="V28" i="128" s="1"/>
  <c r="T28" i="128"/>
  <c r="R28" i="128"/>
  <c r="P28" i="128" s="1"/>
  <c r="N28" i="128"/>
  <c r="L28" i="128"/>
  <c r="J28" i="128"/>
  <c r="H28" i="128"/>
  <c r="F28" i="128"/>
  <c r="AH28" i="128" s="1"/>
  <c r="D28" i="128"/>
  <c r="B28" i="128"/>
  <c r="AB27" i="128"/>
  <c r="V27" i="128"/>
  <c r="P27" i="128"/>
  <c r="J27" i="128"/>
  <c r="D27" i="128"/>
  <c r="AF26" i="128"/>
  <c r="AE26" i="128"/>
  <c r="Z26" i="128"/>
  <c r="Y26" i="128"/>
  <c r="T26" i="128"/>
  <c r="S26" i="128"/>
  <c r="P26" i="128" s="1"/>
  <c r="N26" i="128"/>
  <c r="M26" i="128"/>
  <c r="H26" i="128"/>
  <c r="G26" i="128"/>
  <c r="B26" i="128"/>
  <c r="AF25" i="128"/>
  <c r="AE25" i="128"/>
  <c r="AB25" i="128" s="1"/>
  <c r="Z25" i="128"/>
  <c r="Y25" i="128"/>
  <c r="T25" i="128"/>
  <c r="S25" i="128"/>
  <c r="N25" i="128"/>
  <c r="M25" i="128"/>
  <c r="J25" i="128" s="1"/>
  <c r="H25" i="128"/>
  <c r="D25" i="128" s="1"/>
  <c r="G25" i="128"/>
  <c r="B25" i="128"/>
  <c r="AF24" i="128"/>
  <c r="AB24" i="128" s="1"/>
  <c r="AE24" i="128"/>
  <c r="Z24" i="128"/>
  <c r="Y24" i="128"/>
  <c r="V24" i="128"/>
  <c r="T24" i="128"/>
  <c r="P24" i="128" s="1"/>
  <c r="S24" i="128"/>
  <c r="N24" i="128"/>
  <c r="J24" i="128" s="1"/>
  <c r="M24" i="128"/>
  <c r="H24" i="128"/>
  <c r="G24" i="128"/>
  <c r="B24" i="128"/>
  <c r="AF23" i="128"/>
  <c r="AB23" i="128" s="1"/>
  <c r="AE23" i="128"/>
  <c r="Z23" i="128"/>
  <c r="V23" i="128" s="1"/>
  <c r="Y23" i="128"/>
  <c r="T23" i="128"/>
  <c r="S23" i="128"/>
  <c r="N23" i="128"/>
  <c r="J23" i="128" s="1"/>
  <c r="M23" i="128"/>
  <c r="H23" i="128"/>
  <c r="G23" i="128"/>
  <c r="D23" i="128" s="1"/>
  <c r="B23" i="128"/>
  <c r="AF22" i="128"/>
  <c r="AE22" i="128"/>
  <c r="Z22" i="128"/>
  <c r="Y22" i="128"/>
  <c r="T22" i="128"/>
  <c r="S22" i="128"/>
  <c r="P22" i="128" s="1"/>
  <c r="N22" i="128"/>
  <c r="M22" i="128"/>
  <c r="H22" i="128"/>
  <c r="G22" i="128"/>
  <c r="B22" i="128"/>
  <c r="AF21" i="128"/>
  <c r="AE67" i="128" s="1"/>
  <c r="AD21" i="128"/>
  <c r="AB21" i="128" s="1"/>
  <c r="Z21" i="128"/>
  <c r="X21" i="128"/>
  <c r="V21" i="128" s="1"/>
  <c r="T21" i="128"/>
  <c r="R21" i="128"/>
  <c r="P21" i="128"/>
  <c r="N21" i="128"/>
  <c r="AI21" i="128" s="1"/>
  <c r="L21" i="128"/>
  <c r="J21" i="128" s="1"/>
  <c r="H21" i="128"/>
  <c r="F21" i="128"/>
  <c r="D21" i="128"/>
  <c r="B21" i="128"/>
  <c r="B9" i="128"/>
  <c r="G78" i="128" s="1"/>
  <c r="B78" i="127"/>
  <c r="AD68" i="127"/>
  <c r="X68" i="127"/>
  <c r="R68" i="127"/>
  <c r="L68" i="127"/>
  <c r="F68" i="127"/>
  <c r="AH68" i="127" s="1"/>
  <c r="B15" i="127" s="1"/>
  <c r="AF65" i="127"/>
  <c r="AB65" i="127" s="1"/>
  <c r="AE65" i="127"/>
  <c r="Z65" i="127"/>
  <c r="Y65" i="127"/>
  <c r="T65" i="127"/>
  <c r="P65" i="127" s="1"/>
  <c r="S65" i="127"/>
  <c r="N65" i="127"/>
  <c r="J65" i="127" s="1"/>
  <c r="M65" i="127"/>
  <c r="H65" i="127"/>
  <c r="G65" i="127"/>
  <c r="B65" i="127"/>
  <c r="AF64" i="127"/>
  <c r="AE64" i="127"/>
  <c r="AB64" i="127"/>
  <c r="Z64" i="127"/>
  <c r="V64" i="127" s="1"/>
  <c r="Y64" i="127"/>
  <c r="T64" i="127"/>
  <c r="P64" i="127" s="1"/>
  <c r="S64" i="127"/>
  <c r="N64" i="127"/>
  <c r="M64" i="127"/>
  <c r="H64" i="127"/>
  <c r="D64" i="127" s="1"/>
  <c r="G64" i="127"/>
  <c r="B64" i="127"/>
  <c r="AF63" i="127"/>
  <c r="AB63" i="127" s="1"/>
  <c r="AE63" i="127"/>
  <c r="Z63" i="127"/>
  <c r="Y63" i="127"/>
  <c r="T63" i="127"/>
  <c r="S63" i="127"/>
  <c r="N63" i="127"/>
  <c r="M63" i="127"/>
  <c r="J63" i="127"/>
  <c r="H63" i="127"/>
  <c r="D63" i="127" s="1"/>
  <c r="G63" i="127"/>
  <c r="B63" i="127"/>
  <c r="AF62" i="127"/>
  <c r="AB62" i="127" s="1"/>
  <c r="AE62" i="127"/>
  <c r="Z62" i="127"/>
  <c r="Y62" i="127"/>
  <c r="V62" i="127" s="1"/>
  <c r="T62" i="127"/>
  <c r="S62" i="127"/>
  <c r="N62" i="127"/>
  <c r="M62" i="127"/>
  <c r="H62" i="127"/>
  <c r="G62" i="127"/>
  <c r="D62" i="127" s="1"/>
  <c r="B62" i="127"/>
  <c r="AF61" i="127"/>
  <c r="AB61" i="127" s="1"/>
  <c r="AE61" i="127"/>
  <c r="Z61" i="127"/>
  <c r="Y61" i="127"/>
  <c r="T61" i="127"/>
  <c r="P61" i="127" s="1"/>
  <c r="S61" i="127"/>
  <c r="N61" i="127"/>
  <c r="J61" i="127" s="1"/>
  <c r="M61" i="127"/>
  <c r="H61" i="127"/>
  <c r="G61" i="127"/>
  <c r="B61" i="127"/>
  <c r="AF60" i="127"/>
  <c r="AE60" i="127"/>
  <c r="AB60" i="127"/>
  <c r="Z60" i="127"/>
  <c r="V60" i="127" s="1"/>
  <c r="Y60" i="127"/>
  <c r="T60" i="127"/>
  <c r="P60" i="127" s="1"/>
  <c r="S60" i="127"/>
  <c r="N60" i="127"/>
  <c r="M60" i="127"/>
  <c r="H60" i="127"/>
  <c r="D60" i="127" s="1"/>
  <c r="G60" i="127"/>
  <c r="B60" i="127"/>
  <c r="AF59" i="127"/>
  <c r="AB59" i="127" s="1"/>
  <c r="AE59" i="127"/>
  <c r="Z59" i="127"/>
  <c r="Y59" i="127"/>
  <c r="Y57" i="127" s="1"/>
  <c r="T59" i="127"/>
  <c r="P59" i="127" s="1"/>
  <c r="S59" i="127"/>
  <c r="N59" i="127"/>
  <c r="J59" i="127" s="1"/>
  <c r="M59" i="127"/>
  <c r="H59" i="127"/>
  <c r="G59" i="127"/>
  <c r="B59" i="127"/>
  <c r="AF58" i="127"/>
  <c r="AE58" i="127"/>
  <c r="Z58" i="127"/>
  <c r="V58" i="127" s="1"/>
  <c r="Y58" i="127"/>
  <c r="T58" i="127"/>
  <c r="S58" i="127"/>
  <c r="N58" i="127"/>
  <c r="M58" i="127"/>
  <c r="H58" i="127"/>
  <c r="G58" i="127"/>
  <c r="D58" i="127" s="1"/>
  <c r="B58" i="127"/>
  <c r="AF57" i="127"/>
  <c r="AD57" i="127"/>
  <c r="AB57" i="127" s="1"/>
  <c r="Z57" i="127"/>
  <c r="X57" i="127"/>
  <c r="V57" i="127" s="1"/>
  <c r="T57" i="127"/>
  <c r="R57" i="127"/>
  <c r="P57" i="127"/>
  <c r="N57" i="127"/>
  <c r="L57" i="127"/>
  <c r="J57" i="127"/>
  <c r="H57" i="127"/>
  <c r="F57" i="127"/>
  <c r="D57" i="127" s="1"/>
  <c r="B57" i="127"/>
  <c r="AB56" i="127"/>
  <c r="V56" i="127"/>
  <c r="P56" i="127"/>
  <c r="J56" i="127"/>
  <c r="D56" i="127"/>
  <c r="AF55" i="127"/>
  <c r="AB55" i="127" s="1"/>
  <c r="AE55" i="127"/>
  <c r="Z55" i="127"/>
  <c r="Y55" i="127"/>
  <c r="T55" i="127"/>
  <c r="P55" i="127" s="1"/>
  <c r="S55" i="127"/>
  <c r="N55" i="127"/>
  <c r="J55" i="127" s="1"/>
  <c r="M55" i="127"/>
  <c r="H55" i="127"/>
  <c r="G55" i="127"/>
  <c r="B55" i="127"/>
  <c r="AF54" i="127"/>
  <c r="AE54" i="127"/>
  <c r="AB54" i="127"/>
  <c r="Z54" i="127"/>
  <c r="V54" i="127" s="1"/>
  <c r="Y54" i="127"/>
  <c r="T54" i="127"/>
  <c r="S54" i="127"/>
  <c r="N54" i="127"/>
  <c r="M54" i="127"/>
  <c r="H54" i="127"/>
  <c r="G54" i="127"/>
  <c r="B54" i="127"/>
  <c r="AF53" i="127"/>
  <c r="AB53" i="127" s="1"/>
  <c r="AE53" i="127"/>
  <c r="Z53" i="127"/>
  <c r="Y53" i="127"/>
  <c r="T53" i="127"/>
  <c r="P53" i="127" s="1"/>
  <c r="S53" i="127"/>
  <c r="N53" i="127"/>
  <c r="J53" i="127" s="1"/>
  <c r="M53" i="127"/>
  <c r="H53" i="127"/>
  <c r="G53" i="127"/>
  <c r="B53" i="127"/>
  <c r="AF52" i="127"/>
  <c r="AE52" i="127"/>
  <c r="AB52" i="127" s="1"/>
  <c r="Z52" i="127"/>
  <c r="Y52" i="127"/>
  <c r="T52" i="127"/>
  <c r="S52" i="127"/>
  <c r="N52" i="127"/>
  <c r="M52" i="127"/>
  <c r="H52" i="127"/>
  <c r="G52" i="127"/>
  <c r="D52" i="127" s="1"/>
  <c r="B52" i="127"/>
  <c r="AF51" i="127"/>
  <c r="AE51" i="127"/>
  <c r="Z51" i="127"/>
  <c r="V51" i="127" s="1"/>
  <c r="Y51" i="127"/>
  <c r="T51" i="127"/>
  <c r="S51" i="127"/>
  <c r="P51" i="127" s="1"/>
  <c r="N51" i="127"/>
  <c r="M51" i="127"/>
  <c r="J51" i="127"/>
  <c r="H51" i="127"/>
  <c r="D51" i="127" s="1"/>
  <c r="G51" i="127"/>
  <c r="B51" i="127"/>
  <c r="AF50" i="127"/>
  <c r="AE50" i="127"/>
  <c r="Z50" i="127"/>
  <c r="Y50" i="127"/>
  <c r="V50" i="127"/>
  <c r="T50" i="127"/>
  <c r="S50" i="127"/>
  <c r="N50" i="127"/>
  <c r="M50" i="127"/>
  <c r="H50" i="127"/>
  <c r="G50" i="127"/>
  <c r="D50" i="127"/>
  <c r="B50" i="127"/>
  <c r="AF49" i="127"/>
  <c r="AE49" i="127"/>
  <c r="Z49" i="127"/>
  <c r="Y49" i="127"/>
  <c r="T49" i="127"/>
  <c r="S49" i="127"/>
  <c r="N49" i="127"/>
  <c r="M49" i="127"/>
  <c r="H49" i="127"/>
  <c r="G49" i="127"/>
  <c r="B49" i="127"/>
  <c r="AF48" i="127"/>
  <c r="AE48" i="127"/>
  <c r="AB48" i="127"/>
  <c r="Z48" i="127"/>
  <c r="V48" i="127" s="1"/>
  <c r="Y48" i="127"/>
  <c r="T48" i="127"/>
  <c r="S48" i="127"/>
  <c r="N48" i="127"/>
  <c r="M48" i="127"/>
  <c r="H48" i="127"/>
  <c r="AH48" i="127" s="1"/>
  <c r="G48" i="127"/>
  <c r="G47" i="127" s="1"/>
  <c r="B48" i="127"/>
  <c r="AF47" i="127"/>
  <c r="AD47" i="127"/>
  <c r="AB47" i="127" s="1"/>
  <c r="Z47" i="127"/>
  <c r="X47" i="127"/>
  <c r="V47" i="127"/>
  <c r="T47" i="127"/>
  <c r="R47" i="127"/>
  <c r="P47" i="127"/>
  <c r="N47" i="127"/>
  <c r="L47" i="127"/>
  <c r="J47" i="127"/>
  <c r="H47" i="127"/>
  <c r="F47" i="127"/>
  <c r="B47" i="127"/>
  <c r="AB46" i="127"/>
  <c r="V46" i="127"/>
  <c r="P46" i="127"/>
  <c r="J46" i="127"/>
  <c r="D46" i="127"/>
  <c r="AF45" i="127"/>
  <c r="AB45" i="127" s="1"/>
  <c r="AE45" i="127"/>
  <c r="Z45" i="127"/>
  <c r="Y45" i="127"/>
  <c r="T45" i="127"/>
  <c r="P45" i="127" s="1"/>
  <c r="S45" i="127"/>
  <c r="N45" i="127"/>
  <c r="M45" i="127"/>
  <c r="H45" i="127"/>
  <c r="G45" i="127"/>
  <c r="B45" i="127"/>
  <c r="AF44" i="127"/>
  <c r="AE44" i="127"/>
  <c r="AB44" i="127"/>
  <c r="Z44" i="127"/>
  <c r="V44" i="127" s="1"/>
  <c r="Y44" i="127"/>
  <c r="T44" i="127"/>
  <c r="S44" i="127"/>
  <c r="N44" i="127"/>
  <c r="M44" i="127"/>
  <c r="H44" i="127"/>
  <c r="G44" i="127"/>
  <c r="B44" i="127"/>
  <c r="AF43" i="127"/>
  <c r="AB43" i="127" s="1"/>
  <c r="AE43" i="127"/>
  <c r="Z43" i="127"/>
  <c r="Y43" i="127"/>
  <c r="T43" i="127"/>
  <c r="S43" i="127"/>
  <c r="N43" i="127"/>
  <c r="M43" i="127"/>
  <c r="J43" i="127"/>
  <c r="H43" i="127"/>
  <c r="D43" i="127" s="1"/>
  <c r="G43" i="127"/>
  <c r="B43" i="127"/>
  <c r="AF42" i="127"/>
  <c r="AB42" i="127" s="1"/>
  <c r="AE42" i="127"/>
  <c r="Z42" i="127"/>
  <c r="Y42" i="127"/>
  <c r="V42" i="127"/>
  <c r="T42" i="127"/>
  <c r="S42" i="127"/>
  <c r="N42" i="127"/>
  <c r="M42" i="127"/>
  <c r="H42" i="127"/>
  <c r="G42" i="127"/>
  <c r="D42" i="127" s="1"/>
  <c r="B42" i="127"/>
  <c r="AF41" i="127"/>
  <c r="AB41" i="127" s="1"/>
  <c r="AE41" i="127"/>
  <c r="Z41" i="127"/>
  <c r="Y41" i="127"/>
  <c r="T41" i="127"/>
  <c r="P41" i="127" s="1"/>
  <c r="S41" i="127"/>
  <c r="N41" i="127"/>
  <c r="J41" i="127" s="1"/>
  <c r="M41" i="127"/>
  <c r="H41" i="127"/>
  <c r="G41" i="127"/>
  <c r="B41" i="127"/>
  <c r="AF40" i="127"/>
  <c r="AE40" i="127"/>
  <c r="Z40" i="127"/>
  <c r="Y40" i="127"/>
  <c r="V40" i="127"/>
  <c r="T40" i="127"/>
  <c r="S40" i="127"/>
  <c r="N40" i="127"/>
  <c r="M40" i="127"/>
  <c r="H40" i="127"/>
  <c r="G40" i="127"/>
  <c r="B40" i="127"/>
  <c r="AH39" i="127"/>
  <c r="AF39" i="127"/>
  <c r="AD39" i="127"/>
  <c r="AB39" i="127"/>
  <c r="Z39" i="127"/>
  <c r="X39" i="127"/>
  <c r="V39" i="127" s="1"/>
  <c r="T39" i="127"/>
  <c r="R39" i="127"/>
  <c r="P39" i="127"/>
  <c r="N39" i="127"/>
  <c r="L39" i="127"/>
  <c r="J39" i="127" s="1"/>
  <c r="H39" i="127"/>
  <c r="F39" i="127"/>
  <c r="D39" i="127"/>
  <c r="B39" i="127"/>
  <c r="AB38" i="127"/>
  <c r="V38" i="127"/>
  <c r="P38" i="127"/>
  <c r="J38" i="127"/>
  <c r="D38" i="127"/>
  <c r="AF37" i="127"/>
  <c r="AE37" i="127"/>
  <c r="Z37" i="127"/>
  <c r="Y37" i="127"/>
  <c r="Y35" i="127" s="1"/>
  <c r="T37" i="127"/>
  <c r="S37" i="127"/>
  <c r="S35" i="127" s="1"/>
  <c r="N37" i="127"/>
  <c r="M37" i="127"/>
  <c r="H37" i="127"/>
  <c r="G37" i="127"/>
  <c r="B37" i="127"/>
  <c r="AF36" i="127"/>
  <c r="AE36" i="127"/>
  <c r="AB36" i="127"/>
  <c r="Z36" i="127"/>
  <c r="V36" i="127" s="1"/>
  <c r="Y36" i="127"/>
  <c r="T36" i="127"/>
  <c r="P36" i="127" s="1"/>
  <c r="S36" i="127"/>
  <c r="N36" i="127"/>
  <c r="M36" i="127"/>
  <c r="H36" i="127"/>
  <c r="AH36" i="127" s="1"/>
  <c r="G36" i="127"/>
  <c r="B36" i="127"/>
  <c r="AF35" i="127"/>
  <c r="AD35" i="127"/>
  <c r="AB35" i="127" s="1"/>
  <c r="Z35" i="127"/>
  <c r="X35" i="127"/>
  <c r="V35" i="127"/>
  <c r="T35" i="127"/>
  <c r="R35" i="127"/>
  <c r="P35" i="127" s="1"/>
  <c r="N35" i="127"/>
  <c r="L35" i="127"/>
  <c r="J35" i="127"/>
  <c r="H35" i="127"/>
  <c r="F35" i="127"/>
  <c r="D35" i="127" s="1"/>
  <c r="B35" i="127"/>
  <c r="AB34" i="127"/>
  <c r="V34" i="127"/>
  <c r="P34" i="127"/>
  <c r="J34" i="127"/>
  <c r="D34" i="127"/>
  <c r="AF33" i="127"/>
  <c r="AB33" i="127" s="1"/>
  <c r="AE33" i="127"/>
  <c r="Z33" i="127"/>
  <c r="Y33" i="127"/>
  <c r="T33" i="127"/>
  <c r="S33" i="127"/>
  <c r="P33" i="127"/>
  <c r="N33" i="127"/>
  <c r="J33" i="127" s="1"/>
  <c r="M33" i="127"/>
  <c r="H33" i="127"/>
  <c r="D33" i="127" s="1"/>
  <c r="G33" i="127"/>
  <c r="B33" i="127"/>
  <c r="AF32" i="127"/>
  <c r="AE32" i="127"/>
  <c r="AB32" i="127" s="1"/>
  <c r="Z32" i="127"/>
  <c r="V32" i="127" s="1"/>
  <c r="Y32" i="127"/>
  <c r="T32" i="127"/>
  <c r="S32" i="127"/>
  <c r="N32" i="127"/>
  <c r="M32" i="127"/>
  <c r="H32" i="127"/>
  <c r="G32" i="127"/>
  <c r="B32" i="127"/>
  <c r="AF31" i="127"/>
  <c r="AB31" i="127" s="1"/>
  <c r="AE31" i="127"/>
  <c r="Z31" i="127"/>
  <c r="Y31" i="127"/>
  <c r="T31" i="127"/>
  <c r="S31" i="127"/>
  <c r="N31" i="127"/>
  <c r="M31" i="127"/>
  <c r="J31" i="127"/>
  <c r="H31" i="127"/>
  <c r="D31" i="127" s="1"/>
  <c r="G31" i="127"/>
  <c r="B31" i="127"/>
  <c r="AF30" i="127"/>
  <c r="AB30" i="127" s="1"/>
  <c r="AE30" i="127"/>
  <c r="Z30" i="127"/>
  <c r="V30" i="127" s="1"/>
  <c r="Y30" i="127"/>
  <c r="T30" i="127"/>
  <c r="S30" i="127"/>
  <c r="N30" i="127"/>
  <c r="M30" i="127"/>
  <c r="H30" i="127"/>
  <c r="G30" i="127"/>
  <c r="D30" i="127" s="1"/>
  <c r="B30" i="127"/>
  <c r="AF29" i="127"/>
  <c r="AB29" i="127" s="1"/>
  <c r="AE29" i="127"/>
  <c r="Z29" i="127"/>
  <c r="Y29" i="127"/>
  <c r="T29" i="127"/>
  <c r="S29" i="127"/>
  <c r="P29" i="127"/>
  <c r="N29" i="127"/>
  <c r="M29" i="127"/>
  <c r="H29" i="127"/>
  <c r="G29" i="127"/>
  <c r="B29" i="127"/>
  <c r="AF28" i="127"/>
  <c r="AD28" i="127"/>
  <c r="AB28" i="127" s="1"/>
  <c r="Z28" i="127"/>
  <c r="X28" i="127"/>
  <c r="V28" i="127" s="1"/>
  <c r="T28" i="127"/>
  <c r="R28" i="127"/>
  <c r="P28" i="127" s="1"/>
  <c r="N28" i="127"/>
  <c r="M28" i="127"/>
  <c r="L28" i="127"/>
  <c r="J28" i="127" s="1"/>
  <c r="H28" i="127"/>
  <c r="AI28" i="127" s="1"/>
  <c r="F28" i="127"/>
  <c r="B28" i="127"/>
  <c r="AB27" i="127"/>
  <c r="V27" i="127"/>
  <c r="P27" i="127"/>
  <c r="J27" i="127"/>
  <c r="D27" i="127"/>
  <c r="AF26" i="127"/>
  <c r="AB26" i="127" s="1"/>
  <c r="AE26" i="127"/>
  <c r="Z26" i="127"/>
  <c r="Y26" i="127"/>
  <c r="T26" i="127"/>
  <c r="S26" i="127"/>
  <c r="N26" i="127"/>
  <c r="J26" i="127" s="1"/>
  <c r="M26" i="127"/>
  <c r="H26" i="127"/>
  <c r="G26" i="127"/>
  <c r="D26" i="127" s="1"/>
  <c r="B26" i="127"/>
  <c r="AF25" i="127"/>
  <c r="AE25" i="127"/>
  <c r="Z25" i="127"/>
  <c r="Y25" i="127"/>
  <c r="T25" i="127"/>
  <c r="S25" i="127"/>
  <c r="P25" i="127" s="1"/>
  <c r="N25" i="127"/>
  <c r="J25" i="127" s="1"/>
  <c r="M25" i="127"/>
  <c r="H25" i="127"/>
  <c r="D25" i="127" s="1"/>
  <c r="G25" i="127"/>
  <c r="B25" i="127"/>
  <c r="AF24" i="127"/>
  <c r="AE24" i="127"/>
  <c r="AB24" i="127" s="1"/>
  <c r="Z24" i="127"/>
  <c r="Y24" i="127"/>
  <c r="V24" i="127"/>
  <c r="T24" i="127"/>
  <c r="P24" i="127" s="1"/>
  <c r="S24" i="127"/>
  <c r="N24" i="127"/>
  <c r="M24" i="127"/>
  <c r="H24" i="127"/>
  <c r="AH24" i="127" s="1"/>
  <c r="G24" i="127"/>
  <c r="B24" i="127"/>
  <c r="AF23" i="127"/>
  <c r="AB23" i="127" s="1"/>
  <c r="AE23" i="127"/>
  <c r="Z23" i="127"/>
  <c r="Y23" i="127"/>
  <c r="T23" i="127"/>
  <c r="P23" i="127" s="1"/>
  <c r="S23" i="127"/>
  <c r="N23" i="127"/>
  <c r="J23" i="127" s="1"/>
  <c r="M23" i="127"/>
  <c r="H23" i="127"/>
  <c r="G23" i="127"/>
  <c r="B23" i="127"/>
  <c r="AF22" i="127"/>
  <c r="AE22" i="127"/>
  <c r="AB22" i="127"/>
  <c r="Z22" i="127"/>
  <c r="Y22" i="127"/>
  <c r="T22" i="127"/>
  <c r="S22" i="127"/>
  <c r="N22" i="127"/>
  <c r="M22" i="127"/>
  <c r="H22" i="127"/>
  <c r="G22" i="127"/>
  <c r="B22" i="127"/>
  <c r="AF21" i="127"/>
  <c r="AD21" i="127"/>
  <c r="AB21" i="127" s="1"/>
  <c r="Z21" i="127"/>
  <c r="X21" i="127"/>
  <c r="V21" i="127"/>
  <c r="T21" i="127"/>
  <c r="R21" i="127"/>
  <c r="P21" i="127" s="1"/>
  <c r="N21" i="127"/>
  <c r="M67" i="127" s="1"/>
  <c r="L21" i="127"/>
  <c r="J21" i="127"/>
  <c r="H21" i="127"/>
  <c r="F21" i="127"/>
  <c r="B21" i="127"/>
  <c r="B9" i="127"/>
  <c r="G78" i="127" s="1"/>
  <c r="B78" i="126"/>
  <c r="AD68" i="126"/>
  <c r="X68" i="126"/>
  <c r="R68" i="126"/>
  <c r="L68" i="126"/>
  <c r="F68" i="126"/>
  <c r="AF65" i="126"/>
  <c r="AB65" i="126" s="1"/>
  <c r="AE65" i="126"/>
  <c r="Z65" i="126"/>
  <c r="V65" i="126" s="1"/>
  <c r="Y65" i="126"/>
  <c r="T65" i="126"/>
  <c r="P65" i="126" s="1"/>
  <c r="S65" i="126"/>
  <c r="N65" i="126"/>
  <c r="J65" i="126" s="1"/>
  <c r="M65" i="126"/>
  <c r="H65" i="126"/>
  <c r="G65" i="126"/>
  <c r="D65" i="126" s="1"/>
  <c r="B65" i="126"/>
  <c r="AF64" i="126"/>
  <c r="AE64" i="126"/>
  <c r="Z64" i="126"/>
  <c r="Y64" i="126"/>
  <c r="T64" i="126"/>
  <c r="S64" i="126"/>
  <c r="N64" i="126"/>
  <c r="J64" i="126" s="1"/>
  <c r="M64" i="126"/>
  <c r="H64" i="126"/>
  <c r="D64" i="126" s="1"/>
  <c r="G64" i="126"/>
  <c r="B64" i="126"/>
  <c r="AF63" i="126"/>
  <c r="AE63" i="126"/>
  <c r="Z63" i="126"/>
  <c r="Y63" i="126"/>
  <c r="T63" i="126"/>
  <c r="P63" i="126" s="1"/>
  <c r="S63" i="126"/>
  <c r="N63" i="126"/>
  <c r="M63" i="126"/>
  <c r="J63" i="126"/>
  <c r="H63" i="126"/>
  <c r="G63" i="126"/>
  <c r="D63" i="126" s="1"/>
  <c r="B63" i="126"/>
  <c r="AF62" i="126"/>
  <c r="AE62" i="126"/>
  <c r="Z62" i="126"/>
  <c r="V62" i="126" s="1"/>
  <c r="Y62" i="126"/>
  <c r="T62" i="126"/>
  <c r="S62" i="126"/>
  <c r="P62" i="126"/>
  <c r="N62" i="126"/>
  <c r="M62" i="126"/>
  <c r="H62" i="126"/>
  <c r="G62" i="126"/>
  <c r="B62" i="126"/>
  <c r="AF61" i="126"/>
  <c r="AE61" i="126"/>
  <c r="AB61" i="126"/>
  <c r="Z61" i="126"/>
  <c r="Y61" i="126"/>
  <c r="T61" i="126"/>
  <c r="S61" i="126"/>
  <c r="N61" i="126"/>
  <c r="M61" i="126"/>
  <c r="J61" i="126" s="1"/>
  <c r="H61" i="126"/>
  <c r="D61" i="126" s="1"/>
  <c r="G61" i="126"/>
  <c r="B61" i="126"/>
  <c r="AF60" i="126"/>
  <c r="AB60" i="126" s="1"/>
  <c r="AE60" i="126"/>
  <c r="Z60" i="126"/>
  <c r="Y60" i="126"/>
  <c r="V60" i="126"/>
  <c r="T60" i="126"/>
  <c r="S60" i="126"/>
  <c r="P60" i="126" s="1"/>
  <c r="N60" i="126"/>
  <c r="J60" i="126" s="1"/>
  <c r="M60" i="126"/>
  <c r="H60" i="126"/>
  <c r="D60" i="126" s="1"/>
  <c r="G60" i="126"/>
  <c r="B60" i="126"/>
  <c r="AF59" i="126"/>
  <c r="AE59" i="126"/>
  <c r="AB59" i="126" s="1"/>
  <c r="Z59" i="126"/>
  <c r="Y59" i="126"/>
  <c r="T59" i="126"/>
  <c r="P59" i="126" s="1"/>
  <c r="S59" i="126"/>
  <c r="N59" i="126"/>
  <c r="J59" i="126" s="1"/>
  <c r="M59" i="126"/>
  <c r="H59" i="126"/>
  <c r="G59" i="126"/>
  <c r="B59" i="126"/>
  <c r="AF58" i="126"/>
  <c r="AE58" i="126"/>
  <c r="Z58" i="126"/>
  <c r="Y58" i="126"/>
  <c r="V58" i="126" s="1"/>
  <c r="T58" i="126"/>
  <c r="P58" i="126" s="1"/>
  <c r="S58" i="126"/>
  <c r="N58" i="126"/>
  <c r="M58" i="126"/>
  <c r="H58" i="126"/>
  <c r="G58" i="126"/>
  <c r="B58" i="126"/>
  <c r="AI57" i="126"/>
  <c r="AF57" i="126"/>
  <c r="AD57" i="126"/>
  <c r="AB57" i="126"/>
  <c r="Z57" i="126"/>
  <c r="X57" i="126"/>
  <c r="V57" i="126" s="1"/>
  <c r="T57" i="126"/>
  <c r="R57" i="126"/>
  <c r="P57" i="126"/>
  <c r="N57" i="126"/>
  <c r="L57" i="126"/>
  <c r="J57" i="126" s="1"/>
  <c r="H57" i="126"/>
  <c r="F57" i="126"/>
  <c r="AH57" i="126" s="1"/>
  <c r="D57" i="126"/>
  <c r="B57" i="126"/>
  <c r="AB56" i="126"/>
  <c r="V56" i="126"/>
  <c r="P56" i="126"/>
  <c r="J56" i="126"/>
  <c r="D56" i="126"/>
  <c r="AF55" i="126"/>
  <c r="AB55" i="126" s="1"/>
  <c r="AE55" i="126"/>
  <c r="Z55" i="126"/>
  <c r="Y55" i="126"/>
  <c r="T55" i="126"/>
  <c r="P55" i="126" s="1"/>
  <c r="S55" i="126"/>
  <c r="N55" i="126"/>
  <c r="M55" i="126"/>
  <c r="J55" i="126"/>
  <c r="H55" i="126"/>
  <c r="G55" i="126"/>
  <c r="D55" i="126" s="1"/>
  <c r="B55" i="126"/>
  <c r="AF54" i="126"/>
  <c r="AE54" i="126"/>
  <c r="Z54" i="126"/>
  <c r="Y54" i="126"/>
  <c r="T54" i="126"/>
  <c r="S54" i="126"/>
  <c r="P54" i="126"/>
  <c r="N54" i="126"/>
  <c r="M54" i="126"/>
  <c r="H54" i="126"/>
  <c r="G54" i="126"/>
  <c r="B54" i="126"/>
  <c r="AF53" i="126"/>
  <c r="AE53" i="126"/>
  <c r="AB53" i="126"/>
  <c r="Z53" i="126"/>
  <c r="Y53" i="126"/>
  <c r="T53" i="126"/>
  <c r="S53" i="126"/>
  <c r="N53" i="126"/>
  <c r="M53" i="126"/>
  <c r="J53" i="126" s="1"/>
  <c r="H53" i="126"/>
  <c r="D53" i="126" s="1"/>
  <c r="G53" i="126"/>
  <c r="B53" i="126"/>
  <c r="AF52" i="126"/>
  <c r="AB52" i="126" s="1"/>
  <c r="AE52" i="126"/>
  <c r="Z52" i="126"/>
  <c r="Y52" i="126"/>
  <c r="V52" i="126"/>
  <c r="T52" i="126"/>
  <c r="S52" i="126"/>
  <c r="P52" i="126" s="1"/>
  <c r="N52" i="126"/>
  <c r="J52" i="126" s="1"/>
  <c r="M52" i="126"/>
  <c r="H52" i="126"/>
  <c r="D52" i="126" s="1"/>
  <c r="G52" i="126"/>
  <c r="B52" i="126"/>
  <c r="AF51" i="126"/>
  <c r="AE51" i="126"/>
  <c r="AB51" i="126" s="1"/>
  <c r="Z51" i="126"/>
  <c r="Y51" i="126"/>
  <c r="T51" i="126"/>
  <c r="P51" i="126" s="1"/>
  <c r="S51" i="126"/>
  <c r="N51" i="126"/>
  <c r="J51" i="126" s="1"/>
  <c r="M51" i="126"/>
  <c r="H51" i="126"/>
  <c r="D51" i="126" s="1"/>
  <c r="G51" i="126"/>
  <c r="B51" i="126"/>
  <c r="AF50" i="126"/>
  <c r="AE50" i="126"/>
  <c r="Z50" i="126"/>
  <c r="Y50" i="126"/>
  <c r="V50" i="126" s="1"/>
  <c r="T50" i="126"/>
  <c r="P50" i="126" s="1"/>
  <c r="S50" i="126"/>
  <c r="N50" i="126"/>
  <c r="M50" i="126"/>
  <c r="H50" i="126"/>
  <c r="G50" i="126"/>
  <c r="B50" i="126"/>
  <c r="AF49" i="126"/>
  <c r="AB49" i="126" s="1"/>
  <c r="AE49" i="126"/>
  <c r="Z49" i="126"/>
  <c r="Y49" i="126"/>
  <c r="T49" i="126"/>
  <c r="S49" i="126"/>
  <c r="N49" i="126"/>
  <c r="J49" i="126" s="1"/>
  <c r="M49" i="126"/>
  <c r="H49" i="126"/>
  <c r="G49" i="126"/>
  <c r="D49" i="126"/>
  <c r="B49" i="126"/>
  <c r="AF48" i="126"/>
  <c r="AB48" i="126" s="1"/>
  <c r="AE48" i="126"/>
  <c r="Z48" i="126"/>
  <c r="V48" i="126" s="1"/>
  <c r="Y48" i="126"/>
  <c r="T48" i="126"/>
  <c r="S48" i="126"/>
  <c r="N48" i="126"/>
  <c r="J48" i="126" s="1"/>
  <c r="M48" i="126"/>
  <c r="H48" i="126"/>
  <c r="D48" i="126" s="1"/>
  <c r="G48" i="126"/>
  <c r="B48" i="126"/>
  <c r="AF47" i="126"/>
  <c r="AD47" i="126"/>
  <c r="AB47" i="126" s="1"/>
  <c r="Z47" i="126"/>
  <c r="X47" i="126"/>
  <c r="V47" i="126"/>
  <c r="T47" i="126"/>
  <c r="R47" i="126"/>
  <c r="P47" i="126" s="1"/>
  <c r="N47" i="126"/>
  <c r="L47" i="126"/>
  <c r="J47" i="126"/>
  <c r="H47" i="126"/>
  <c r="F47" i="126"/>
  <c r="D47" i="126" s="1"/>
  <c r="B47" i="126"/>
  <c r="AB46" i="126"/>
  <c r="V46" i="126"/>
  <c r="P46" i="126"/>
  <c r="J46" i="126"/>
  <c r="D46" i="126"/>
  <c r="AF45" i="126"/>
  <c r="AE45" i="126"/>
  <c r="AB45" i="126"/>
  <c r="Z45" i="126"/>
  <c r="Y45" i="126"/>
  <c r="T45" i="126"/>
  <c r="S45" i="126"/>
  <c r="N45" i="126"/>
  <c r="M45" i="126"/>
  <c r="J45" i="126" s="1"/>
  <c r="H45" i="126"/>
  <c r="D45" i="126" s="1"/>
  <c r="G45" i="126"/>
  <c r="B45" i="126"/>
  <c r="AF44" i="126"/>
  <c r="AB44" i="126" s="1"/>
  <c r="AE44" i="126"/>
  <c r="Z44" i="126"/>
  <c r="Y44" i="126"/>
  <c r="V44" i="126"/>
  <c r="T44" i="126"/>
  <c r="S44" i="126"/>
  <c r="P44" i="126" s="1"/>
  <c r="N44" i="126"/>
  <c r="J44" i="126" s="1"/>
  <c r="M44" i="126"/>
  <c r="H44" i="126"/>
  <c r="D44" i="126" s="1"/>
  <c r="G44" i="126"/>
  <c r="B44" i="126"/>
  <c r="AF43" i="126"/>
  <c r="AE43" i="126"/>
  <c r="AB43" i="126" s="1"/>
  <c r="Z43" i="126"/>
  <c r="Y43" i="126"/>
  <c r="T43" i="126"/>
  <c r="P43" i="126" s="1"/>
  <c r="S43" i="126"/>
  <c r="N43" i="126"/>
  <c r="J43" i="126" s="1"/>
  <c r="M43" i="126"/>
  <c r="H43" i="126"/>
  <c r="D43" i="126" s="1"/>
  <c r="G43" i="126"/>
  <c r="B43" i="126"/>
  <c r="AF42" i="126"/>
  <c r="AE42" i="126"/>
  <c r="Z42" i="126"/>
  <c r="Y42" i="126"/>
  <c r="V42" i="126" s="1"/>
  <c r="T42" i="126"/>
  <c r="P42" i="126" s="1"/>
  <c r="S42" i="126"/>
  <c r="N42" i="126"/>
  <c r="M42" i="126"/>
  <c r="H42" i="126"/>
  <c r="G42" i="126"/>
  <c r="B42" i="126"/>
  <c r="AF41" i="126"/>
  <c r="AB41" i="126" s="1"/>
  <c r="AE41" i="126"/>
  <c r="Z41" i="126"/>
  <c r="Y41" i="126"/>
  <c r="T41" i="126"/>
  <c r="S41" i="126"/>
  <c r="N41" i="126"/>
  <c r="J41" i="126" s="1"/>
  <c r="M41" i="126"/>
  <c r="H41" i="126"/>
  <c r="G41" i="126"/>
  <c r="D41" i="126"/>
  <c r="B41" i="126"/>
  <c r="AF40" i="126"/>
  <c r="AB40" i="126" s="1"/>
  <c r="AE40" i="126"/>
  <c r="Z40" i="126"/>
  <c r="V40" i="126" s="1"/>
  <c r="Y40" i="126"/>
  <c r="T40" i="126"/>
  <c r="P40" i="126" s="1"/>
  <c r="S40" i="126"/>
  <c r="N40" i="126"/>
  <c r="J40" i="126" s="1"/>
  <c r="M40" i="126"/>
  <c r="H40" i="126"/>
  <c r="D40" i="126" s="1"/>
  <c r="G40" i="126"/>
  <c r="B40" i="126"/>
  <c r="AF39" i="126"/>
  <c r="AD39" i="126"/>
  <c r="AB39" i="126" s="1"/>
  <c r="Z39" i="126"/>
  <c r="X39" i="126"/>
  <c r="V39" i="126"/>
  <c r="T39" i="126"/>
  <c r="R39" i="126"/>
  <c r="P39" i="126" s="1"/>
  <c r="N39" i="126"/>
  <c r="L39" i="126"/>
  <c r="J39" i="126"/>
  <c r="H39" i="126"/>
  <c r="F39" i="126"/>
  <c r="D39" i="126" s="1"/>
  <c r="B39" i="126"/>
  <c r="AB38" i="126"/>
  <c r="V38" i="126"/>
  <c r="P38" i="126"/>
  <c r="J38" i="126"/>
  <c r="D38" i="126"/>
  <c r="AF37" i="126"/>
  <c r="AE37" i="126"/>
  <c r="AB37" i="126"/>
  <c r="Z37" i="126"/>
  <c r="Y37" i="126"/>
  <c r="T37" i="126"/>
  <c r="S37" i="126"/>
  <c r="S35" i="126" s="1"/>
  <c r="N37" i="126"/>
  <c r="M37" i="126"/>
  <c r="M35" i="126" s="1"/>
  <c r="H37" i="126"/>
  <c r="D37" i="126" s="1"/>
  <c r="G37" i="126"/>
  <c r="B37" i="126"/>
  <c r="AF36" i="126"/>
  <c r="AB36" i="126" s="1"/>
  <c r="AE36" i="126"/>
  <c r="AE35" i="126" s="1"/>
  <c r="Z36" i="126"/>
  <c r="Y36" i="126"/>
  <c r="V36" i="126"/>
  <c r="T36" i="126"/>
  <c r="S36" i="126"/>
  <c r="P36" i="126" s="1"/>
  <c r="N36" i="126"/>
  <c r="J36" i="126" s="1"/>
  <c r="M36" i="126"/>
  <c r="H36" i="126"/>
  <c r="D36" i="126" s="1"/>
  <c r="G36" i="126"/>
  <c r="G35" i="126" s="1"/>
  <c r="B36" i="126"/>
  <c r="AF35" i="126"/>
  <c r="AD35" i="126"/>
  <c r="AB35" i="126" s="1"/>
  <c r="Z35" i="126"/>
  <c r="X35" i="126"/>
  <c r="V35" i="126"/>
  <c r="T35" i="126"/>
  <c r="R35" i="126"/>
  <c r="P35" i="126" s="1"/>
  <c r="N35" i="126"/>
  <c r="L35" i="126"/>
  <c r="J35" i="126"/>
  <c r="H35" i="126"/>
  <c r="AI35" i="126" s="1"/>
  <c r="F35" i="126"/>
  <c r="B35" i="126"/>
  <c r="AB34" i="126"/>
  <c r="V34" i="126"/>
  <c r="P34" i="126"/>
  <c r="J34" i="126"/>
  <c r="D34" i="126"/>
  <c r="AF33" i="126"/>
  <c r="AB33" i="126" s="1"/>
  <c r="AE33" i="126"/>
  <c r="Z33" i="126"/>
  <c r="Y33" i="126"/>
  <c r="T33" i="126"/>
  <c r="S33" i="126"/>
  <c r="N33" i="126"/>
  <c r="J33" i="126" s="1"/>
  <c r="M33" i="126"/>
  <c r="H33" i="126"/>
  <c r="G33" i="126"/>
  <c r="D33" i="126"/>
  <c r="B33" i="126"/>
  <c r="AF32" i="126"/>
  <c r="AB32" i="126" s="1"/>
  <c r="AE32" i="126"/>
  <c r="Z32" i="126"/>
  <c r="V32" i="126" s="1"/>
  <c r="Y32" i="126"/>
  <c r="T32" i="126"/>
  <c r="P32" i="126" s="1"/>
  <c r="S32" i="126"/>
  <c r="N32" i="126"/>
  <c r="J32" i="126" s="1"/>
  <c r="M32" i="126"/>
  <c r="H32" i="126"/>
  <c r="D32" i="126" s="1"/>
  <c r="G32" i="126"/>
  <c r="B32" i="126"/>
  <c r="AF31" i="126"/>
  <c r="AE31" i="126"/>
  <c r="Z31" i="126"/>
  <c r="V31" i="126" s="1"/>
  <c r="Y31" i="126"/>
  <c r="T31" i="126"/>
  <c r="S31" i="126"/>
  <c r="N31" i="126"/>
  <c r="M31" i="126"/>
  <c r="J31" i="126"/>
  <c r="H31" i="126"/>
  <c r="G31" i="126"/>
  <c r="D31" i="126" s="1"/>
  <c r="B31" i="126"/>
  <c r="AF30" i="126"/>
  <c r="AE30" i="126"/>
  <c r="Z30" i="126"/>
  <c r="Y30" i="126"/>
  <c r="T30" i="126"/>
  <c r="S30" i="126"/>
  <c r="P30" i="126"/>
  <c r="N30" i="126"/>
  <c r="M30" i="126"/>
  <c r="H30" i="126"/>
  <c r="G30" i="126"/>
  <c r="G28" i="126" s="1"/>
  <c r="B30" i="126"/>
  <c r="AF29" i="126"/>
  <c r="AE29" i="126"/>
  <c r="AE28" i="126" s="1"/>
  <c r="AB29" i="126"/>
  <c r="Z29" i="126"/>
  <c r="Y29" i="126"/>
  <c r="T29" i="126"/>
  <c r="S29" i="126"/>
  <c r="S28" i="126" s="1"/>
  <c r="N29" i="126"/>
  <c r="M29" i="126"/>
  <c r="J29" i="126" s="1"/>
  <c r="H29" i="126"/>
  <c r="D29" i="126" s="1"/>
  <c r="G29" i="126"/>
  <c r="B29" i="126"/>
  <c r="AF28" i="126"/>
  <c r="AD28" i="126"/>
  <c r="AB28" i="126" s="1"/>
  <c r="Z28" i="126"/>
  <c r="X28" i="126"/>
  <c r="V28" i="126" s="1"/>
  <c r="T28" i="126"/>
  <c r="S67" i="126" s="1"/>
  <c r="R28" i="126"/>
  <c r="P28" i="126"/>
  <c r="N28" i="126"/>
  <c r="M28" i="126"/>
  <c r="L28" i="126"/>
  <c r="J28" i="126" s="1"/>
  <c r="H28" i="126"/>
  <c r="F28" i="126"/>
  <c r="AH28" i="126" s="1"/>
  <c r="B28" i="126"/>
  <c r="AB27" i="126"/>
  <c r="V27" i="126"/>
  <c r="P27" i="126"/>
  <c r="J27" i="126"/>
  <c r="D27" i="126"/>
  <c r="AF26" i="126"/>
  <c r="AE26" i="126"/>
  <c r="Z26" i="126"/>
  <c r="Y26" i="126"/>
  <c r="V26" i="126" s="1"/>
  <c r="T26" i="126"/>
  <c r="P26" i="126" s="1"/>
  <c r="S26" i="126"/>
  <c r="N26" i="126"/>
  <c r="M26" i="126"/>
  <c r="H26" i="126"/>
  <c r="G26" i="126"/>
  <c r="B26" i="126"/>
  <c r="AF25" i="126"/>
  <c r="AB25" i="126" s="1"/>
  <c r="AE25" i="126"/>
  <c r="Z25" i="126"/>
  <c r="Y25" i="126"/>
  <c r="T25" i="126"/>
  <c r="S25" i="126"/>
  <c r="N25" i="126"/>
  <c r="J25" i="126" s="1"/>
  <c r="M25" i="126"/>
  <c r="H25" i="126"/>
  <c r="G25" i="126"/>
  <c r="D25" i="126"/>
  <c r="B25" i="126"/>
  <c r="AF24" i="126"/>
  <c r="AB24" i="126" s="1"/>
  <c r="AE24" i="126"/>
  <c r="Z24" i="126"/>
  <c r="V24" i="126" s="1"/>
  <c r="Y24" i="126"/>
  <c r="T24" i="126"/>
  <c r="P24" i="126" s="1"/>
  <c r="S24" i="126"/>
  <c r="N24" i="126"/>
  <c r="J24" i="126" s="1"/>
  <c r="M24" i="126"/>
  <c r="H24" i="126"/>
  <c r="D24" i="126" s="1"/>
  <c r="G24" i="126"/>
  <c r="B24" i="126"/>
  <c r="AF23" i="126"/>
  <c r="AE23" i="126"/>
  <c r="Z23" i="126"/>
  <c r="V23" i="126" s="1"/>
  <c r="Y23" i="126"/>
  <c r="T23" i="126"/>
  <c r="S23" i="126"/>
  <c r="N23" i="126"/>
  <c r="M23" i="126"/>
  <c r="J23" i="126"/>
  <c r="H23" i="126"/>
  <c r="G23" i="126"/>
  <c r="D23" i="126" s="1"/>
  <c r="B23" i="126"/>
  <c r="AF22" i="126"/>
  <c r="AE22" i="126"/>
  <c r="Z22" i="126"/>
  <c r="Y22" i="126"/>
  <c r="Y21" i="126" s="1"/>
  <c r="T22" i="126"/>
  <c r="S22" i="126"/>
  <c r="P22" i="126"/>
  <c r="N22" i="126"/>
  <c r="M22" i="126"/>
  <c r="H22" i="126"/>
  <c r="G22" i="126"/>
  <c r="B22" i="126"/>
  <c r="AF21" i="126"/>
  <c r="AE67" i="126" s="1"/>
  <c r="AD21" i="126"/>
  <c r="AB21" i="126"/>
  <c r="Z21" i="126"/>
  <c r="X21" i="126"/>
  <c r="V21" i="126" s="1"/>
  <c r="T21" i="126"/>
  <c r="R21" i="126"/>
  <c r="P21" i="126"/>
  <c r="N21" i="126"/>
  <c r="L21" i="126"/>
  <c r="J21" i="126" s="1"/>
  <c r="H21" i="126"/>
  <c r="F21" i="126"/>
  <c r="AH21" i="126" s="1"/>
  <c r="D21" i="126"/>
  <c r="B21" i="126"/>
  <c r="B9" i="126"/>
  <c r="G78" i="126" s="1"/>
  <c r="B78" i="125"/>
  <c r="AD68" i="125"/>
  <c r="X68" i="125"/>
  <c r="R68" i="125"/>
  <c r="L68" i="125"/>
  <c r="F68" i="125"/>
  <c r="AF65" i="125"/>
  <c r="AB65" i="125" s="1"/>
  <c r="AE65" i="125"/>
  <c r="Z65" i="125"/>
  <c r="Y65" i="125"/>
  <c r="T65" i="125"/>
  <c r="S65" i="125"/>
  <c r="N65" i="125"/>
  <c r="M65" i="125"/>
  <c r="J65" i="125" s="1"/>
  <c r="H65" i="125"/>
  <c r="G65" i="125"/>
  <c r="D65" i="125" s="1"/>
  <c r="B65" i="125"/>
  <c r="AF64" i="125"/>
  <c r="AE64" i="125"/>
  <c r="Z64" i="125"/>
  <c r="Y64" i="125"/>
  <c r="T64" i="125"/>
  <c r="S64" i="125"/>
  <c r="P64" i="125"/>
  <c r="N64" i="125"/>
  <c r="M64" i="125"/>
  <c r="H64" i="125"/>
  <c r="G64" i="125"/>
  <c r="B64" i="125"/>
  <c r="AF63" i="125"/>
  <c r="AE63" i="125"/>
  <c r="AB63" i="125"/>
  <c r="Z63" i="125"/>
  <c r="Y63" i="125"/>
  <c r="T63" i="125"/>
  <c r="S63" i="125"/>
  <c r="N63" i="125"/>
  <c r="J63" i="125" s="1"/>
  <c r="M63" i="125"/>
  <c r="H63" i="125"/>
  <c r="D63" i="125" s="1"/>
  <c r="G63" i="125"/>
  <c r="B63" i="125"/>
  <c r="AF62" i="125"/>
  <c r="AB62" i="125" s="1"/>
  <c r="AE62" i="125"/>
  <c r="Z62" i="125"/>
  <c r="Y62" i="125"/>
  <c r="V62" i="125"/>
  <c r="T62" i="125"/>
  <c r="P62" i="125" s="1"/>
  <c r="S62" i="125"/>
  <c r="N62" i="125"/>
  <c r="J62" i="125" s="1"/>
  <c r="M62" i="125"/>
  <c r="H62" i="125"/>
  <c r="G62" i="125"/>
  <c r="B62" i="125"/>
  <c r="AF61" i="125"/>
  <c r="AB61" i="125" s="1"/>
  <c r="AE61" i="125"/>
  <c r="Z61" i="125"/>
  <c r="V61" i="125" s="1"/>
  <c r="Y61" i="125"/>
  <c r="T61" i="125"/>
  <c r="P61" i="125" s="1"/>
  <c r="S61" i="125"/>
  <c r="N61" i="125"/>
  <c r="J61" i="125" s="1"/>
  <c r="M61" i="125"/>
  <c r="H61" i="125"/>
  <c r="G61" i="125"/>
  <c r="D61" i="125" s="1"/>
  <c r="B61" i="125"/>
  <c r="AF60" i="125"/>
  <c r="AE60" i="125"/>
  <c r="Z60" i="125"/>
  <c r="Y60" i="125"/>
  <c r="V60" i="125" s="1"/>
  <c r="T60" i="125"/>
  <c r="S60" i="125"/>
  <c r="P60" i="125" s="1"/>
  <c r="N60" i="125"/>
  <c r="J60" i="125" s="1"/>
  <c r="M60" i="125"/>
  <c r="H60" i="125"/>
  <c r="G60" i="125"/>
  <c r="B60" i="125"/>
  <c r="AF59" i="125"/>
  <c r="AE59" i="125"/>
  <c r="Z59" i="125"/>
  <c r="V59" i="125" s="1"/>
  <c r="Y59" i="125"/>
  <c r="T59" i="125"/>
  <c r="P59" i="125" s="1"/>
  <c r="S59" i="125"/>
  <c r="N59" i="125"/>
  <c r="M59" i="125"/>
  <c r="H59" i="125"/>
  <c r="D59" i="125" s="1"/>
  <c r="G59" i="125"/>
  <c r="B59" i="125"/>
  <c r="AF58" i="125"/>
  <c r="AE58" i="125"/>
  <c r="Z58" i="125"/>
  <c r="Y58" i="125"/>
  <c r="T58" i="125"/>
  <c r="P58" i="125" s="1"/>
  <c r="S58" i="125"/>
  <c r="N58" i="125"/>
  <c r="M58" i="125"/>
  <c r="H58" i="125"/>
  <c r="G58" i="125"/>
  <c r="B58" i="125"/>
  <c r="AF57" i="125"/>
  <c r="AD57" i="125"/>
  <c r="AB57" i="125" s="1"/>
  <c r="Z57" i="125"/>
  <c r="X57" i="125"/>
  <c r="V57" i="125" s="1"/>
  <c r="T57" i="125"/>
  <c r="R57" i="125"/>
  <c r="P57" i="125" s="1"/>
  <c r="N57" i="125"/>
  <c r="AI57" i="125" s="1"/>
  <c r="L57" i="125"/>
  <c r="J57" i="125"/>
  <c r="H57" i="125"/>
  <c r="F57" i="125"/>
  <c r="D57" i="125" s="1"/>
  <c r="B57" i="125"/>
  <c r="AB56" i="125"/>
  <c r="V56" i="125"/>
  <c r="P56" i="125"/>
  <c r="J56" i="125"/>
  <c r="D56" i="125"/>
  <c r="AF55" i="125"/>
  <c r="AB55" i="125" s="1"/>
  <c r="AE55" i="125"/>
  <c r="Z55" i="125"/>
  <c r="Y55" i="125"/>
  <c r="T55" i="125"/>
  <c r="S55" i="125"/>
  <c r="N55" i="125"/>
  <c r="M55" i="125"/>
  <c r="J55" i="125" s="1"/>
  <c r="H55" i="125"/>
  <c r="G55" i="125"/>
  <c r="D55" i="125" s="1"/>
  <c r="B55" i="125"/>
  <c r="AF54" i="125"/>
  <c r="AE54" i="125"/>
  <c r="Z54" i="125"/>
  <c r="Y54" i="125"/>
  <c r="V54" i="125" s="1"/>
  <c r="T54" i="125"/>
  <c r="S54" i="125"/>
  <c r="P54" i="125" s="1"/>
  <c r="N54" i="125"/>
  <c r="J54" i="125" s="1"/>
  <c r="M54" i="125"/>
  <c r="H54" i="125"/>
  <c r="G54" i="125"/>
  <c r="B54" i="125"/>
  <c r="AF53" i="125"/>
  <c r="AE53" i="125"/>
  <c r="AB53" i="125" s="1"/>
  <c r="Z53" i="125"/>
  <c r="V53" i="125" s="1"/>
  <c r="Y53" i="125"/>
  <c r="T53" i="125"/>
  <c r="S53" i="125"/>
  <c r="N53" i="125"/>
  <c r="M53" i="125"/>
  <c r="H53" i="125"/>
  <c r="G53" i="125"/>
  <c r="D53" i="125"/>
  <c r="B53" i="125"/>
  <c r="AF52" i="125"/>
  <c r="AE52" i="125"/>
  <c r="Z52" i="125"/>
  <c r="V52" i="125" s="1"/>
  <c r="Y52" i="125"/>
  <c r="T52" i="125"/>
  <c r="S52" i="125"/>
  <c r="P52" i="125" s="1"/>
  <c r="N52" i="125"/>
  <c r="J52" i="125" s="1"/>
  <c r="M52" i="125"/>
  <c r="H52" i="125"/>
  <c r="G52" i="125"/>
  <c r="B52" i="125"/>
  <c r="AF51" i="125"/>
  <c r="AB51" i="125" s="1"/>
  <c r="AE51" i="125"/>
  <c r="Z51" i="125"/>
  <c r="V51" i="125" s="1"/>
  <c r="Y51" i="125"/>
  <c r="T51" i="125"/>
  <c r="S51" i="125"/>
  <c r="N51" i="125"/>
  <c r="M51" i="125"/>
  <c r="J51" i="125"/>
  <c r="H51" i="125"/>
  <c r="G51" i="125"/>
  <c r="D51" i="125" s="1"/>
  <c r="B51" i="125"/>
  <c r="AF50" i="125"/>
  <c r="AE50" i="125"/>
  <c r="Z50" i="125"/>
  <c r="Y50" i="125"/>
  <c r="V50" i="125" s="1"/>
  <c r="T50" i="125"/>
  <c r="S50" i="125"/>
  <c r="P50" i="125"/>
  <c r="N50" i="125"/>
  <c r="M50" i="125"/>
  <c r="H50" i="125"/>
  <c r="G50" i="125"/>
  <c r="B50" i="125"/>
  <c r="AF49" i="125"/>
  <c r="AE49" i="125"/>
  <c r="AB49" i="125"/>
  <c r="Z49" i="125"/>
  <c r="Y49" i="125"/>
  <c r="T49" i="125"/>
  <c r="S49" i="125"/>
  <c r="N49" i="125"/>
  <c r="M49" i="125"/>
  <c r="J49" i="125" s="1"/>
  <c r="H49" i="125"/>
  <c r="G49" i="125"/>
  <c r="D49" i="125"/>
  <c r="B49" i="125"/>
  <c r="AF48" i="125"/>
  <c r="AB48" i="125" s="1"/>
  <c r="AE48" i="125"/>
  <c r="Z48" i="125"/>
  <c r="Y48" i="125"/>
  <c r="T48" i="125"/>
  <c r="S48" i="125"/>
  <c r="P48" i="125"/>
  <c r="N48" i="125"/>
  <c r="M48" i="125"/>
  <c r="H48" i="125"/>
  <c r="G48" i="125"/>
  <c r="G47" i="125" s="1"/>
  <c r="B48" i="125"/>
  <c r="AF47" i="125"/>
  <c r="AD47" i="125"/>
  <c r="AB47" i="125" s="1"/>
  <c r="Z47" i="125"/>
  <c r="X47" i="125"/>
  <c r="V47" i="125" s="1"/>
  <c r="T47" i="125"/>
  <c r="R47" i="125"/>
  <c r="P47" i="125" s="1"/>
  <c r="N47" i="125"/>
  <c r="AI47" i="125" s="1"/>
  <c r="L47" i="125"/>
  <c r="J47" i="125"/>
  <c r="H47" i="125"/>
  <c r="F47" i="125"/>
  <c r="D47" i="125" s="1"/>
  <c r="B47" i="125"/>
  <c r="AB46" i="125"/>
  <c r="V46" i="125"/>
  <c r="P46" i="125"/>
  <c r="J46" i="125"/>
  <c r="D46" i="125"/>
  <c r="AF45" i="125"/>
  <c r="AE45" i="125"/>
  <c r="Z45" i="125"/>
  <c r="V45" i="125" s="1"/>
  <c r="Y45" i="125"/>
  <c r="T45" i="125"/>
  <c r="P45" i="125" s="1"/>
  <c r="S45" i="125"/>
  <c r="N45" i="125"/>
  <c r="M45" i="125"/>
  <c r="J45" i="125"/>
  <c r="H45" i="125"/>
  <c r="G45" i="125"/>
  <c r="D45" i="125" s="1"/>
  <c r="B45" i="125"/>
  <c r="AF44" i="125"/>
  <c r="AE44" i="125"/>
  <c r="Z44" i="125"/>
  <c r="Y44" i="125"/>
  <c r="V44" i="125" s="1"/>
  <c r="T44" i="125"/>
  <c r="S44" i="125"/>
  <c r="N44" i="125"/>
  <c r="J44" i="125" s="1"/>
  <c r="M44" i="125"/>
  <c r="H44" i="125"/>
  <c r="G44" i="125"/>
  <c r="B44" i="125"/>
  <c r="AF43" i="125"/>
  <c r="AE43" i="125"/>
  <c r="Z43" i="125"/>
  <c r="V43" i="125" s="1"/>
  <c r="Y43" i="125"/>
  <c r="T43" i="125"/>
  <c r="P43" i="125" s="1"/>
  <c r="S43" i="125"/>
  <c r="N43" i="125"/>
  <c r="M43" i="125"/>
  <c r="H43" i="125"/>
  <c r="G43" i="125"/>
  <c r="D43" i="125"/>
  <c r="B43" i="125"/>
  <c r="AF42" i="125"/>
  <c r="AE42" i="125"/>
  <c r="Z42" i="125"/>
  <c r="Y42" i="125"/>
  <c r="T42" i="125"/>
  <c r="S42" i="125"/>
  <c r="P42" i="125"/>
  <c r="N42" i="125"/>
  <c r="M42" i="125"/>
  <c r="H42" i="125"/>
  <c r="G42" i="125"/>
  <c r="B42" i="125"/>
  <c r="AF41" i="125"/>
  <c r="AE41" i="125"/>
  <c r="AB41" i="125"/>
  <c r="Z41" i="125"/>
  <c r="Y41" i="125"/>
  <c r="T41" i="125"/>
  <c r="S41" i="125"/>
  <c r="N41" i="125"/>
  <c r="M41" i="125"/>
  <c r="J41" i="125" s="1"/>
  <c r="H41" i="125"/>
  <c r="G41" i="125"/>
  <c r="D41" i="125" s="1"/>
  <c r="B41" i="125"/>
  <c r="AF40" i="125"/>
  <c r="AE40" i="125"/>
  <c r="Z40" i="125"/>
  <c r="V40" i="125" s="1"/>
  <c r="Y40" i="125"/>
  <c r="T40" i="125"/>
  <c r="S40" i="125"/>
  <c r="P40" i="125"/>
  <c r="N40" i="125"/>
  <c r="M40" i="125"/>
  <c r="H40" i="125"/>
  <c r="G40" i="125"/>
  <c r="B40" i="125"/>
  <c r="AI39" i="125"/>
  <c r="AF39" i="125"/>
  <c r="AD39" i="125"/>
  <c r="AB39" i="125" s="1"/>
  <c r="Z39" i="125"/>
  <c r="X39" i="125"/>
  <c r="V39" i="125"/>
  <c r="T39" i="125"/>
  <c r="R39" i="125"/>
  <c r="P39" i="125" s="1"/>
  <c r="N39" i="125"/>
  <c r="L39" i="125"/>
  <c r="H39" i="125"/>
  <c r="F39" i="125"/>
  <c r="D39" i="125" s="1"/>
  <c r="B39" i="125"/>
  <c r="AB38" i="125"/>
  <c r="V38" i="125"/>
  <c r="P38" i="125"/>
  <c r="J38" i="125"/>
  <c r="D38" i="125"/>
  <c r="AF37" i="125"/>
  <c r="AB37" i="125" s="1"/>
  <c r="AE37" i="125"/>
  <c r="Z37" i="125"/>
  <c r="Y37" i="125"/>
  <c r="T37" i="125"/>
  <c r="S37" i="125"/>
  <c r="S35" i="125" s="1"/>
  <c r="N37" i="125"/>
  <c r="M37" i="125"/>
  <c r="H37" i="125"/>
  <c r="G37" i="125"/>
  <c r="B37" i="125"/>
  <c r="AF36" i="125"/>
  <c r="AE36" i="125"/>
  <c r="AE35" i="125" s="1"/>
  <c r="Z36" i="125"/>
  <c r="Y36" i="125"/>
  <c r="T36" i="125"/>
  <c r="P36" i="125" s="1"/>
  <c r="S36" i="125"/>
  <c r="N36" i="125"/>
  <c r="M36" i="125"/>
  <c r="H36" i="125"/>
  <c r="G36" i="125"/>
  <c r="G35" i="125" s="1"/>
  <c r="B36" i="125"/>
  <c r="AI35" i="125"/>
  <c r="AF35" i="125"/>
  <c r="AD35" i="125"/>
  <c r="AB35" i="125" s="1"/>
  <c r="Z35" i="125"/>
  <c r="X35" i="125"/>
  <c r="V35" i="125"/>
  <c r="T35" i="125"/>
  <c r="R35" i="125"/>
  <c r="P35" i="125" s="1"/>
  <c r="N35" i="125"/>
  <c r="L35" i="125"/>
  <c r="H35" i="125"/>
  <c r="F35" i="125"/>
  <c r="D35" i="125" s="1"/>
  <c r="B35" i="125"/>
  <c r="AB34" i="125"/>
  <c r="V34" i="125"/>
  <c r="P34" i="125"/>
  <c r="J34" i="125"/>
  <c r="D34" i="125"/>
  <c r="AF33" i="125"/>
  <c r="AE33" i="125"/>
  <c r="AB33" i="125"/>
  <c r="Z33" i="125"/>
  <c r="Y33" i="125"/>
  <c r="T33" i="125"/>
  <c r="S33" i="125"/>
  <c r="N33" i="125"/>
  <c r="M33" i="125"/>
  <c r="J33" i="125" s="1"/>
  <c r="H33" i="125"/>
  <c r="G33" i="125"/>
  <c r="D33" i="125" s="1"/>
  <c r="B33" i="125"/>
  <c r="AF32" i="125"/>
  <c r="AE32" i="125"/>
  <c r="Z32" i="125"/>
  <c r="V32" i="125" s="1"/>
  <c r="Y32" i="125"/>
  <c r="T32" i="125"/>
  <c r="S32" i="125"/>
  <c r="P32" i="125"/>
  <c r="N32" i="125"/>
  <c r="M32" i="125"/>
  <c r="H32" i="125"/>
  <c r="G32" i="125"/>
  <c r="B32" i="125"/>
  <c r="AF31" i="125"/>
  <c r="AE31" i="125"/>
  <c r="AB31" i="125"/>
  <c r="Z31" i="125"/>
  <c r="Y31" i="125"/>
  <c r="T31" i="125"/>
  <c r="S31" i="125"/>
  <c r="S28" i="125" s="1"/>
  <c r="N31" i="125"/>
  <c r="M31" i="125"/>
  <c r="H31" i="125"/>
  <c r="D31" i="125" s="1"/>
  <c r="G31" i="125"/>
  <c r="B31" i="125"/>
  <c r="AF30" i="125"/>
  <c r="AB30" i="125" s="1"/>
  <c r="AE30" i="125"/>
  <c r="Z30" i="125"/>
  <c r="Y30" i="125"/>
  <c r="V30" i="125"/>
  <c r="T30" i="125"/>
  <c r="S30" i="125"/>
  <c r="P30" i="125" s="1"/>
  <c r="N30" i="125"/>
  <c r="J30" i="125" s="1"/>
  <c r="M30" i="125"/>
  <c r="H30" i="125"/>
  <c r="G30" i="125"/>
  <c r="B30" i="125"/>
  <c r="AF29" i="125"/>
  <c r="AE29" i="125"/>
  <c r="Z29" i="125"/>
  <c r="V29" i="125" s="1"/>
  <c r="Y29" i="125"/>
  <c r="T29" i="125"/>
  <c r="P29" i="125" s="1"/>
  <c r="S29" i="125"/>
  <c r="N29" i="125"/>
  <c r="M29" i="125"/>
  <c r="J29" i="125"/>
  <c r="H29" i="125"/>
  <c r="G29" i="125"/>
  <c r="D29" i="125" s="1"/>
  <c r="B29" i="125"/>
  <c r="AF28" i="125"/>
  <c r="AD28" i="125"/>
  <c r="AB28" i="125" s="1"/>
  <c r="Z28" i="125"/>
  <c r="X28" i="125"/>
  <c r="V28" i="125" s="1"/>
  <c r="T28" i="125"/>
  <c r="S67" i="125" s="1"/>
  <c r="R28" i="125"/>
  <c r="P28" i="125" s="1"/>
  <c r="N28" i="125"/>
  <c r="L28" i="125"/>
  <c r="J28" i="125" s="1"/>
  <c r="H28" i="125"/>
  <c r="G28" i="125"/>
  <c r="F28" i="125"/>
  <c r="B28" i="125"/>
  <c r="AB27" i="125"/>
  <c r="V27" i="125"/>
  <c r="P27" i="125"/>
  <c r="J27" i="125"/>
  <c r="D27" i="125"/>
  <c r="AF26" i="125"/>
  <c r="AE26" i="125"/>
  <c r="Z26" i="125"/>
  <c r="Y26" i="125"/>
  <c r="V26" i="125"/>
  <c r="T26" i="125"/>
  <c r="S26" i="125"/>
  <c r="N26" i="125"/>
  <c r="J26" i="125" s="1"/>
  <c r="M26" i="125"/>
  <c r="H26" i="125"/>
  <c r="G26" i="125"/>
  <c r="B26" i="125"/>
  <c r="AF25" i="125"/>
  <c r="AB25" i="125" s="1"/>
  <c r="AE25" i="125"/>
  <c r="Z25" i="125"/>
  <c r="V25" i="125" s="1"/>
  <c r="Y25" i="125"/>
  <c r="T25" i="125"/>
  <c r="S25" i="125"/>
  <c r="N25" i="125"/>
  <c r="M25" i="125"/>
  <c r="J25" i="125"/>
  <c r="H25" i="125"/>
  <c r="G25" i="125"/>
  <c r="D25" i="125" s="1"/>
  <c r="B25" i="125"/>
  <c r="AF24" i="125"/>
  <c r="AE24" i="125"/>
  <c r="Z24" i="125"/>
  <c r="V24" i="125" s="1"/>
  <c r="Y24" i="125"/>
  <c r="T24" i="125"/>
  <c r="P24" i="125" s="1"/>
  <c r="S24" i="125"/>
  <c r="N24" i="125"/>
  <c r="M24" i="125"/>
  <c r="H24" i="125"/>
  <c r="G24" i="125"/>
  <c r="B24" i="125"/>
  <c r="AF23" i="125"/>
  <c r="AB23" i="125" s="1"/>
  <c r="AE23" i="125"/>
  <c r="Z23" i="125"/>
  <c r="Y23" i="125"/>
  <c r="T23" i="125"/>
  <c r="S23" i="125"/>
  <c r="S66" i="125" s="1"/>
  <c r="N23" i="125"/>
  <c r="M23" i="125"/>
  <c r="H23" i="125"/>
  <c r="G23" i="125"/>
  <c r="D23" i="125"/>
  <c r="B23" i="125"/>
  <c r="AF22" i="125"/>
  <c r="AB22" i="125" s="1"/>
  <c r="AE22" i="125"/>
  <c r="Z22" i="125"/>
  <c r="Y22" i="125"/>
  <c r="T22" i="125"/>
  <c r="S22" i="125"/>
  <c r="P22" i="125"/>
  <c r="N22" i="125"/>
  <c r="M22" i="125"/>
  <c r="H22" i="125"/>
  <c r="G22" i="125"/>
  <c r="B22" i="125"/>
  <c r="AF21" i="125"/>
  <c r="AE67" i="125" s="1"/>
  <c r="AD21" i="125"/>
  <c r="AB21" i="125" s="1"/>
  <c r="Z21" i="125"/>
  <c r="X21" i="125"/>
  <c r="V21" i="125" s="1"/>
  <c r="T21" i="125"/>
  <c r="R21" i="125"/>
  <c r="P21" i="125" s="1"/>
  <c r="N21" i="125"/>
  <c r="M67" i="125" s="1"/>
  <c r="L21" i="125"/>
  <c r="J21" i="125"/>
  <c r="H21" i="125"/>
  <c r="G67" i="125" s="1"/>
  <c r="F21" i="125"/>
  <c r="D21" i="125" s="1"/>
  <c r="B21" i="125"/>
  <c r="B9" i="125"/>
  <c r="G78" i="125" s="1"/>
  <c r="B78" i="123"/>
  <c r="AD68" i="123"/>
  <c r="X68" i="123"/>
  <c r="R68" i="123"/>
  <c r="L68" i="123"/>
  <c r="F68" i="123"/>
  <c r="AF65" i="123"/>
  <c r="AE65" i="123"/>
  <c r="AB65" i="123"/>
  <c r="Z65" i="123"/>
  <c r="Y65" i="123"/>
  <c r="T65" i="123"/>
  <c r="S65" i="123"/>
  <c r="N65" i="123"/>
  <c r="M65" i="123"/>
  <c r="J65" i="123" s="1"/>
  <c r="H65" i="123"/>
  <c r="G65" i="123"/>
  <c r="D65" i="123" s="1"/>
  <c r="B65" i="123"/>
  <c r="AF64" i="123"/>
  <c r="AE64" i="123"/>
  <c r="Z64" i="123"/>
  <c r="Y64" i="123"/>
  <c r="T64" i="123"/>
  <c r="S64" i="123"/>
  <c r="P64" i="123"/>
  <c r="N64" i="123"/>
  <c r="M64" i="123"/>
  <c r="H64" i="123"/>
  <c r="G64" i="123"/>
  <c r="B64" i="123"/>
  <c r="AF63" i="123"/>
  <c r="AE63" i="123"/>
  <c r="AB63" i="123"/>
  <c r="Z63" i="123"/>
  <c r="Y63" i="123"/>
  <c r="T63" i="123"/>
  <c r="S63" i="123"/>
  <c r="N63" i="123"/>
  <c r="J63" i="123" s="1"/>
  <c r="M63" i="123"/>
  <c r="H63" i="123"/>
  <c r="G63" i="123"/>
  <c r="D63" i="123"/>
  <c r="B63" i="123"/>
  <c r="AF62" i="123"/>
  <c r="AB62" i="123" s="1"/>
  <c r="AE62" i="123"/>
  <c r="Z62" i="123"/>
  <c r="V62" i="123" s="1"/>
  <c r="Y62" i="123"/>
  <c r="T62" i="123"/>
  <c r="S62" i="123"/>
  <c r="N62" i="123"/>
  <c r="J62" i="123" s="1"/>
  <c r="M62" i="123"/>
  <c r="H62" i="123"/>
  <c r="G62" i="123"/>
  <c r="B62" i="123"/>
  <c r="AF61" i="123"/>
  <c r="AB61" i="123" s="1"/>
  <c r="AE61" i="123"/>
  <c r="Z61" i="123"/>
  <c r="V61" i="123" s="1"/>
  <c r="Y61" i="123"/>
  <c r="T61" i="123"/>
  <c r="P61" i="123" s="1"/>
  <c r="S61" i="123"/>
  <c r="N61" i="123"/>
  <c r="J61" i="123" s="1"/>
  <c r="M61" i="123"/>
  <c r="H61" i="123"/>
  <c r="G61" i="123"/>
  <c r="D61" i="123" s="1"/>
  <c r="B61" i="123"/>
  <c r="AF60" i="123"/>
  <c r="AE60" i="123"/>
  <c r="Z60" i="123"/>
  <c r="Y60" i="123"/>
  <c r="V60" i="123" s="1"/>
  <c r="T60" i="123"/>
  <c r="S60" i="123"/>
  <c r="P60" i="123" s="1"/>
  <c r="N60" i="123"/>
  <c r="J60" i="123" s="1"/>
  <c r="M60" i="123"/>
  <c r="H60" i="123"/>
  <c r="G60" i="123"/>
  <c r="B60" i="123"/>
  <c r="AF59" i="123"/>
  <c r="AE59" i="123"/>
  <c r="Z59" i="123"/>
  <c r="V59" i="123" s="1"/>
  <c r="Y59" i="123"/>
  <c r="T59" i="123"/>
  <c r="P59" i="123" s="1"/>
  <c r="S59" i="123"/>
  <c r="N59" i="123"/>
  <c r="M59" i="123"/>
  <c r="H59" i="123"/>
  <c r="G59" i="123"/>
  <c r="D59" i="123"/>
  <c r="B59" i="123"/>
  <c r="AF58" i="123"/>
  <c r="AE58" i="123"/>
  <c r="Z58" i="123"/>
  <c r="Y58" i="123"/>
  <c r="T58" i="123"/>
  <c r="S58" i="123"/>
  <c r="P58" i="123"/>
  <c r="N58" i="123"/>
  <c r="M58" i="123"/>
  <c r="H58" i="123"/>
  <c r="G58" i="123"/>
  <c r="B58" i="123"/>
  <c r="AF57" i="123"/>
  <c r="AD57" i="123"/>
  <c r="AB57" i="123" s="1"/>
  <c r="Z57" i="123"/>
  <c r="X57" i="123"/>
  <c r="V57" i="123" s="1"/>
  <c r="T57" i="123"/>
  <c r="R57" i="123"/>
  <c r="P57" i="123" s="1"/>
  <c r="N57" i="123"/>
  <c r="AI57" i="123" s="1"/>
  <c r="L57" i="123"/>
  <c r="J57" i="123"/>
  <c r="H57" i="123"/>
  <c r="F57" i="123"/>
  <c r="D57" i="123" s="1"/>
  <c r="B57" i="123"/>
  <c r="AB56" i="123"/>
  <c r="V56" i="123"/>
  <c r="P56" i="123"/>
  <c r="J56" i="123"/>
  <c r="D56" i="123"/>
  <c r="AF55" i="123"/>
  <c r="AB55" i="123" s="1"/>
  <c r="AE55" i="123"/>
  <c r="Z55" i="123"/>
  <c r="Y55" i="123"/>
  <c r="T55" i="123"/>
  <c r="S55" i="123"/>
  <c r="N55" i="123"/>
  <c r="M55" i="123"/>
  <c r="J55" i="123" s="1"/>
  <c r="H55" i="123"/>
  <c r="G55" i="123"/>
  <c r="D55" i="123" s="1"/>
  <c r="B55" i="123"/>
  <c r="AF54" i="123"/>
  <c r="AE54" i="123"/>
  <c r="Z54" i="123"/>
  <c r="Y54" i="123"/>
  <c r="V54" i="123" s="1"/>
  <c r="T54" i="123"/>
  <c r="S54" i="123"/>
  <c r="P54" i="123" s="1"/>
  <c r="N54" i="123"/>
  <c r="J54" i="123" s="1"/>
  <c r="M54" i="123"/>
  <c r="H54" i="123"/>
  <c r="G54" i="123"/>
  <c r="B54" i="123"/>
  <c r="AF53" i="123"/>
  <c r="AE53" i="123"/>
  <c r="AB53" i="123" s="1"/>
  <c r="Z53" i="123"/>
  <c r="V53" i="123" s="1"/>
  <c r="Y53" i="123"/>
  <c r="T53" i="123"/>
  <c r="S53" i="123"/>
  <c r="N53" i="123"/>
  <c r="M53" i="123"/>
  <c r="H53" i="123"/>
  <c r="G53" i="123"/>
  <c r="D53" i="123"/>
  <c r="B53" i="123"/>
  <c r="AF52" i="123"/>
  <c r="AE52" i="123"/>
  <c r="Z52" i="123"/>
  <c r="V52" i="123" s="1"/>
  <c r="Y52" i="123"/>
  <c r="T52" i="123"/>
  <c r="S52" i="123"/>
  <c r="N52" i="123"/>
  <c r="J52" i="123" s="1"/>
  <c r="M52" i="123"/>
  <c r="H52" i="123"/>
  <c r="G52" i="123"/>
  <c r="B52" i="123"/>
  <c r="AF51" i="123"/>
  <c r="AB51" i="123" s="1"/>
  <c r="AE51" i="123"/>
  <c r="Z51" i="123"/>
  <c r="V51" i="123" s="1"/>
  <c r="Y51" i="123"/>
  <c r="T51" i="123"/>
  <c r="S51" i="123"/>
  <c r="N51" i="123"/>
  <c r="J51" i="123" s="1"/>
  <c r="M51" i="123"/>
  <c r="H51" i="123"/>
  <c r="G51" i="123"/>
  <c r="D51" i="123" s="1"/>
  <c r="B51" i="123"/>
  <c r="AF50" i="123"/>
  <c r="AE50" i="123"/>
  <c r="Z50" i="123"/>
  <c r="V50" i="123" s="1"/>
  <c r="Y50" i="123"/>
  <c r="T50" i="123"/>
  <c r="S50" i="123"/>
  <c r="P50" i="123"/>
  <c r="N50" i="123"/>
  <c r="M50" i="123"/>
  <c r="H50" i="123"/>
  <c r="G50" i="123"/>
  <c r="B50" i="123"/>
  <c r="AF49" i="123"/>
  <c r="AE49" i="123"/>
  <c r="AB49" i="123"/>
  <c r="Z49" i="123"/>
  <c r="Y49" i="123"/>
  <c r="T49" i="123"/>
  <c r="S49" i="123"/>
  <c r="N49" i="123"/>
  <c r="M49" i="123"/>
  <c r="J49" i="123" s="1"/>
  <c r="H49" i="123"/>
  <c r="D49" i="123" s="1"/>
  <c r="G49" i="123"/>
  <c r="B49" i="123"/>
  <c r="AF48" i="123"/>
  <c r="AB48" i="123" s="1"/>
  <c r="AE48" i="123"/>
  <c r="Z48" i="123"/>
  <c r="Y48" i="123"/>
  <c r="T48" i="123"/>
  <c r="P48" i="123" s="1"/>
  <c r="S48" i="123"/>
  <c r="N48" i="123"/>
  <c r="M48" i="123"/>
  <c r="H48" i="123"/>
  <c r="G48" i="123"/>
  <c r="B48" i="123"/>
  <c r="AF47" i="123"/>
  <c r="AD47" i="123"/>
  <c r="AB47" i="123" s="1"/>
  <c r="Z47" i="123"/>
  <c r="X47" i="123"/>
  <c r="V47" i="123" s="1"/>
  <c r="T47" i="123"/>
  <c r="R47" i="123"/>
  <c r="N47" i="123"/>
  <c r="AI47" i="123" s="1"/>
  <c r="L47" i="123"/>
  <c r="J47" i="123"/>
  <c r="H47" i="123"/>
  <c r="F47" i="123"/>
  <c r="D47" i="123" s="1"/>
  <c r="B47" i="123"/>
  <c r="AB46" i="123"/>
  <c r="V46" i="123"/>
  <c r="P46" i="123"/>
  <c r="J46" i="123"/>
  <c r="D46" i="123"/>
  <c r="AF45" i="123"/>
  <c r="AE45" i="123"/>
  <c r="Z45" i="123"/>
  <c r="V45" i="123" s="1"/>
  <c r="Y45" i="123"/>
  <c r="T45" i="123"/>
  <c r="P45" i="123" s="1"/>
  <c r="S45" i="123"/>
  <c r="N45" i="123"/>
  <c r="J45" i="123" s="1"/>
  <c r="M45" i="123"/>
  <c r="H45" i="123"/>
  <c r="G45" i="123"/>
  <c r="D45" i="123" s="1"/>
  <c r="B45" i="123"/>
  <c r="AF44" i="123"/>
  <c r="AE44" i="123"/>
  <c r="Z44" i="123"/>
  <c r="Y44" i="123"/>
  <c r="V44" i="123" s="1"/>
  <c r="T44" i="123"/>
  <c r="S44" i="123"/>
  <c r="N44" i="123"/>
  <c r="J44" i="123" s="1"/>
  <c r="M44" i="123"/>
  <c r="H44" i="123"/>
  <c r="G44" i="123"/>
  <c r="B44" i="123"/>
  <c r="AF43" i="123"/>
  <c r="AB43" i="123" s="1"/>
  <c r="AE43" i="123"/>
  <c r="Z43" i="123"/>
  <c r="V43" i="123" s="1"/>
  <c r="Y43" i="123"/>
  <c r="T43" i="123"/>
  <c r="P43" i="123" s="1"/>
  <c r="S43" i="123"/>
  <c r="N43" i="123"/>
  <c r="M43" i="123"/>
  <c r="H43" i="123"/>
  <c r="D43" i="123" s="1"/>
  <c r="G43" i="123"/>
  <c r="B43" i="123"/>
  <c r="AF42" i="123"/>
  <c r="AE42" i="123"/>
  <c r="Z42" i="123"/>
  <c r="Y42" i="123"/>
  <c r="T42" i="123"/>
  <c r="P42" i="123" s="1"/>
  <c r="S42" i="123"/>
  <c r="N42" i="123"/>
  <c r="M42" i="123"/>
  <c r="H42" i="123"/>
  <c r="G42" i="123"/>
  <c r="B42" i="123"/>
  <c r="AH41" i="123"/>
  <c r="AF41" i="123"/>
  <c r="AE41" i="123"/>
  <c r="AB41" i="123" s="1"/>
  <c r="Z41" i="123"/>
  <c r="V41" i="123" s="1"/>
  <c r="Y41" i="123"/>
  <c r="T41" i="123"/>
  <c r="S41" i="123"/>
  <c r="N41" i="123"/>
  <c r="M41" i="123"/>
  <c r="H41" i="123"/>
  <c r="G41" i="123"/>
  <c r="D41" i="123"/>
  <c r="B41" i="123"/>
  <c r="AF40" i="123"/>
  <c r="AE40" i="123"/>
  <c r="Z40" i="123"/>
  <c r="V40" i="123" s="1"/>
  <c r="Y40" i="123"/>
  <c r="T40" i="123"/>
  <c r="P40" i="123" s="1"/>
  <c r="S40" i="123"/>
  <c r="N40" i="123"/>
  <c r="J40" i="123" s="1"/>
  <c r="M40" i="123"/>
  <c r="H40" i="123"/>
  <c r="G40" i="123"/>
  <c r="B40" i="123"/>
  <c r="AF39" i="123"/>
  <c r="AD39" i="123"/>
  <c r="AB39" i="123"/>
  <c r="Z39" i="123"/>
  <c r="X39" i="123"/>
  <c r="V39" i="123" s="1"/>
  <c r="T39" i="123"/>
  <c r="R39" i="123"/>
  <c r="P39" i="123" s="1"/>
  <c r="N39" i="123"/>
  <c r="L39" i="123"/>
  <c r="J39" i="123" s="1"/>
  <c r="H39" i="123"/>
  <c r="F39" i="123"/>
  <c r="D39" i="123"/>
  <c r="B39" i="123"/>
  <c r="AB38" i="123"/>
  <c r="V38" i="123"/>
  <c r="P38" i="123"/>
  <c r="J38" i="123"/>
  <c r="D38" i="123"/>
  <c r="AF37" i="123"/>
  <c r="AE37" i="123"/>
  <c r="Z37" i="123"/>
  <c r="V37" i="123" s="1"/>
  <c r="Y37" i="123"/>
  <c r="T37" i="123"/>
  <c r="S37" i="123"/>
  <c r="N37" i="123"/>
  <c r="M37" i="123"/>
  <c r="M35" i="123" s="1"/>
  <c r="H37" i="123"/>
  <c r="D37" i="123" s="1"/>
  <c r="G37" i="123"/>
  <c r="B37" i="123"/>
  <c r="AF36" i="123"/>
  <c r="AE36" i="123"/>
  <c r="Z36" i="123"/>
  <c r="Y36" i="123"/>
  <c r="Y35" i="123" s="1"/>
  <c r="V36" i="123"/>
  <c r="T36" i="123"/>
  <c r="S36" i="123"/>
  <c r="P36" i="123" s="1"/>
  <c r="N36" i="123"/>
  <c r="J36" i="123" s="1"/>
  <c r="M36" i="123"/>
  <c r="H36" i="123"/>
  <c r="G36" i="123"/>
  <c r="G35" i="123" s="1"/>
  <c r="B36" i="123"/>
  <c r="AF35" i="123"/>
  <c r="AD35" i="123"/>
  <c r="AB35" i="123"/>
  <c r="Z35" i="123"/>
  <c r="X35" i="123"/>
  <c r="V35" i="123" s="1"/>
  <c r="T35" i="123"/>
  <c r="R35" i="123"/>
  <c r="P35" i="123" s="1"/>
  <c r="N35" i="123"/>
  <c r="L35" i="123"/>
  <c r="J35" i="123" s="1"/>
  <c r="H35" i="123"/>
  <c r="AI35" i="123" s="1"/>
  <c r="F35" i="123"/>
  <c r="D35" i="123"/>
  <c r="B35" i="123"/>
  <c r="AB34" i="123"/>
  <c r="V34" i="123"/>
  <c r="P34" i="123"/>
  <c r="J34" i="123"/>
  <c r="D34" i="123"/>
  <c r="AF33" i="123"/>
  <c r="AE33" i="123"/>
  <c r="Z33" i="123"/>
  <c r="V33" i="123" s="1"/>
  <c r="Y33" i="123"/>
  <c r="T33" i="123"/>
  <c r="S33" i="123"/>
  <c r="N33" i="123"/>
  <c r="M33" i="123"/>
  <c r="H33" i="123"/>
  <c r="G33" i="123"/>
  <c r="D33" i="123"/>
  <c r="B33" i="123"/>
  <c r="AF32" i="123"/>
  <c r="AE32" i="123"/>
  <c r="Z32" i="123"/>
  <c r="V32" i="123" s="1"/>
  <c r="Y32" i="123"/>
  <c r="T32" i="123"/>
  <c r="S32" i="123"/>
  <c r="P32" i="123" s="1"/>
  <c r="N32" i="123"/>
  <c r="J32" i="123" s="1"/>
  <c r="M32" i="123"/>
  <c r="H32" i="123"/>
  <c r="G32" i="123"/>
  <c r="B32" i="123"/>
  <c r="AF31" i="123"/>
  <c r="AE31" i="123"/>
  <c r="Z31" i="123"/>
  <c r="V31" i="123" s="1"/>
  <c r="Y31" i="123"/>
  <c r="T31" i="123"/>
  <c r="S31" i="123"/>
  <c r="N31" i="123"/>
  <c r="J31" i="123" s="1"/>
  <c r="M31" i="123"/>
  <c r="H31" i="123"/>
  <c r="G31" i="123"/>
  <c r="D31" i="123" s="1"/>
  <c r="B31" i="123"/>
  <c r="AF30" i="123"/>
  <c r="AE30" i="123"/>
  <c r="AE28" i="123" s="1"/>
  <c r="Z30" i="123"/>
  <c r="Y30" i="123"/>
  <c r="T30" i="123"/>
  <c r="S30" i="123"/>
  <c r="P30" i="123"/>
  <c r="N30" i="123"/>
  <c r="M30" i="123"/>
  <c r="H30" i="123"/>
  <c r="G30" i="123"/>
  <c r="G28" i="123" s="1"/>
  <c r="B30" i="123"/>
  <c r="AF29" i="123"/>
  <c r="AE29" i="123"/>
  <c r="AB29" i="123"/>
  <c r="Z29" i="123"/>
  <c r="Y29" i="123"/>
  <c r="T29" i="123"/>
  <c r="S29" i="123"/>
  <c r="S28" i="123" s="1"/>
  <c r="N29" i="123"/>
  <c r="J29" i="123" s="1"/>
  <c r="M29" i="123"/>
  <c r="H29" i="123"/>
  <c r="G29" i="123"/>
  <c r="D29" i="123"/>
  <c r="B29" i="123"/>
  <c r="AF28" i="123"/>
  <c r="AD28" i="123"/>
  <c r="AB28" i="123" s="1"/>
  <c r="Z28" i="123"/>
  <c r="X28" i="123"/>
  <c r="V28" i="123" s="1"/>
  <c r="T28" i="123"/>
  <c r="R28" i="123"/>
  <c r="P28" i="123" s="1"/>
  <c r="N28" i="123"/>
  <c r="M28" i="123"/>
  <c r="L28" i="123"/>
  <c r="J28" i="123" s="1"/>
  <c r="H28" i="123"/>
  <c r="F28" i="123"/>
  <c r="B28" i="123"/>
  <c r="AB27" i="123"/>
  <c r="V27" i="123"/>
  <c r="P27" i="123"/>
  <c r="J27" i="123"/>
  <c r="D27" i="123"/>
  <c r="AF26" i="123"/>
  <c r="AE26" i="123"/>
  <c r="Z26" i="123"/>
  <c r="Y26" i="123"/>
  <c r="T26" i="123"/>
  <c r="P26" i="123" s="1"/>
  <c r="S26" i="123"/>
  <c r="N26" i="123"/>
  <c r="M26" i="123"/>
  <c r="H26" i="123"/>
  <c r="G26" i="123"/>
  <c r="B26" i="123"/>
  <c r="AF25" i="123"/>
  <c r="AB25" i="123" s="1"/>
  <c r="AE25" i="123"/>
  <c r="Z25" i="123"/>
  <c r="Y25" i="123"/>
  <c r="T25" i="123"/>
  <c r="S25" i="123"/>
  <c r="N25" i="123"/>
  <c r="M25" i="123"/>
  <c r="J25" i="123" s="1"/>
  <c r="H25" i="123"/>
  <c r="G25" i="123"/>
  <c r="D25" i="123" s="1"/>
  <c r="B25" i="123"/>
  <c r="AF24" i="123"/>
  <c r="AE24" i="123"/>
  <c r="Z24" i="123"/>
  <c r="Y24" i="123"/>
  <c r="T24" i="123"/>
  <c r="P24" i="123" s="1"/>
  <c r="S24" i="123"/>
  <c r="N24" i="123"/>
  <c r="M24" i="123"/>
  <c r="H24" i="123"/>
  <c r="G24" i="123"/>
  <c r="B24" i="123"/>
  <c r="AF23" i="123"/>
  <c r="AB23" i="123" s="1"/>
  <c r="AE23" i="123"/>
  <c r="Z23" i="123"/>
  <c r="Y23" i="123"/>
  <c r="T23" i="123"/>
  <c r="S23" i="123"/>
  <c r="N23" i="123"/>
  <c r="M23" i="123"/>
  <c r="J23" i="123"/>
  <c r="H23" i="123"/>
  <c r="G23" i="123"/>
  <c r="D23" i="123"/>
  <c r="B23" i="123"/>
  <c r="AF22" i="123"/>
  <c r="AE22" i="123"/>
  <c r="Z22" i="123"/>
  <c r="V22" i="123" s="1"/>
  <c r="Y22" i="123"/>
  <c r="Y21" i="123" s="1"/>
  <c r="T22" i="123"/>
  <c r="S22" i="123"/>
  <c r="P22" i="123"/>
  <c r="N22" i="123"/>
  <c r="M22" i="123"/>
  <c r="H22" i="123"/>
  <c r="G22" i="123"/>
  <c r="B22" i="123"/>
  <c r="AF21" i="123"/>
  <c r="AE67" i="123" s="1"/>
  <c r="AD21" i="123"/>
  <c r="AB21" i="123" s="1"/>
  <c r="Z21" i="123"/>
  <c r="X21" i="123"/>
  <c r="V21" i="123"/>
  <c r="T21" i="123"/>
  <c r="R21" i="123"/>
  <c r="P21" i="123" s="1"/>
  <c r="N21" i="123"/>
  <c r="L21" i="123"/>
  <c r="J21" i="123" s="1"/>
  <c r="H21" i="123"/>
  <c r="G67" i="123" s="1"/>
  <c r="F21" i="123"/>
  <c r="D21" i="123" s="1"/>
  <c r="B21" i="123"/>
  <c r="B9" i="123"/>
  <c r="G78" i="123" s="1"/>
  <c r="B78" i="122"/>
  <c r="AD68" i="122"/>
  <c r="X68" i="122"/>
  <c r="R68" i="122"/>
  <c r="L68" i="122"/>
  <c r="F68" i="122"/>
  <c r="AF65" i="122"/>
  <c r="AB65" i="122" s="1"/>
  <c r="AE65" i="122"/>
  <c r="Z65" i="122"/>
  <c r="V65" i="122" s="1"/>
  <c r="Y65" i="122"/>
  <c r="T65" i="122"/>
  <c r="S65" i="122"/>
  <c r="N65" i="122"/>
  <c r="J65" i="122" s="1"/>
  <c r="M65" i="122"/>
  <c r="H65" i="122"/>
  <c r="G65" i="122"/>
  <c r="B65" i="122"/>
  <c r="AF64" i="122"/>
  <c r="AE64" i="122"/>
  <c r="Z64" i="122"/>
  <c r="V64" i="122" s="1"/>
  <c r="Y64" i="122"/>
  <c r="T64" i="122"/>
  <c r="S64" i="122"/>
  <c r="N64" i="122"/>
  <c r="M64" i="122"/>
  <c r="H64" i="122"/>
  <c r="G64" i="122"/>
  <c r="D64" i="122" s="1"/>
  <c r="B64" i="122"/>
  <c r="AF63" i="122"/>
  <c r="AB63" i="122" s="1"/>
  <c r="AE63" i="122"/>
  <c r="Z63" i="122"/>
  <c r="V63" i="122" s="1"/>
  <c r="Y63" i="122"/>
  <c r="T63" i="122"/>
  <c r="S63" i="122"/>
  <c r="N63" i="122"/>
  <c r="J63" i="122" s="1"/>
  <c r="M63" i="122"/>
  <c r="H63" i="122"/>
  <c r="G63" i="122"/>
  <c r="B63" i="122"/>
  <c r="AF62" i="122"/>
  <c r="AE62" i="122"/>
  <c r="Z62" i="122"/>
  <c r="V62" i="122" s="1"/>
  <c r="Y62" i="122"/>
  <c r="T62" i="122"/>
  <c r="S62" i="122"/>
  <c r="N62" i="122"/>
  <c r="M62" i="122"/>
  <c r="H62" i="122"/>
  <c r="G62" i="122"/>
  <c r="D62" i="122" s="1"/>
  <c r="B62" i="122"/>
  <c r="AF61" i="122"/>
  <c r="AE61" i="122"/>
  <c r="Z61" i="122"/>
  <c r="Y61" i="122"/>
  <c r="T61" i="122"/>
  <c r="S61" i="122"/>
  <c r="P61" i="122" s="1"/>
  <c r="N61" i="122"/>
  <c r="M61" i="122"/>
  <c r="J61" i="122" s="1"/>
  <c r="H61" i="122"/>
  <c r="D61" i="122" s="1"/>
  <c r="G61" i="122"/>
  <c r="B61" i="122"/>
  <c r="AF60" i="122"/>
  <c r="AE60" i="122"/>
  <c r="AB60" i="122" s="1"/>
  <c r="Z60" i="122"/>
  <c r="Y60" i="122"/>
  <c r="V60" i="122" s="1"/>
  <c r="T60" i="122"/>
  <c r="P60" i="122" s="1"/>
  <c r="S60" i="122"/>
  <c r="N60" i="122"/>
  <c r="M60" i="122"/>
  <c r="H60" i="122"/>
  <c r="G60" i="122"/>
  <c r="B60" i="122"/>
  <c r="AF59" i="122"/>
  <c r="AB59" i="122" s="1"/>
  <c r="AE59" i="122"/>
  <c r="Z59" i="122"/>
  <c r="Y59" i="122"/>
  <c r="T59" i="122"/>
  <c r="P59" i="122" s="1"/>
  <c r="S59" i="122"/>
  <c r="N59" i="122"/>
  <c r="J59" i="122" s="1"/>
  <c r="M59" i="122"/>
  <c r="H59" i="122"/>
  <c r="D59" i="122" s="1"/>
  <c r="G59" i="122"/>
  <c r="B59" i="122"/>
  <c r="AF58" i="122"/>
  <c r="AE58" i="122"/>
  <c r="Z58" i="122"/>
  <c r="V58" i="122" s="1"/>
  <c r="Y58" i="122"/>
  <c r="T58" i="122"/>
  <c r="P58" i="122" s="1"/>
  <c r="S58" i="122"/>
  <c r="N58" i="122"/>
  <c r="M58" i="122"/>
  <c r="H58" i="122"/>
  <c r="G58" i="122"/>
  <c r="D58" i="122"/>
  <c r="B58" i="122"/>
  <c r="AF57" i="122"/>
  <c r="AD57" i="122"/>
  <c r="AB57" i="122" s="1"/>
  <c r="Z57" i="122"/>
  <c r="X57" i="122"/>
  <c r="V57" i="122"/>
  <c r="T57" i="122"/>
  <c r="R57" i="122"/>
  <c r="P57" i="122" s="1"/>
  <c r="N57" i="122"/>
  <c r="M67" i="122" s="1"/>
  <c r="L57" i="122"/>
  <c r="J57" i="122"/>
  <c r="H57" i="122"/>
  <c r="F57" i="122"/>
  <c r="D57" i="122" s="1"/>
  <c r="B57" i="122"/>
  <c r="AB56" i="122"/>
  <c r="V56" i="122"/>
  <c r="P56" i="122"/>
  <c r="J56" i="122"/>
  <c r="D56" i="122"/>
  <c r="AF55" i="122"/>
  <c r="AB55" i="122" s="1"/>
  <c r="AE55" i="122"/>
  <c r="Z55" i="122"/>
  <c r="Y55" i="122"/>
  <c r="T55" i="122"/>
  <c r="S55" i="122"/>
  <c r="N55" i="122"/>
  <c r="M55" i="122"/>
  <c r="J55" i="122"/>
  <c r="H55" i="122"/>
  <c r="G55" i="122"/>
  <c r="B55" i="122"/>
  <c r="AF54" i="122"/>
  <c r="AB54" i="122" s="1"/>
  <c r="AE54" i="122"/>
  <c r="Z54" i="122"/>
  <c r="V54" i="122" s="1"/>
  <c r="Y54" i="122"/>
  <c r="T54" i="122"/>
  <c r="P54" i="122" s="1"/>
  <c r="S54" i="122"/>
  <c r="N54" i="122"/>
  <c r="M54" i="122"/>
  <c r="H54" i="122"/>
  <c r="G54" i="122"/>
  <c r="B54" i="122"/>
  <c r="AF53" i="122"/>
  <c r="AB53" i="122" s="1"/>
  <c r="AE53" i="122"/>
  <c r="Z53" i="122"/>
  <c r="Y53" i="122"/>
  <c r="T53" i="122"/>
  <c r="S53" i="122"/>
  <c r="P53" i="122"/>
  <c r="N53" i="122"/>
  <c r="M53" i="122"/>
  <c r="J53" i="122" s="1"/>
  <c r="H53" i="122"/>
  <c r="D53" i="122" s="1"/>
  <c r="G53" i="122"/>
  <c r="B53" i="122"/>
  <c r="AF52" i="122"/>
  <c r="AE52" i="122"/>
  <c r="AB52" i="122" s="1"/>
  <c r="Z52" i="122"/>
  <c r="Y52" i="122"/>
  <c r="V52" i="122" s="1"/>
  <c r="T52" i="122"/>
  <c r="P52" i="122" s="1"/>
  <c r="S52" i="122"/>
  <c r="N52" i="122"/>
  <c r="M52" i="122"/>
  <c r="H52" i="122"/>
  <c r="D52" i="122" s="1"/>
  <c r="G52" i="122"/>
  <c r="B52" i="122"/>
  <c r="AF51" i="122"/>
  <c r="AB51" i="122" s="1"/>
  <c r="AE51" i="122"/>
  <c r="Z51" i="122"/>
  <c r="V51" i="122" s="1"/>
  <c r="Y51" i="122"/>
  <c r="T51" i="122"/>
  <c r="P51" i="122" s="1"/>
  <c r="S51" i="122"/>
  <c r="N51" i="122"/>
  <c r="J51" i="122" s="1"/>
  <c r="M51" i="122"/>
  <c r="H51" i="122"/>
  <c r="D51" i="122" s="1"/>
  <c r="G51" i="122"/>
  <c r="B51" i="122"/>
  <c r="AF50" i="122"/>
  <c r="AE50" i="122"/>
  <c r="AB50" i="122" s="1"/>
  <c r="Z50" i="122"/>
  <c r="V50" i="122" s="1"/>
  <c r="Y50" i="122"/>
  <c r="T50" i="122"/>
  <c r="P50" i="122" s="1"/>
  <c r="S50" i="122"/>
  <c r="N50" i="122"/>
  <c r="M50" i="122"/>
  <c r="H50" i="122"/>
  <c r="G50" i="122"/>
  <c r="D50" i="122"/>
  <c r="B50" i="122"/>
  <c r="AF49" i="122"/>
  <c r="AB49" i="122" s="1"/>
  <c r="AE49" i="122"/>
  <c r="Z49" i="122"/>
  <c r="V49" i="122" s="1"/>
  <c r="Y49" i="122"/>
  <c r="T49" i="122"/>
  <c r="S49" i="122"/>
  <c r="S47" i="122" s="1"/>
  <c r="N49" i="122"/>
  <c r="J49" i="122" s="1"/>
  <c r="M49" i="122"/>
  <c r="H49" i="122"/>
  <c r="G49" i="122"/>
  <c r="B49" i="122"/>
  <c r="AF48" i="122"/>
  <c r="AE48" i="122"/>
  <c r="AB48" i="122"/>
  <c r="Z48" i="122"/>
  <c r="Y48" i="122"/>
  <c r="V48" i="122" s="1"/>
  <c r="T48" i="122"/>
  <c r="P48" i="122" s="1"/>
  <c r="S48" i="122"/>
  <c r="N48" i="122"/>
  <c r="M48" i="122"/>
  <c r="H48" i="122"/>
  <c r="G48" i="122"/>
  <c r="B48" i="122"/>
  <c r="AF47" i="122"/>
  <c r="AD47" i="122"/>
  <c r="AB47" i="122"/>
  <c r="Z47" i="122"/>
  <c r="X47" i="122"/>
  <c r="V47" i="122" s="1"/>
  <c r="T47" i="122"/>
  <c r="R47" i="122"/>
  <c r="P47" i="122"/>
  <c r="N47" i="122"/>
  <c r="L47" i="122"/>
  <c r="AH47" i="122" s="1"/>
  <c r="H47" i="122"/>
  <c r="AI47" i="122" s="1"/>
  <c r="F47" i="122"/>
  <c r="D47" i="122"/>
  <c r="B47" i="122"/>
  <c r="AB46" i="122"/>
  <c r="V46" i="122"/>
  <c r="P46" i="122"/>
  <c r="J46" i="122"/>
  <c r="D46" i="122"/>
  <c r="AF45" i="122"/>
  <c r="AE45" i="122"/>
  <c r="Z45" i="122"/>
  <c r="Y45" i="122"/>
  <c r="T45" i="122"/>
  <c r="S45" i="122"/>
  <c r="P45" i="122" s="1"/>
  <c r="N45" i="122"/>
  <c r="J45" i="122" s="1"/>
  <c r="M45" i="122"/>
  <c r="H45" i="122"/>
  <c r="G45" i="122"/>
  <c r="B45" i="122"/>
  <c r="AF44" i="122"/>
  <c r="AE44" i="122"/>
  <c r="Z44" i="122"/>
  <c r="V44" i="122" s="1"/>
  <c r="Y44" i="122"/>
  <c r="T44" i="122"/>
  <c r="S44" i="122"/>
  <c r="N44" i="122"/>
  <c r="M44" i="122"/>
  <c r="H44" i="122"/>
  <c r="D44" i="122" s="1"/>
  <c r="G44" i="122"/>
  <c r="B44" i="122"/>
  <c r="AF43" i="122"/>
  <c r="AE43" i="122"/>
  <c r="Z43" i="122"/>
  <c r="Y43" i="122"/>
  <c r="T43" i="122"/>
  <c r="S43" i="122"/>
  <c r="P43" i="122" s="1"/>
  <c r="N43" i="122"/>
  <c r="M43" i="122"/>
  <c r="J43" i="122" s="1"/>
  <c r="H43" i="122"/>
  <c r="D43" i="122" s="1"/>
  <c r="G43" i="122"/>
  <c r="B43" i="122"/>
  <c r="AF42" i="122"/>
  <c r="AB42" i="122" s="1"/>
  <c r="AE42" i="122"/>
  <c r="Z42" i="122"/>
  <c r="Y42" i="122"/>
  <c r="V42" i="122"/>
  <c r="T42" i="122"/>
  <c r="S42" i="122"/>
  <c r="N42" i="122"/>
  <c r="M42" i="122"/>
  <c r="H42" i="122"/>
  <c r="G42" i="122"/>
  <c r="D42" i="122" s="1"/>
  <c r="B42" i="122"/>
  <c r="AF41" i="122"/>
  <c r="AB41" i="122" s="1"/>
  <c r="AE41" i="122"/>
  <c r="Z41" i="122"/>
  <c r="Y41" i="122"/>
  <c r="T41" i="122"/>
  <c r="S41" i="122"/>
  <c r="N41" i="122"/>
  <c r="M41" i="122"/>
  <c r="J41" i="122"/>
  <c r="H41" i="122"/>
  <c r="G41" i="122"/>
  <c r="B41" i="122"/>
  <c r="AF40" i="122"/>
  <c r="AB40" i="122" s="1"/>
  <c r="AE40" i="122"/>
  <c r="Z40" i="122"/>
  <c r="V40" i="122" s="1"/>
  <c r="Y40" i="122"/>
  <c r="T40" i="122"/>
  <c r="P40" i="122" s="1"/>
  <c r="S40" i="122"/>
  <c r="N40" i="122"/>
  <c r="M40" i="122"/>
  <c r="H40" i="122"/>
  <c r="G40" i="122"/>
  <c r="B40" i="122"/>
  <c r="AF39" i="122"/>
  <c r="AD39" i="122"/>
  <c r="AB39" i="122"/>
  <c r="Z39" i="122"/>
  <c r="X39" i="122"/>
  <c r="V39" i="122" s="1"/>
  <c r="T39" i="122"/>
  <c r="R39" i="122"/>
  <c r="P39" i="122"/>
  <c r="N39" i="122"/>
  <c r="L39" i="122"/>
  <c r="J39" i="122" s="1"/>
  <c r="H39" i="122"/>
  <c r="F39" i="122"/>
  <c r="AH39" i="122" s="1"/>
  <c r="D39" i="122"/>
  <c r="B39" i="122"/>
  <c r="AB38" i="122"/>
  <c r="V38" i="122"/>
  <c r="P38" i="122"/>
  <c r="J38" i="122"/>
  <c r="D38" i="122"/>
  <c r="AF37" i="122"/>
  <c r="AE37" i="122"/>
  <c r="Z37" i="122"/>
  <c r="Y37" i="122"/>
  <c r="Y35" i="122" s="1"/>
  <c r="T37" i="122"/>
  <c r="S37" i="122"/>
  <c r="S35" i="122" s="1"/>
  <c r="N37" i="122"/>
  <c r="M37" i="122"/>
  <c r="J37" i="122" s="1"/>
  <c r="H37" i="122"/>
  <c r="D37" i="122" s="1"/>
  <c r="G37" i="122"/>
  <c r="B37" i="122"/>
  <c r="AF36" i="122"/>
  <c r="AB36" i="122" s="1"/>
  <c r="AE36" i="122"/>
  <c r="AE35" i="122" s="1"/>
  <c r="Z36" i="122"/>
  <c r="Y36" i="122"/>
  <c r="V36" i="122"/>
  <c r="T36" i="122"/>
  <c r="S36" i="122"/>
  <c r="N36" i="122"/>
  <c r="M36" i="122"/>
  <c r="M35" i="122" s="1"/>
  <c r="H36" i="122"/>
  <c r="G36" i="122"/>
  <c r="G35" i="122" s="1"/>
  <c r="B36" i="122"/>
  <c r="AF35" i="122"/>
  <c r="AD35" i="122"/>
  <c r="AB35" i="122" s="1"/>
  <c r="Z35" i="122"/>
  <c r="X35" i="122"/>
  <c r="V35" i="122"/>
  <c r="T35" i="122"/>
  <c r="R35" i="122"/>
  <c r="P35" i="122" s="1"/>
  <c r="N35" i="122"/>
  <c r="L35" i="122"/>
  <c r="J35" i="122"/>
  <c r="H35" i="122"/>
  <c r="F35" i="122"/>
  <c r="D35" i="122" s="1"/>
  <c r="B35" i="122"/>
  <c r="AB34" i="122"/>
  <c r="V34" i="122"/>
  <c r="P34" i="122"/>
  <c r="J34" i="122"/>
  <c r="D34" i="122"/>
  <c r="AF33" i="122"/>
  <c r="AB33" i="122" s="1"/>
  <c r="AE33" i="122"/>
  <c r="Z33" i="122"/>
  <c r="V33" i="122" s="1"/>
  <c r="Y33" i="122"/>
  <c r="T33" i="122"/>
  <c r="S33" i="122"/>
  <c r="P33" i="122"/>
  <c r="N33" i="122"/>
  <c r="M33" i="122"/>
  <c r="J33" i="122" s="1"/>
  <c r="H33" i="122"/>
  <c r="D33" i="122" s="1"/>
  <c r="G33" i="122"/>
  <c r="B33" i="122"/>
  <c r="AF32" i="122"/>
  <c r="AE32" i="122"/>
  <c r="AB32" i="122" s="1"/>
  <c r="Z32" i="122"/>
  <c r="Y32" i="122"/>
  <c r="V32" i="122" s="1"/>
  <c r="T32" i="122"/>
  <c r="P32" i="122" s="1"/>
  <c r="S32" i="122"/>
  <c r="N32" i="122"/>
  <c r="J32" i="122" s="1"/>
  <c r="M32" i="122"/>
  <c r="H32" i="122"/>
  <c r="D32" i="122" s="1"/>
  <c r="G32" i="122"/>
  <c r="B32" i="122"/>
  <c r="AF31" i="122"/>
  <c r="AB31" i="122" s="1"/>
  <c r="AE31" i="122"/>
  <c r="Z31" i="122"/>
  <c r="V31" i="122" s="1"/>
  <c r="Y31" i="122"/>
  <c r="T31" i="122"/>
  <c r="S31" i="122"/>
  <c r="N31" i="122"/>
  <c r="M31" i="122"/>
  <c r="J31" i="122"/>
  <c r="H31" i="122"/>
  <c r="G31" i="122"/>
  <c r="B31" i="122"/>
  <c r="AF30" i="122"/>
  <c r="AB30" i="122" s="1"/>
  <c r="AE30" i="122"/>
  <c r="Z30" i="122"/>
  <c r="V30" i="122" s="1"/>
  <c r="Y30" i="122"/>
  <c r="T30" i="122"/>
  <c r="P30" i="122" s="1"/>
  <c r="S30" i="122"/>
  <c r="N30" i="122"/>
  <c r="J30" i="122" s="1"/>
  <c r="M30" i="122"/>
  <c r="H30" i="122"/>
  <c r="G30" i="122"/>
  <c r="B30" i="122"/>
  <c r="AF29" i="122"/>
  <c r="AE29" i="122"/>
  <c r="AE28" i="122" s="1"/>
  <c r="Z29" i="122"/>
  <c r="Y29" i="122"/>
  <c r="Y28" i="122" s="1"/>
  <c r="T29" i="122"/>
  <c r="S29" i="122"/>
  <c r="P29" i="122" s="1"/>
  <c r="N29" i="122"/>
  <c r="J29" i="122" s="1"/>
  <c r="M29" i="122"/>
  <c r="M28" i="122" s="1"/>
  <c r="H29" i="122"/>
  <c r="D29" i="122" s="1"/>
  <c r="G29" i="122"/>
  <c r="B29" i="122"/>
  <c r="AF28" i="122"/>
  <c r="AD28" i="122"/>
  <c r="AB28" i="122" s="1"/>
  <c r="Z28" i="122"/>
  <c r="X28" i="122"/>
  <c r="V28" i="122" s="1"/>
  <c r="T28" i="122"/>
  <c r="R28" i="122"/>
  <c r="P28" i="122" s="1"/>
  <c r="N28" i="122"/>
  <c r="L28" i="122"/>
  <c r="J28" i="122" s="1"/>
  <c r="H28" i="122"/>
  <c r="AI28" i="122" s="1"/>
  <c r="F28" i="122"/>
  <c r="B28" i="122"/>
  <c r="AB27" i="122"/>
  <c r="V27" i="122"/>
  <c r="P27" i="122"/>
  <c r="J27" i="122"/>
  <c r="D27" i="122"/>
  <c r="AF26" i="122"/>
  <c r="AE26" i="122"/>
  <c r="Z26" i="122"/>
  <c r="Y26" i="122"/>
  <c r="V26" i="122"/>
  <c r="T26" i="122"/>
  <c r="S26" i="122"/>
  <c r="N26" i="122"/>
  <c r="M26" i="122"/>
  <c r="H26" i="122"/>
  <c r="G26" i="122"/>
  <c r="D26" i="122" s="1"/>
  <c r="B26" i="122"/>
  <c r="AF25" i="122"/>
  <c r="AE25" i="122"/>
  <c r="Z25" i="122"/>
  <c r="Y25" i="122"/>
  <c r="T25" i="122"/>
  <c r="S25" i="122"/>
  <c r="P25" i="122" s="1"/>
  <c r="N25" i="122"/>
  <c r="J25" i="122" s="1"/>
  <c r="M25" i="122"/>
  <c r="H25" i="122"/>
  <c r="D25" i="122" s="1"/>
  <c r="G25" i="122"/>
  <c r="B25" i="122"/>
  <c r="AF24" i="122"/>
  <c r="AE24" i="122"/>
  <c r="AB24" i="122" s="1"/>
  <c r="Z24" i="122"/>
  <c r="V24" i="122" s="1"/>
  <c r="Y24" i="122"/>
  <c r="T24" i="122"/>
  <c r="S24" i="122"/>
  <c r="N24" i="122"/>
  <c r="M24" i="122"/>
  <c r="H24" i="122"/>
  <c r="G24" i="122"/>
  <c r="D24" i="122" s="1"/>
  <c r="B24" i="122"/>
  <c r="AF23" i="122"/>
  <c r="AB23" i="122" s="1"/>
  <c r="AE23" i="122"/>
  <c r="Z23" i="122"/>
  <c r="Y23" i="122"/>
  <c r="T23" i="122"/>
  <c r="S23" i="122"/>
  <c r="N23" i="122"/>
  <c r="J23" i="122" s="1"/>
  <c r="M23" i="122"/>
  <c r="H23" i="122"/>
  <c r="G23" i="122"/>
  <c r="B23" i="122"/>
  <c r="AF22" i="122"/>
  <c r="AE22" i="122"/>
  <c r="AB22" i="122"/>
  <c r="Z22" i="122"/>
  <c r="Y22" i="122"/>
  <c r="V22" i="122" s="1"/>
  <c r="T22" i="122"/>
  <c r="P22" i="122" s="1"/>
  <c r="S22" i="122"/>
  <c r="N22" i="122"/>
  <c r="M22" i="122"/>
  <c r="H22" i="122"/>
  <c r="AH22" i="122" s="1"/>
  <c r="G22" i="122"/>
  <c r="B22" i="122"/>
  <c r="AF21" i="122"/>
  <c r="AD21" i="122"/>
  <c r="AB21" i="122"/>
  <c r="Z21" i="122"/>
  <c r="X21" i="122"/>
  <c r="V21" i="122" s="1"/>
  <c r="T21" i="122"/>
  <c r="R21" i="122"/>
  <c r="P21" i="122"/>
  <c r="N21" i="122"/>
  <c r="L21" i="122"/>
  <c r="AH21" i="122" s="1"/>
  <c r="H21" i="122"/>
  <c r="F21" i="122"/>
  <c r="D21" i="122"/>
  <c r="B21" i="122"/>
  <c r="B9" i="122"/>
  <c r="G78" i="122" s="1"/>
  <c r="B78" i="121"/>
  <c r="AD68" i="121"/>
  <c r="X68" i="121"/>
  <c r="R68" i="121"/>
  <c r="L68" i="121"/>
  <c r="F68" i="121"/>
  <c r="M67" i="121"/>
  <c r="AF65" i="121"/>
  <c r="AB65" i="121" s="1"/>
  <c r="AE65" i="121"/>
  <c r="Z65" i="121"/>
  <c r="V65" i="121" s="1"/>
  <c r="Y65" i="121"/>
  <c r="T65" i="121"/>
  <c r="S65" i="121"/>
  <c r="N65" i="121"/>
  <c r="J65" i="121" s="1"/>
  <c r="M65" i="121"/>
  <c r="H65" i="121"/>
  <c r="G65" i="121"/>
  <c r="B65" i="121"/>
  <c r="AF64" i="121"/>
  <c r="AE64" i="121"/>
  <c r="Z64" i="121"/>
  <c r="V64" i="121" s="1"/>
  <c r="Y64" i="121"/>
  <c r="T64" i="121"/>
  <c r="S64" i="121"/>
  <c r="N64" i="121"/>
  <c r="M64" i="121"/>
  <c r="H64" i="121"/>
  <c r="G64" i="121"/>
  <c r="D64" i="121" s="1"/>
  <c r="B64" i="121"/>
  <c r="AF63" i="121"/>
  <c r="AB63" i="121" s="1"/>
  <c r="AE63" i="121"/>
  <c r="Z63" i="121"/>
  <c r="V63" i="121" s="1"/>
  <c r="Y63" i="121"/>
  <c r="T63" i="121"/>
  <c r="S63" i="121"/>
  <c r="N63" i="121"/>
  <c r="J63" i="121" s="1"/>
  <c r="M63" i="121"/>
  <c r="H63" i="121"/>
  <c r="G63" i="121"/>
  <c r="B63" i="121"/>
  <c r="AF62" i="121"/>
  <c r="AE62" i="121"/>
  <c r="Z62" i="121"/>
  <c r="V62" i="121" s="1"/>
  <c r="Y62" i="121"/>
  <c r="T62" i="121"/>
  <c r="S62" i="121"/>
  <c r="N62" i="121"/>
  <c r="M62" i="121"/>
  <c r="H62" i="121"/>
  <c r="G62" i="121"/>
  <c r="D62" i="121" s="1"/>
  <c r="B62" i="121"/>
  <c r="AF61" i="121"/>
  <c r="AB61" i="121" s="1"/>
  <c r="AE61" i="121"/>
  <c r="Z61" i="121"/>
  <c r="V61" i="121" s="1"/>
  <c r="Y61" i="121"/>
  <c r="T61" i="121"/>
  <c r="S61" i="121"/>
  <c r="N61" i="121"/>
  <c r="J61" i="121" s="1"/>
  <c r="M61" i="121"/>
  <c r="H61" i="121"/>
  <c r="G61" i="121"/>
  <c r="B61" i="121"/>
  <c r="AF60" i="121"/>
  <c r="AE60" i="121"/>
  <c r="Z60" i="121"/>
  <c r="V60" i="121" s="1"/>
  <c r="Y60" i="121"/>
  <c r="T60" i="121"/>
  <c r="S60" i="121"/>
  <c r="N60" i="121"/>
  <c r="M60" i="121"/>
  <c r="H60" i="121"/>
  <c r="G60" i="121"/>
  <c r="D60" i="121" s="1"/>
  <c r="B60" i="121"/>
  <c r="AF59" i="121"/>
  <c r="AB59" i="121" s="1"/>
  <c r="AE59" i="121"/>
  <c r="Z59" i="121"/>
  <c r="V59" i="121" s="1"/>
  <c r="Y59" i="121"/>
  <c r="T59" i="121"/>
  <c r="S59" i="121"/>
  <c r="N59" i="121"/>
  <c r="J59" i="121" s="1"/>
  <c r="M59" i="121"/>
  <c r="H59" i="121"/>
  <c r="G59" i="121"/>
  <c r="B59" i="121"/>
  <c r="AF58" i="121"/>
  <c r="AE58" i="121"/>
  <c r="Z58" i="121"/>
  <c r="V58" i="121" s="1"/>
  <c r="Y58" i="121"/>
  <c r="T58" i="121"/>
  <c r="S58" i="121"/>
  <c r="N58" i="121"/>
  <c r="M58" i="121"/>
  <c r="H58" i="121"/>
  <c r="G58" i="121"/>
  <c r="B58" i="121"/>
  <c r="AF57" i="121"/>
  <c r="AD57" i="121"/>
  <c r="AB57" i="121" s="1"/>
  <c r="Z57" i="121"/>
  <c r="Y57" i="121"/>
  <c r="X57" i="121"/>
  <c r="V57" i="121" s="1"/>
  <c r="T57" i="121"/>
  <c r="R57" i="121"/>
  <c r="P57" i="121"/>
  <c r="N57" i="121"/>
  <c r="M57" i="121"/>
  <c r="L57" i="121"/>
  <c r="J57" i="121"/>
  <c r="H57" i="121"/>
  <c r="F57" i="121"/>
  <c r="AH57" i="121" s="1"/>
  <c r="B57" i="121"/>
  <c r="AB56" i="121"/>
  <c r="V56" i="121"/>
  <c r="P56" i="121"/>
  <c r="J56" i="121"/>
  <c r="D56" i="121"/>
  <c r="AF55" i="121"/>
  <c r="AE55" i="121"/>
  <c r="AB55" i="121"/>
  <c r="Z55" i="121"/>
  <c r="Y55" i="121"/>
  <c r="T55" i="121"/>
  <c r="S55" i="121"/>
  <c r="N55" i="121"/>
  <c r="M55" i="121"/>
  <c r="J55" i="121" s="1"/>
  <c r="H55" i="121"/>
  <c r="D55" i="121" s="1"/>
  <c r="G55" i="121"/>
  <c r="B55" i="121"/>
  <c r="AF54" i="121"/>
  <c r="AE54" i="121"/>
  <c r="Z54" i="121"/>
  <c r="Y54" i="121"/>
  <c r="V54" i="121"/>
  <c r="T54" i="121"/>
  <c r="S54" i="121"/>
  <c r="P54" i="121" s="1"/>
  <c r="N54" i="121"/>
  <c r="J54" i="121" s="1"/>
  <c r="M54" i="121"/>
  <c r="H54" i="121"/>
  <c r="D54" i="121" s="1"/>
  <c r="G54" i="121"/>
  <c r="B54" i="121"/>
  <c r="AF53" i="121"/>
  <c r="AE53" i="121"/>
  <c r="AB53" i="121" s="1"/>
  <c r="Z53" i="121"/>
  <c r="V53" i="121" s="1"/>
  <c r="Y53" i="121"/>
  <c r="T53" i="121"/>
  <c r="P53" i="121" s="1"/>
  <c r="S53" i="121"/>
  <c r="N53" i="121"/>
  <c r="J53" i="121" s="1"/>
  <c r="M53" i="121"/>
  <c r="H53" i="121"/>
  <c r="D53" i="121" s="1"/>
  <c r="AI53" i="121" s="1"/>
  <c r="G53" i="121"/>
  <c r="B53" i="121"/>
  <c r="AF52" i="121"/>
  <c r="AE52" i="121"/>
  <c r="Z52" i="121"/>
  <c r="Y52" i="121"/>
  <c r="V52" i="121" s="1"/>
  <c r="T52" i="121"/>
  <c r="P52" i="121" s="1"/>
  <c r="S52" i="121"/>
  <c r="N52" i="121"/>
  <c r="M52" i="121"/>
  <c r="H52" i="121"/>
  <c r="G52" i="121"/>
  <c r="B52" i="121"/>
  <c r="AF51" i="121"/>
  <c r="AB51" i="121" s="1"/>
  <c r="AE51" i="121"/>
  <c r="Z51" i="121"/>
  <c r="Y51" i="121"/>
  <c r="T51" i="121"/>
  <c r="S51" i="121"/>
  <c r="N51" i="121"/>
  <c r="J51" i="121" s="1"/>
  <c r="M51" i="121"/>
  <c r="H51" i="121"/>
  <c r="G51" i="121"/>
  <c r="D51" i="121"/>
  <c r="B51" i="121"/>
  <c r="AF50" i="121"/>
  <c r="AE50" i="121"/>
  <c r="Z50" i="121"/>
  <c r="V50" i="121" s="1"/>
  <c r="Y50" i="121"/>
  <c r="T50" i="121"/>
  <c r="P50" i="121" s="1"/>
  <c r="S50" i="121"/>
  <c r="N50" i="121"/>
  <c r="J50" i="121" s="1"/>
  <c r="M50" i="121"/>
  <c r="H50" i="121"/>
  <c r="D50" i="121" s="1"/>
  <c r="G50" i="121"/>
  <c r="B50" i="121"/>
  <c r="AF49" i="121"/>
  <c r="AB49" i="121" s="1"/>
  <c r="AE49" i="121"/>
  <c r="Z49" i="121"/>
  <c r="V49" i="121" s="1"/>
  <c r="Y49" i="121"/>
  <c r="T49" i="121"/>
  <c r="P49" i="121" s="1"/>
  <c r="S49" i="121"/>
  <c r="N49" i="121"/>
  <c r="M49" i="121"/>
  <c r="J49" i="121"/>
  <c r="H49" i="121"/>
  <c r="G49" i="121"/>
  <c r="D49" i="121" s="1"/>
  <c r="B49" i="121"/>
  <c r="AF48" i="121"/>
  <c r="AE48" i="121"/>
  <c r="Z48" i="121"/>
  <c r="V48" i="121" s="1"/>
  <c r="Y48" i="121"/>
  <c r="Y47" i="121" s="1"/>
  <c r="T48" i="121"/>
  <c r="S48" i="121"/>
  <c r="P48" i="121"/>
  <c r="N48" i="121"/>
  <c r="M48" i="121"/>
  <c r="H48" i="121"/>
  <c r="G48" i="121"/>
  <c r="G47" i="121" s="1"/>
  <c r="B48" i="121"/>
  <c r="AF47" i="121"/>
  <c r="AD47" i="121"/>
  <c r="AB47" i="121"/>
  <c r="Z47" i="121"/>
  <c r="X47" i="121"/>
  <c r="V47" i="121" s="1"/>
  <c r="T47" i="121"/>
  <c r="R47" i="121"/>
  <c r="P47" i="121"/>
  <c r="N47" i="121"/>
  <c r="L47" i="121"/>
  <c r="AH47" i="121" s="1"/>
  <c r="H47" i="121"/>
  <c r="AI47" i="121" s="1"/>
  <c r="F47" i="121"/>
  <c r="D47" i="121"/>
  <c r="B47" i="121"/>
  <c r="AB46" i="121"/>
  <c r="V46" i="121"/>
  <c r="P46" i="121"/>
  <c r="J46" i="121"/>
  <c r="D46" i="121"/>
  <c r="AF45" i="121"/>
  <c r="AE45" i="121"/>
  <c r="AB45" i="121" s="1"/>
  <c r="Z45" i="121"/>
  <c r="V45" i="121" s="1"/>
  <c r="Y45" i="121"/>
  <c r="T45" i="121"/>
  <c r="P45" i="121" s="1"/>
  <c r="S45" i="121"/>
  <c r="N45" i="121"/>
  <c r="J45" i="121" s="1"/>
  <c r="M45" i="121"/>
  <c r="H45" i="121"/>
  <c r="D45" i="121" s="1"/>
  <c r="AI45" i="121" s="1"/>
  <c r="G45" i="121"/>
  <c r="B45" i="121"/>
  <c r="AF44" i="121"/>
  <c r="AE44" i="121"/>
  <c r="Z44" i="121"/>
  <c r="Y44" i="121"/>
  <c r="V44" i="121" s="1"/>
  <c r="T44" i="121"/>
  <c r="P44" i="121" s="1"/>
  <c r="S44" i="121"/>
  <c r="N44" i="121"/>
  <c r="M44" i="121"/>
  <c r="H44" i="121"/>
  <c r="G44" i="121"/>
  <c r="B44" i="121"/>
  <c r="AF43" i="121"/>
  <c r="AB43" i="121" s="1"/>
  <c r="AE43" i="121"/>
  <c r="Z43" i="121"/>
  <c r="Y43" i="121"/>
  <c r="T43" i="121"/>
  <c r="S43" i="121"/>
  <c r="N43" i="121"/>
  <c r="J43" i="121" s="1"/>
  <c r="M43" i="121"/>
  <c r="H43" i="121"/>
  <c r="G43" i="121"/>
  <c r="D43" i="121"/>
  <c r="B43" i="121"/>
  <c r="AF42" i="121"/>
  <c r="AB42" i="121" s="1"/>
  <c r="AE42" i="121"/>
  <c r="Z42" i="121"/>
  <c r="V42" i="121" s="1"/>
  <c r="Y42" i="121"/>
  <c r="T42" i="121"/>
  <c r="P42" i="121" s="1"/>
  <c r="S42" i="121"/>
  <c r="N42" i="121"/>
  <c r="J42" i="121" s="1"/>
  <c r="M42" i="121"/>
  <c r="H42" i="121"/>
  <c r="D42" i="121" s="1"/>
  <c r="G42" i="121"/>
  <c r="B42" i="121"/>
  <c r="AF41" i="121"/>
  <c r="AB41" i="121" s="1"/>
  <c r="AE41" i="121"/>
  <c r="Z41" i="121"/>
  <c r="V41" i="121" s="1"/>
  <c r="Y41" i="121"/>
  <c r="T41" i="121"/>
  <c r="P41" i="121" s="1"/>
  <c r="S41" i="121"/>
  <c r="N41" i="121"/>
  <c r="M41" i="121"/>
  <c r="J41" i="121"/>
  <c r="H41" i="121"/>
  <c r="G41" i="121"/>
  <c r="D41" i="121" s="1"/>
  <c r="AI41" i="121" s="1"/>
  <c r="B41" i="121"/>
  <c r="AF40" i="121"/>
  <c r="AE40" i="121"/>
  <c r="Z40" i="121"/>
  <c r="V40" i="121" s="1"/>
  <c r="Y40" i="121"/>
  <c r="Y39" i="121" s="1"/>
  <c r="T40" i="121"/>
  <c r="S40" i="121"/>
  <c r="P40" i="121"/>
  <c r="N40" i="121"/>
  <c r="M40" i="121"/>
  <c r="H40" i="121"/>
  <c r="G40" i="121"/>
  <c r="G39" i="121" s="1"/>
  <c r="B40" i="121"/>
  <c r="AF39" i="121"/>
  <c r="AD39" i="121"/>
  <c r="AB39" i="121"/>
  <c r="Z39" i="121"/>
  <c r="X39" i="121"/>
  <c r="V39" i="121" s="1"/>
  <c r="T39" i="121"/>
  <c r="R39" i="121"/>
  <c r="P39" i="121"/>
  <c r="N39" i="121"/>
  <c r="L39" i="121"/>
  <c r="AH39" i="121" s="1"/>
  <c r="H39" i="121"/>
  <c r="AI39" i="121" s="1"/>
  <c r="F39" i="121"/>
  <c r="D39" i="121"/>
  <c r="B39" i="121"/>
  <c r="AB38" i="121"/>
  <c r="V38" i="121"/>
  <c r="P38" i="121"/>
  <c r="J38" i="121"/>
  <c r="D38" i="121"/>
  <c r="AF37" i="121"/>
  <c r="AE37" i="121"/>
  <c r="AB37" i="121" s="1"/>
  <c r="Z37" i="121"/>
  <c r="V37" i="121" s="1"/>
  <c r="Y37" i="121"/>
  <c r="T37" i="121"/>
  <c r="P37" i="121" s="1"/>
  <c r="S37" i="121"/>
  <c r="S35" i="121" s="1"/>
  <c r="N37" i="121"/>
  <c r="J37" i="121" s="1"/>
  <c r="M37" i="121"/>
  <c r="H37" i="121"/>
  <c r="D37" i="121" s="1"/>
  <c r="G37" i="121"/>
  <c r="B37" i="121"/>
  <c r="AF36" i="121"/>
  <c r="AE36" i="121"/>
  <c r="AE35" i="121" s="1"/>
  <c r="Z36" i="121"/>
  <c r="Y36" i="121"/>
  <c r="Y35" i="121" s="1"/>
  <c r="T36" i="121"/>
  <c r="P36" i="121" s="1"/>
  <c r="S36" i="121"/>
  <c r="N36" i="121"/>
  <c r="M36" i="121"/>
  <c r="H36" i="121"/>
  <c r="G36" i="121"/>
  <c r="B36" i="121"/>
  <c r="AF35" i="121"/>
  <c r="AD35" i="121"/>
  <c r="AB35" i="121"/>
  <c r="Z35" i="121"/>
  <c r="X35" i="121"/>
  <c r="V35" i="121" s="1"/>
  <c r="T35" i="121"/>
  <c r="AI35" i="121" s="1"/>
  <c r="R35" i="121"/>
  <c r="P35" i="121"/>
  <c r="N35" i="121"/>
  <c r="L35" i="121"/>
  <c r="J35" i="121" s="1"/>
  <c r="H35" i="121"/>
  <c r="F35" i="121"/>
  <c r="D35" i="121"/>
  <c r="B35" i="121"/>
  <c r="AB34" i="121"/>
  <c r="V34" i="121"/>
  <c r="P34" i="121"/>
  <c r="J34" i="121"/>
  <c r="D34" i="121"/>
  <c r="AF33" i="121"/>
  <c r="AE33" i="121"/>
  <c r="AE28" i="121" s="1"/>
  <c r="Z33" i="121"/>
  <c r="V33" i="121" s="1"/>
  <c r="Y33" i="121"/>
  <c r="T33" i="121"/>
  <c r="S33" i="121"/>
  <c r="N33" i="121"/>
  <c r="M33" i="121"/>
  <c r="J33" i="121"/>
  <c r="H33" i="121"/>
  <c r="G33" i="121"/>
  <c r="D33" i="121" s="1"/>
  <c r="B33" i="121"/>
  <c r="AF32" i="121"/>
  <c r="AE32" i="121"/>
  <c r="Z32" i="121"/>
  <c r="V32" i="121" s="1"/>
  <c r="Y32" i="121"/>
  <c r="T32" i="121"/>
  <c r="S32" i="121"/>
  <c r="P32" i="121"/>
  <c r="N32" i="121"/>
  <c r="M32" i="121"/>
  <c r="H32" i="121"/>
  <c r="G32" i="121"/>
  <c r="B32" i="121"/>
  <c r="AF31" i="121"/>
  <c r="AE31" i="121"/>
  <c r="AB31" i="121"/>
  <c r="Z31" i="121"/>
  <c r="Y31" i="121"/>
  <c r="Y28" i="121" s="1"/>
  <c r="T31" i="121"/>
  <c r="S31" i="121"/>
  <c r="N31" i="121"/>
  <c r="M31" i="121"/>
  <c r="J31" i="121" s="1"/>
  <c r="H31" i="121"/>
  <c r="D31" i="121" s="1"/>
  <c r="G31" i="121"/>
  <c r="B31" i="121"/>
  <c r="AF30" i="121"/>
  <c r="AB30" i="121" s="1"/>
  <c r="AE30" i="121"/>
  <c r="Z30" i="121"/>
  <c r="Y30" i="121"/>
  <c r="V30" i="121"/>
  <c r="T30" i="121"/>
  <c r="S30" i="121"/>
  <c r="P30" i="121" s="1"/>
  <c r="N30" i="121"/>
  <c r="J30" i="121" s="1"/>
  <c r="M30" i="121"/>
  <c r="H30" i="121"/>
  <c r="D30" i="121" s="1"/>
  <c r="G30" i="121"/>
  <c r="B30" i="121"/>
  <c r="AF29" i="121"/>
  <c r="AE29" i="121"/>
  <c r="AB29" i="121" s="1"/>
  <c r="Z29" i="121"/>
  <c r="V29" i="121" s="1"/>
  <c r="Y29" i="121"/>
  <c r="T29" i="121"/>
  <c r="S29" i="121"/>
  <c r="N29" i="121"/>
  <c r="J29" i="121" s="1"/>
  <c r="M29" i="121"/>
  <c r="H29" i="121"/>
  <c r="G29" i="121"/>
  <c r="B29" i="121"/>
  <c r="AF28" i="121"/>
  <c r="AD28" i="121"/>
  <c r="AB28" i="121" s="1"/>
  <c r="Z28" i="121"/>
  <c r="X28" i="121"/>
  <c r="V28" i="121" s="1"/>
  <c r="T28" i="121"/>
  <c r="R28" i="121"/>
  <c r="P28" i="121" s="1"/>
  <c r="N28" i="121"/>
  <c r="M28" i="121"/>
  <c r="L28" i="121"/>
  <c r="J28" i="121" s="1"/>
  <c r="H28" i="121"/>
  <c r="AI28" i="121" s="1"/>
  <c r="F28" i="121"/>
  <c r="AH28" i="121" s="1"/>
  <c r="B28" i="121"/>
  <c r="AB27" i="121"/>
  <c r="V27" i="121"/>
  <c r="P27" i="121"/>
  <c r="J27" i="121"/>
  <c r="D27" i="121"/>
  <c r="AF26" i="121"/>
  <c r="AE26" i="121"/>
  <c r="Z26" i="121"/>
  <c r="Y26" i="121"/>
  <c r="V26" i="121" s="1"/>
  <c r="T26" i="121"/>
  <c r="P26" i="121" s="1"/>
  <c r="S26" i="121"/>
  <c r="N26" i="121"/>
  <c r="M26" i="121"/>
  <c r="H26" i="121"/>
  <c r="G26" i="121"/>
  <c r="B26" i="121"/>
  <c r="AF25" i="121"/>
  <c r="AB25" i="121" s="1"/>
  <c r="AE25" i="121"/>
  <c r="Z25" i="121"/>
  <c r="Y25" i="121"/>
  <c r="T25" i="121"/>
  <c r="S25" i="121"/>
  <c r="N25" i="121"/>
  <c r="J25" i="121" s="1"/>
  <c r="M25" i="121"/>
  <c r="H25" i="121"/>
  <c r="G25" i="121"/>
  <c r="D25" i="121"/>
  <c r="B25" i="121"/>
  <c r="AF24" i="121"/>
  <c r="AE24" i="121"/>
  <c r="Z24" i="121"/>
  <c r="V24" i="121" s="1"/>
  <c r="Y24" i="121"/>
  <c r="T24" i="121"/>
  <c r="S24" i="121"/>
  <c r="N24" i="121"/>
  <c r="J24" i="121" s="1"/>
  <c r="M24" i="121"/>
  <c r="H24" i="121"/>
  <c r="G24" i="121"/>
  <c r="B24" i="121"/>
  <c r="AF23" i="121"/>
  <c r="AB23" i="121" s="1"/>
  <c r="AE23" i="121"/>
  <c r="Z23" i="121"/>
  <c r="V23" i="121" s="1"/>
  <c r="Y23" i="121"/>
  <c r="T23" i="121"/>
  <c r="P23" i="121" s="1"/>
  <c r="S23" i="121"/>
  <c r="N23" i="121"/>
  <c r="M23" i="121"/>
  <c r="J23" i="121"/>
  <c r="H23" i="121"/>
  <c r="G23" i="121"/>
  <c r="D23" i="121" s="1"/>
  <c r="B23" i="121"/>
  <c r="AF22" i="121"/>
  <c r="AE22" i="121"/>
  <c r="Z22" i="121"/>
  <c r="Y22" i="121"/>
  <c r="Y21" i="121" s="1"/>
  <c r="T22" i="121"/>
  <c r="S22" i="121"/>
  <c r="P22" i="121"/>
  <c r="N22" i="121"/>
  <c r="M22" i="121"/>
  <c r="H22" i="121"/>
  <c r="G22" i="121"/>
  <c r="B22" i="121"/>
  <c r="AF21" i="121"/>
  <c r="AE67" i="121" s="1"/>
  <c r="AD21" i="121"/>
  <c r="AB21" i="121"/>
  <c r="Z21" i="121"/>
  <c r="X21" i="121"/>
  <c r="V21" i="121" s="1"/>
  <c r="T21" i="121"/>
  <c r="R21" i="121"/>
  <c r="P21" i="121"/>
  <c r="N21" i="121"/>
  <c r="L21" i="121"/>
  <c r="H21" i="121"/>
  <c r="F21" i="121"/>
  <c r="D21" i="121"/>
  <c r="B21" i="121"/>
  <c r="B9" i="121"/>
  <c r="G78" i="121" s="1"/>
  <c r="B78" i="120"/>
  <c r="AD68" i="120"/>
  <c r="X68" i="120"/>
  <c r="R68" i="120"/>
  <c r="L68" i="120"/>
  <c r="F68" i="120"/>
  <c r="AF65" i="120"/>
  <c r="AE65" i="120"/>
  <c r="Z65" i="120"/>
  <c r="V65" i="120" s="1"/>
  <c r="Y65" i="120"/>
  <c r="T65" i="120"/>
  <c r="S65" i="120"/>
  <c r="N65" i="120"/>
  <c r="M65" i="120"/>
  <c r="J65" i="120"/>
  <c r="H65" i="120"/>
  <c r="G65" i="120"/>
  <c r="D65" i="120" s="1"/>
  <c r="B65" i="120"/>
  <c r="AF64" i="120"/>
  <c r="AE64" i="120"/>
  <c r="Z64" i="120"/>
  <c r="V64" i="120" s="1"/>
  <c r="Y64" i="120"/>
  <c r="T64" i="120"/>
  <c r="S64" i="120"/>
  <c r="P64" i="120"/>
  <c r="N64" i="120"/>
  <c r="M64" i="120"/>
  <c r="H64" i="120"/>
  <c r="G64" i="120"/>
  <c r="B64" i="120"/>
  <c r="AF63" i="120"/>
  <c r="AE63" i="120"/>
  <c r="AB63" i="120"/>
  <c r="Z63" i="120"/>
  <c r="Y63" i="120"/>
  <c r="T63" i="120"/>
  <c r="S63" i="120"/>
  <c r="N63" i="120"/>
  <c r="M63" i="120"/>
  <c r="J63" i="120" s="1"/>
  <c r="H63" i="120"/>
  <c r="D63" i="120" s="1"/>
  <c r="G63" i="120"/>
  <c r="B63" i="120"/>
  <c r="AF62" i="120"/>
  <c r="AB62" i="120" s="1"/>
  <c r="AE62" i="120"/>
  <c r="Z62" i="120"/>
  <c r="Y62" i="120"/>
  <c r="V62" i="120"/>
  <c r="T62" i="120"/>
  <c r="S62" i="120"/>
  <c r="P62" i="120" s="1"/>
  <c r="N62" i="120"/>
  <c r="J62" i="120" s="1"/>
  <c r="M62" i="120"/>
  <c r="H62" i="120"/>
  <c r="G62" i="120"/>
  <c r="B62" i="120"/>
  <c r="AF61" i="120"/>
  <c r="AE61" i="120"/>
  <c r="AB61" i="120" s="1"/>
  <c r="Z61" i="120"/>
  <c r="V61" i="120" s="1"/>
  <c r="Y61" i="120"/>
  <c r="T61" i="120"/>
  <c r="S61" i="120"/>
  <c r="N61" i="120"/>
  <c r="J61" i="120" s="1"/>
  <c r="M61" i="120"/>
  <c r="H61" i="120"/>
  <c r="G61" i="120"/>
  <c r="B61" i="120"/>
  <c r="AF60" i="120"/>
  <c r="AE60" i="120"/>
  <c r="Z60" i="120"/>
  <c r="Y60" i="120"/>
  <c r="V60" i="120" s="1"/>
  <c r="T60" i="120"/>
  <c r="P60" i="120" s="1"/>
  <c r="S60" i="120"/>
  <c r="N60" i="120"/>
  <c r="M60" i="120"/>
  <c r="H60" i="120"/>
  <c r="G60" i="120"/>
  <c r="B60" i="120"/>
  <c r="AF59" i="120"/>
  <c r="AB59" i="120" s="1"/>
  <c r="AE59" i="120"/>
  <c r="Z59" i="120"/>
  <c r="Y59" i="120"/>
  <c r="T59" i="120"/>
  <c r="S59" i="120"/>
  <c r="N59" i="120"/>
  <c r="M59" i="120"/>
  <c r="H59" i="120"/>
  <c r="G59" i="120"/>
  <c r="D59" i="120"/>
  <c r="B59" i="120"/>
  <c r="AF58" i="120"/>
  <c r="AB58" i="120" s="1"/>
  <c r="AE58" i="120"/>
  <c r="Z58" i="120"/>
  <c r="V58" i="120" s="1"/>
  <c r="Y58" i="120"/>
  <c r="T58" i="120"/>
  <c r="P58" i="120" s="1"/>
  <c r="S58" i="120"/>
  <c r="N58" i="120"/>
  <c r="J58" i="120" s="1"/>
  <c r="M58" i="120"/>
  <c r="H58" i="120"/>
  <c r="G58" i="120"/>
  <c r="B58" i="120"/>
  <c r="AH57" i="120"/>
  <c r="AF57" i="120"/>
  <c r="AD57" i="120"/>
  <c r="AB57" i="120" s="1"/>
  <c r="Z57" i="120"/>
  <c r="X57" i="120"/>
  <c r="V57" i="120"/>
  <c r="T57" i="120"/>
  <c r="R57" i="120"/>
  <c r="P57" i="120" s="1"/>
  <c r="N57" i="120"/>
  <c r="AI57" i="120" s="1"/>
  <c r="L57" i="120"/>
  <c r="J57" i="120"/>
  <c r="H57" i="120"/>
  <c r="F57" i="120"/>
  <c r="D57" i="120" s="1"/>
  <c r="B57" i="120"/>
  <c r="AB56" i="120"/>
  <c r="V56" i="120"/>
  <c r="P56" i="120"/>
  <c r="J56" i="120"/>
  <c r="D56" i="120"/>
  <c r="AF55" i="120"/>
  <c r="AE55" i="120"/>
  <c r="AB55" i="120"/>
  <c r="Z55" i="120"/>
  <c r="Y55" i="120"/>
  <c r="T55" i="120"/>
  <c r="S55" i="120"/>
  <c r="N55" i="120"/>
  <c r="M55" i="120"/>
  <c r="J55" i="120" s="1"/>
  <c r="H55" i="120"/>
  <c r="D55" i="120" s="1"/>
  <c r="G55" i="120"/>
  <c r="B55" i="120"/>
  <c r="AF54" i="120"/>
  <c r="AE54" i="120"/>
  <c r="Z54" i="120"/>
  <c r="Y54" i="120"/>
  <c r="V54" i="120"/>
  <c r="T54" i="120"/>
  <c r="S54" i="120"/>
  <c r="P54" i="120" s="1"/>
  <c r="N54" i="120"/>
  <c r="J54" i="120" s="1"/>
  <c r="M54" i="120"/>
  <c r="H54" i="120"/>
  <c r="D54" i="120" s="1"/>
  <c r="G54" i="120"/>
  <c r="B54" i="120"/>
  <c r="AF53" i="120"/>
  <c r="AE53" i="120"/>
  <c r="AB53" i="120" s="1"/>
  <c r="Z53" i="120"/>
  <c r="V53" i="120" s="1"/>
  <c r="Y53" i="120"/>
  <c r="T53" i="120"/>
  <c r="S53" i="120"/>
  <c r="N53" i="120"/>
  <c r="J53" i="120" s="1"/>
  <c r="M53" i="120"/>
  <c r="H53" i="120"/>
  <c r="G53" i="120"/>
  <c r="B53" i="120"/>
  <c r="AF52" i="120"/>
  <c r="AE52" i="120"/>
  <c r="Z52" i="120"/>
  <c r="Y52" i="120"/>
  <c r="V52" i="120" s="1"/>
  <c r="T52" i="120"/>
  <c r="P52" i="120" s="1"/>
  <c r="S52" i="120"/>
  <c r="N52" i="120"/>
  <c r="M52" i="120"/>
  <c r="H52" i="120"/>
  <c r="G52" i="120"/>
  <c r="B52" i="120"/>
  <c r="AF51" i="120"/>
  <c r="AB51" i="120" s="1"/>
  <c r="AE51" i="120"/>
  <c r="Z51" i="120"/>
  <c r="Y51" i="120"/>
  <c r="T51" i="120"/>
  <c r="S51" i="120"/>
  <c r="N51" i="120"/>
  <c r="M51" i="120"/>
  <c r="H51" i="120"/>
  <c r="G51" i="120"/>
  <c r="D51" i="120"/>
  <c r="B51" i="120"/>
  <c r="AF50" i="120"/>
  <c r="AE50" i="120"/>
  <c r="Z50" i="120"/>
  <c r="V50" i="120" s="1"/>
  <c r="Y50" i="120"/>
  <c r="T50" i="120"/>
  <c r="P50" i="120" s="1"/>
  <c r="S50" i="120"/>
  <c r="N50" i="120"/>
  <c r="J50" i="120" s="1"/>
  <c r="M50" i="120"/>
  <c r="H50" i="120"/>
  <c r="G50" i="120"/>
  <c r="B50" i="120"/>
  <c r="AF49" i="120"/>
  <c r="AE49" i="120"/>
  <c r="Z49" i="120"/>
  <c r="V49" i="120" s="1"/>
  <c r="Y49" i="120"/>
  <c r="T49" i="120"/>
  <c r="S49" i="120"/>
  <c r="N49" i="120"/>
  <c r="M49" i="120"/>
  <c r="J49" i="120"/>
  <c r="H49" i="120"/>
  <c r="G49" i="120"/>
  <c r="D49" i="120" s="1"/>
  <c r="B49" i="120"/>
  <c r="AF48" i="120"/>
  <c r="AE48" i="120"/>
  <c r="Z48" i="120"/>
  <c r="V48" i="120" s="1"/>
  <c r="Y48" i="120"/>
  <c r="T48" i="120"/>
  <c r="S48" i="120"/>
  <c r="P48" i="120"/>
  <c r="N48" i="120"/>
  <c r="M48" i="120"/>
  <c r="H48" i="120"/>
  <c r="G48" i="120"/>
  <c r="B48" i="120"/>
  <c r="AF47" i="120"/>
  <c r="AD47" i="120"/>
  <c r="AB47" i="120" s="1"/>
  <c r="Z47" i="120"/>
  <c r="X47" i="120"/>
  <c r="V47" i="120" s="1"/>
  <c r="T47" i="120"/>
  <c r="AI47" i="120" s="1"/>
  <c r="R47" i="120"/>
  <c r="P47" i="120"/>
  <c r="N47" i="120"/>
  <c r="L47" i="120"/>
  <c r="J47" i="120" s="1"/>
  <c r="H47" i="120"/>
  <c r="F47" i="120"/>
  <c r="D47" i="120" s="1"/>
  <c r="B47" i="120"/>
  <c r="AB46" i="120"/>
  <c r="V46" i="120"/>
  <c r="P46" i="120"/>
  <c r="J46" i="120"/>
  <c r="D46" i="120"/>
  <c r="AF45" i="120"/>
  <c r="AE45" i="120"/>
  <c r="AB45" i="120" s="1"/>
  <c r="Z45" i="120"/>
  <c r="V45" i="120" s="1"/>
  <c r="Y45" i="120"/>
  <c r="T45" i="120"/>
  <c r="S45" i="120"/>
  <c r="N45" i="120"/>
  <c r="J45" i="120" s="1"/>
  <c r="M45" i="120"/>
  <c r="H45" i="120"/>
  <c r="D45" i="120" s="1"/>
  <c r="G45" i="120"/>
  <c r="B45" i="120"/>
  <c r="AF44" i="120"/>
  <c r="AE44" i="120"/>
  <c r="Z44" i="120"/>
  <c r="Y44" i="120"/>
  <c r="V44" i="120" s="1"/>
  <c r="T44" i="120"/>
  <c r="P44" i="120" s="1"/>
  <c r="S44" i="120"/>
  <c r="N44" i="120"/>
  <c r="M44" i="120"/>
  <c r="H44" i="120"/>
  <c r="G44" i="120"/>
  <c r="B44" i="120"/>
  <c r="AF43" i="120"/>
  <c r="AB43" i="120" s="1"/>
  <c r="AE43" i="120"/>
  <c r="Z43" i="120"/>
  <c r="Y43" i="120"/>
  <c r="T43" i="120"/>
  <c r="S43" i="120"/>
  <c r="N43" i="120"/>
  <c r="J43" i="120" s="1"/>
  <c r="M43" i="120"/>
  <c r="H43" i="120"/>
  <c r="G43" i="120"/>
  <c r="D43" i="120"/>
  <c r="B43" i="120"/>
  <c r="AF42" i="120"/>
  <c r="AB42" i="120" s="1"/>
  <c r="AE42" i="120"/>
  <c r="Z42" i="120"/>
  <c r="Y42" i="120"/>
  <c r="T42" i="120"/>
  <c r="S42" i="120"/>
  <c r="P42" i="120"/>
  <c r="N42" i="120"/>
  <c r="M42" i="120"/>
  <c r="H42" i="120"/>
  <c r="G42" i="120"/>
  <c r="B42" i="120"/>
  <c r="AF41" i="120"/>
  <c r="AE41" i="120"/>
  <c r="AB41" i="120"/>
  <c r="Z41" i="120"/>
  <c r="Y41" i="120"/>
  <c r="T41" i="120"/>
  <c r="S41" i="120"/>
  <c r="N41" i="120"/>
  <c r="M41" i="120"/>
  <c r="H41" i="120"/>
  <c r="G41" i="120"/>
  <c r="B41" i="120"/>
  <c r="AF40" i="120"/>
  <c r="AE40" i="120"/>
  <c r="Z40" i="120"/>
  <c r="Y40" i="120"/>
  <c r="V40" i="120" s="1"/>
  <c r="T40" i="120"/>
  <c r="S40" i="120"/>
  <c r="N40" i="120"/>
  <c r="J40" i="120" s="1"/>
  <c r="M40" i="120"/>
  <c r="H40" i="120"/>
  <c r="G40" i="120"/>
  <c r="B40" i="120"/>
  <c r="AF39" i="120"/>
  <c r="AD39" i="120"/>
  <c r="AB39" i="120"/>
  <c r="Z39" i="120"/>
  <c r="X39" i="120"/>
  <c r="V39" i="120" s="1"/>
  <c r="T39" i="120"/>
  <c r="R39" i="120"/>
  <c r="P39" i="120" s="1"/>
  <c r="N39" i="120"/>
  <c r="L39" i="120"/>
  <c r="J39" i="120" s="1"/>
  <c r="H39" i="120"/>
  <c r="F39" i="120"/>
  <c r="D39" i="120"/>
  <c r="B39" i="120"/>
  <c r="AB38" i="120"/>
  <c r="V38" i="120"/>
  <c r="P38" i="120"/>
  <c r="J38" i="120"/>
  <c r="D38" i="120"/>
  <c r="AF37" i="120"/>
  <c r="AE37" i="120"/>
  <c r="Z37" i="120"/>
  <c r="V37" i="120" s="1"/>
  <c r="Y37" i="120"/>
  <c r="T37" i="120"/>
  <c r="P37" i="120" s="1"/>
  <c r="S37" i="120"/>
  <c r="N37" i="120"/>
  <c r="M37" i="120"/>
  <c r="H37" i="120"/>
  <c r="D37" i="120" s="1"/>
  <c r="G37" i="120"/>
  <c r="B37" i="120"/>
  <c r="AF36" i="120"/>
  <c r="AE36" i="120"/>
  <c r="Z36" i="120"/>
  <c r="Y36" i="120"/>
  <c r="Y35" i="120" s="1"/>
  <c r="T36" i="120"/>
  <c r="P36" i="120" s="1"/>
  <c r="S36" i="120"/>
  <c r="N36" i="120"/>
  <c r="M36" i="120"/>
  <c r="H36" i="120"/>
  <c r="G36" i="120"/>
  <c r="G35" i="120" s="1"/>
  <c r="B36" i="120"/>
  <c r="AF35" i="120"/>
  <c r="AD35" i="120"/>
  <c r="AB35" i="120" s="1"/>
  <c r="Z35" i="120"/>
  <c r="X35" i="120"/>
  <c r="V35" i="120" s="1"/>
  <c r="T35" i="120"/>
  <c r="R35" i="120"/>
  <c r="P35" i="120" s="1"/>
  <c r="N35" i="120"/>
  <c r="AI35" i="120" s="1"/>
  <c r="L35" i="120"/>
  <c r="J35" i="120"/>
  <c r="H35" i="120"/>
  <c r="F35" i="120"/>
  <c r="D35" i="120" s="1"/>
  <c r="B35" i="120"/>
  <c r="AB34" i="120"/>
  <c r="V34" i="120"/>
  <c r="P34" i="120"/>
  <c r="J34" i="120"/>
  <c r="D34" i="120"/>
  <c r="AF33" i="120"/>
  <c r="AB33" i="120" s="1"/>
  <c r="AE33" i="120"/>
  <c r="Z33" i="120"/>
  <c r="Y33" i="120"/>
  <c r="T33" i="120"/>
  <c r="S33" i="120"/>
  <c r="N33" i="120"/>
  <c r="M33" i="120"/>
  <c r="J33" i="120" s="1"/>
  <c r="H33" i="120"/>
  <c r="G33" i="120"/>
  <c r="D33" i="120" s="1"/>
  <c r="B33" i="120"/>
  <c r="AF32" i="120"/>
  <c r="AE32" i="120"/>
  <c r="Z32" i="120"/>
  <c r="Y32" i="120"/>
  <c r="V32" i="120" s="1"/>
  <c r="T32" i="120"/>
  <c r="S32" i="120"/>
  <c r="P32" i="120" s="1"/>
  <c r="N32" i="120"/>
  <c r="J32" i="120" s="1"/>
  <c r="M32" i="120"/>
  <c r="H32" i="120"/>
  <c r="G32" i="120"/>
  <c r="B32" i="120"/>
  <c r="AF31" i="120"/>
  <c r="AE31" i="120"/>
  <c r="AB31" i="120" s="1"/>
  <c r="Z31" i="120"/>
  <c r="V31" i="120" s="1"/>
  <c r="Y31" i="120"/>
  <c r="T31" i="120"/>
  <c r="S31" i="120"/>
  <c r="N31" i="120"/>
  <c r="M31" i="120"/>
  <c r="H31" i="120"/>
  <c r="G31" i="120"/>
  <c r="D31" i="120"/>
  <c r="B31" i="120"/>
  <c r="AF30" i="120"/>
  <c r="AE30" i="120"/>
  <c r="Z30" i="120"/>
  <c r="V30" i="120" s="1"/>
  <c r="Y30" i="120"/>
  <c r="T30" i="120"/>
  <c r="P30" i="120" s="1"/>
  <c r="S30" i="120"/>
  <c r="N30" i="120"/>
  <c r="J30" i="120" s="1"/>
  <c r="M30" i="120"/>
  <c r="H30" i="120"/>
  <c r="G30" i="120"/>
  <c r="B30" i="120"/>
  <c r="AF29" i="120"/>
  <c r="AB29" i="120" s="1"/>
  <c r="AE29" i="120"/>
  <c r="Z29" i="120"/>
  <c r="V29" i="120" s="1"/>
  <c r="Y29" i="120"/>
  <c r="T29" i="120"/>
  <c r="S29" i="120"/>
  <c r="N29" i="120"/>
  <c r="M29" i="120"/>
  <c r="J29" i="120"/>
  <c r="H29" i="120"/>
  <c r="G29" i="120"/>
  <c r="D29" i="120" s="1"/>
  <c r="B29" i="120"/>
  <c r="AF28" i="120"/>
  <c r="AD28" i="120"/>
  <c r="AB28" i="120" s="1"/>
  <c r="Z28" i="120"/>
  <c r="Y28" i="120"/>
  <c r="X28" i="120"/>
  <c r="V28" i="120" s="1"/>
  <c r="T28" i="120"/>
  <c r="R28" i="120"/>
  <c r="P28" i="120" s="1"/>
  <c r="N28" i="120"/>
  <c r="L28" i="120"/>
  <c r="J28" i="120" s="1"/>
  <c r="H28" i="120"/>
  <c r="F28" i="120"/>
  <c r="AH28" i="120" s="1"/>
  <c r="B28" i="120"/>
  <c r="AB27" i="120"/>
  <c r="V27" i="120"/>
  <c r="P27" i="120"/>
  <c r="J27" i="120"/>
  <c r="D27" i="120"/>
  <c r="AF26" i="120"/>
  <c r="AE26" i="120"/>
  <c r="Z26" i="120"/>
  <c r="Y26" i="120"/>
  <c r="V26" i="120" s="1"/>
  <c r="T26" i="120"/>
  <c r="P26" i="120" s="1"/>
  <c r="S26" i="120"/>
  <c r="N26" i="120"/>
  <c r="J26" i="120" s="1"/>
  <c r="M26" i="120"/>
  <c r="H26" i="120"/>
  <c r="G26" i="120"/>
  <c r="B26" i="120"/>
  <c r="AF25" i="120"/>
  <c r="AB25" i="120" s="1"/>
  <c r="AE25" i="120"/>
  <c r="Z25" i="120"/>
  <c r="V25" i="120" s="1"/>
  <c r="Y25" i="120"/>
  <c r="T25" i="120"/>
  <c r="P25" i="120" s="1"/>
  <c r="S25" i="120"/>
  <c r="N25" i="120"/>
  <c r="M25" i="120"/>
  <c r="H25" i="120"/>
  <c r="D25" i="120" s="1"/>
  <c r="G25" i="120"/>
  <c r="B25" i="120"/>
  <c r="AF24" i="120"/>
  <c r="AE24" i="120"/>
  <c r="Z24" i="120"/>
  <c r="Y24" i="120"/>
  <c r="T24" i="120"/>
  <c r="P24" i="120" s="1"/>
  <c r="S24" i="120"/>
  <c r="N24" i="120"/>
  <c r="M24" i="120"/>
  <c r="H24" i="120"/>
  <c r="G24" i="120"/>
  <c r="B24" i="120"/>
  <c r="AF23" i="120"/>
  <c r="AB23" i="120" s="1"/>
  <c r="AE23" i="120"/>
  <c r="Z23" i="120"/>
  <c r="Y23" i="120"/>
  <c r="T23" i="120"/>
  <c r="S23" i="120"/>
  <c r="N23" i="120"/>
  <c r="M23" i="120"/>
  <c r="J23" i="120" s="1"/>
  <c r="H23" i="120"/>
  <c r="G23" i="120"/>
  <c r="D23" i="120" s="1"/>
  <c r="B23" i="120"/>
  <c r="AF22" i="120"/>
  <c r="AE22" i="120"/>
  <c r="Z22" i="120"/>
  <c r="Y22" i="120"/>
  <c r="T22" i="120"/>
  <c r="S22" i="120"/>
  <c r="P22" i="120"/>
  <c r="N22" i="120"/>
  <c r="M22" i="120"/>
  <c r="H22" i="120"/>
  <c r="G22" i="120"/>
  <c r="B22" i="120"/>
  <c r="AF21" i="120"/>
  <c r="AD21" i="120"/>
  <c r="AB21" i="120" s="1"/>
  <c r="Z21" i="120"/>
  <c r="AI21" i="120" s="1"/>
  <c r="X21" i="120"/>
  <c r="V21" i="120"/>
  <c r="T21" i="120"/>
  <c r="R21" i="120"/>
  <c r="P21" i="120" s="1"/>
  <c r="N21" i="120"/>
  <c r="L21" i="120"/>
  <c r="J21" i="120" s="1"/>
  <c r="H21" i="120"/>
  <c r="F21" i="120"/>
  <c r="D21" i="120" s="1"/>
  <c r="B21" i="120"/>
  <c r="B9" i="120"/>
  <c r="G78" i="120" s="1"/>
  <c r="B78" i="119"/>
  <c r="AD68" i="119"/>
  <c r="X68" i="119"/>
  <c r="R68" i="119"/>
  <c r="L68" i="119"/>
  <c r="F68" i="119"/>
  <c r="AH68" i="119" s="1"/>
  <c r="B15" i="119" s="1"/>
  <c r="AF65" i="119"/>
  <c r="AB65" i="119" s="1"/>
  <c r="AE65" i="119"/>
  <c r="Z65" i="119"/>
  <c r="Y65" i="119"/>
  <c r="T65" i="119"/>
  <c r="S65" i="119"/>
  <c r="N65" i="119"/>
  <c r="J65" i="119" s="1"/>
  <c r="M65" i="119"/>
  <c r="H65" i="119"/>
  <c r="G65" i="119"/>
  <c r="B65" i="119"/>
  <c r="AF64" i="119"/>
  <c r="AE64" i="119"/>
  <c r="Z64" i="119"/>
  <c r="V64" i="119" s="1"/>
  <c r="Y64" i="119"/>
  <c r="T64" i="119"/>
  <c r="S64" i="119"/>
  <c r="N64" i="119"/>
  <c r="M64" i="119"/>
  <c r="H64" i="119"/>
  <c r="G64" i="119"/>
  <c r="D64" i="119" s="1"/>
  <c r="B64" i="119"/>
  <c r="AF63" i="119"/>
  <c r="AE63" i="119"/>
  <c r="Z63" i="119"/>
  <c r="Y63" i="119"/>
  <c r="T63" i="119"/>
  <c r="S63" i="119"/>
  <c r="P63" i="119" s="1"/>
  <c r="N63" i="119"/>
  <c r="M63" i="119"/>
  <c r="J63" i="119" s="1"/>
  <c r="H63" i="119"/>
  <c r="G63" i="119"/>
  <c r="B63" i="119"/>
  <c r="AF62" i="119"/>
  <c r="AE62" i="119"/>
  <c r="AB62" i="119" s="1"/>
  <c r="Z62" i="119"/>
  <c r="Y62" i="119"/>
  <c r="V62" i="119" s="1"/>
  <c r="T62" i="119"/>
  <c r="P62" i="119" s="1"/>
  <c r="S62" i="119"/>
  <c r="N62" i="119"/>
  <c r="M62" i="119"/>
  <c r="H62" i="119"/>
  <c r="G62" i="119"/>
  <c r="B62" i="119"/>
  <c r="AF61" i="119"/>
  <c r="AE61" i="119"/>
  <c r="Z61" i="119"/>
  <c r="Y61" i="119"/>
  <c r="T61" i="119"/>
  <c r="S61" i="119"/>
  <c r="P61" i="119" s="1"/>
  <c r="N61" i="119"/>
  <c r="M61" i="119"/>
  <c r="J61" i="119" s="1"/>
  <c r="H61" i="119"/>
  <c r="D61" i="119" s="1"/>
  <c r="G61" i="119"/>
  <c r="B61" i="119"/>
  <c r="AF60" i="119"/>
  <c r="AE60" i="119"/>
  <c r="AB60" i="119" s="1"/>
  <c r="Z60" i="119"/>
  <c r="Y60" i="119"/>
  <c r="V60" i="119" s="1"/>
  <c r="T60" i="119"/>
  <c r="P60" i="119" s="1"/>
  <c r="S60" i="119"/>
  <c r="N60" i="119"/>
  <c r="M60" i="119"/>
  <c r="H60" i="119"/>
  <c r="G60" i="119"/>
  <c r="B60" i="119"/>
  <c r="AF59" i="119"/>
  <c r="AE59" i="119"/>
  <c r="Z59" i="119"/>
  <c r="Y59" i="119"/>
  <c r="T59" i="119"/>
  <c r="S59" i="119"/>
  <c r="N59" i="119"/>
  <c r="M59" i="119"/>
  <c r="J59" i="119" s="1"/>
  <c r="H59" i="119"/>
  <c r="D59" i="119" s="1"/>
  <c r="G59" i="119"/>
  <c r="B59" i="119"/>
  <c r="AF58" i="119"/>
  <c r="AE58" i="119"/>
  <c r="Z58" i="119"/>
  <c r="Y58" i="119"/>
  <c r="V58" i="119" s="1"/>
  <c r="T58" i="119"/>
  <c r="P58" i="119" s="1"/>
  <c r="S58" i="119"/>
  <c r="N58" i="119"/>
  <c r="M58" i="119"/>
  <c r="H58" i="119"/>
  <c r="G58" i="119"/>
  <c r="B58" i="119"/>
  <c r="AF57" i="119"/>
  <c r="AD57" i="119"/>
  <c r="AB57" i="119"/>
  <c r="Z57" i="119"/>
  <c r="Y57" i="119"/>
  <c r="X57" i="119"/>
  <c r="V57" i="119"/>
  <c r="T57" i="119"/>
  <c r="R57" i="119"/>
  <c r="P57" i="119" s="1"/>
  <c r="N57" i="119"/>
  <c r="L57" i="119"/>
  <c r="J57" i="119" s="1"/>
  <c r="H57" i="119"/>
  <c r="F57" i="119"/>
  <c r="AH57" i="119" s="1"/>
  <c r="D57" i="119"/>
  <c r="B57" i="119"/>
  <c r="AB56" i="119"/>
  <c r="V56" i="119"/>
  <c r="P56" i="119"/>
  <c r="J56" i="119"/>
  <c r="D56" i="119"/>
  <c r="AF55" i="119"/>
  <c r="AE55" i="119"/>
  <c r="AB55" i="119" s="1"/>
  <c r="Z55" i="119"/>
  <c r="Y55" i="119"/>
  <c r="T55" i="119"/>
  <c r="S55" i="119"/>
  <c r="N55" i="119"/>
  <c r="M55" i="119"/>
  <c r="J55" i="119" s="1"/>
  <c r="H55" i="119"/>
  <c r="G55" i="119"/>
  <c r="B55" i="119"/>
  <c r="AF54" i="119"/>
  <c r="AE54" i="119"/>
  <c r="Z54" i="119"/>
  <c r="Y54" i="119"/>
  <c r="V54" i="119" s="1"/>
  <c r="T54" i="119"/>
  <c r="S54" i="119"/>
  <c r="N54" i="119"/>
  <c r="M54" i="119"/>
  <c r="H54" i="119"/>
  <c r="D54" i="119" s="1"/>
  <c r="G54" i="119"/>
  <c r="B54" i="119"/>
  <c r="AF53" i="119"/>
  <c r="AE53" i="119"/>
  <c r="Z53" i="119"/>
  <c r="V53" i="119" s="1"/>
  <c r="Y53" i="119"/>
  <c r="T53" i="119"/>
  <c r="P53" i="119" s="1"/>
  <c r="S53" i="119"/>
  <c r="N53" i="119"/>
  <c r="AH53" i="119" s="1"/>
  <c r="M53" i="119"/>
  <c r="J53" i="119"/>
  <c r="H53" i="119"/>
  <c r="G53" i="119"/>
  <c r="D53" i="119" s="1"/>
  <c r="B53" i="119"/>
  <c r="AF52" i="119"/>
  <c r="AB52" i="119" s="1"/>
  <c r="AE52" i="119"/>
  <c r="Z52" i="119"/>
  <c r="Y52" i="119"/>
  <c r="V52" i="119"/>
  <c r="T52" i="119"/>
  <c r="S52" i="119"/>
  <c r="P52" i="119" s="1"/>
  <c r="N52" i="119"/>
  <c r="M52" i="119"/>
  <c r="H52" i="119"/>
  <c r="G52" i="119"/>
  <c r="B52" i="119"/>
  <c r="AF51" i="119"/>
  <c r="AB51" i="119" s="1"/>
  <c r="AE51" i="119"/>
  <c r="Z51" i="119"/>
  <c r="V51" i="119" s="1"/>
  <c r="Y51" i="119"/>
  <c r="T51" i="119"/>
  <c r="S51" i="119"/>
  <c r="N51" i="119"/>
  <c r="M51" i="119"/>
  <c r="J51" i="119"/>
  <c r="H51" i="119"/>
  <c r="G51" i="119"/>
  <c r="B51" i="119"/>
  <c r="AF50" i="119"/>
  <c r="AE50" i="119"/>
  <c r="Z50" i="119"/>
  <c r="Y50" i="119"/>
  <c r="V50" i="119"/>
  <c r="T50" i="119"/>
  <c r="S50" i="119"/>
  <c r="N50" i="119"/>
  <c r="M50" i="119"/>
  <c r="H50" i="119"/>
  <c r="G50" i="119"/>
  <c r="D50" i="119" s="1"/>
  <c r="B50" i="119"/>
  <c r="AF49" i="119"/>
  <c r="AB49" i="119" s="1"/>
  <c r="AE49" i="119"/>
  <c r="Z49" i="119"/>
  <c r="V49" i="119" s="1"/>
  <c r="Y49" i="119"/>
  <c r="T49" i="119"/>
  <c r="S49" i="119"/>
  <c r="N49" i="119"/>
  <c r="M49" i="119"/>
  <c r="J49" i="119"/>
  <c r="H49" i="119"/>
  <c r="G49" i="119"/>
  <c r="B49" i="119"/>
  <c r="AF48" i="119"/>
  <c r="AE48" i="119"/>
  <c r="Z48" i="119"/>
  <c r="Y48" i="119"/>
  <c r="V48" i="119"/>
  <c r="T48" i="119"/>
  <c r="S48" i="119"/>
  <c r="N48" i="119"/>
  <c r="M48" i="119"/>
  <c r="M47" i="119" s="1"/>
  <c r="H48" i="119"/>
  <c r="G48" i="119"/>
  <c r="B48" i="119"/>
  <c r="AF47" i="119"/>
  <c r="AD47" i="119"/>
  <c r="AB47" i="119" s="1"/>
  <c r="Z47" i="119"/>
  <c r="X47" i="119"/>
  <c r="V47" i="119"/>
  <c r="T47" i="119"/>
  <c r="R47" i="119"/>
  <c r="P47" i="119" s="1"/>
  <c r="N47" i="119"/>
  <c r="L47" i="119"/>
  <c r="J47" i="119"/>
  <c r="H47" i="119"/>
  <c r="F47" i="119"/>
  <c r="D47" i="119" s="1"/>
  <c r="B47" i="119"/>
  <c r="AB46" i="119"/>
  <c r="V46" i="119"/>
  <c r="P46" i="119"/>
  <c r="J46" i="119"/>
  <c r="D46" i="119"/>
  <c r="AF45" i="119"/>
  <c r="AB45" i="119" s="1"/>
  <c r="AE45" i="119"/>
  <c r="Z45" i="119"/>
  <c r="V45" i="119" s="1"/>
  <c r="Y45" i="119"/>
  <c r="T45" i="119"/>
  <c r="S45" i="119"/>
  <c r="N45" i="119"/>
  <c r="J45" i="119" s="1"/>
  <c r="M45" i="119"/>
  <c r="H45" i="119"/>
  <c r="G45" i="119"/>
  <c r="B45" i="119"/>
  <c r="AF44" i="119"/>
  <c r="AE44" i="119"/>
  <c r="Z44" i="119"/>
  <c r="V44" i="119" s="1"/>
  <c r="Y44" i="119"/>
  <c r="T44" i="119"/>
  <c r="S44" i="119"/>
  <c r="N44" i="119"/>
  <c r="M44" i="119"/>
  <c r="H44" i="119"/>
  <c r="G44" i="119"/>
  <c r="D44" i="119" s="1"/>
  <c r="B44" i="119"/>
  <c r="AF43" i="119"/>
  <c r="AB43" i="119" s="1"/>
  <c r="AE43" i="119"/>
  <c r="Z43" i="119"/>
  <c r="V43" i="119" s="1"/>
  <c r="Y43" i="119"/>
  <c r="T43" i="119"/>
  <c r="S43" i="119"/>
  <c r="N43" i="119"/>
  <c r="J43" i="119" s="1"/>
  <c r="M43" i="119"/>
  <c r="H43" i="119"/>
  <c r="G43" i="119"/>
  <c r="B43" i="119"/>
  <c r="AF42" i="119"/>
  <c r="AE42" i="119"/>
  <c r="Z42" i="119"/>
  <c r="V42" i="119" s="1"/>
  <c r="Y42" i="119"/>
  <c r="T42" i="119"/>
  <c r="S42" i="119"/>
  <c r="N42" i="119"/>
  <c r="M42" i="119"/>
  <c r="H42" i="119"/>
  <c r="G42" i="119"/>
  <c r="D42" i="119" s="1"/>
  <c r="B42" i="119"/>
  <c r="AF41" i="119"/>
  <c r="AE41" i="119"/>
  <c r="Z41" i="119"/>
  <c r="Y41" i="119"/>
  <c r="Y39" i="119" s="1"/>
  <c r="T41" i="119"/>
  <c r="S41" i="119"/>
  <c r="N41" i="119"/>
  <c r="M41" i="119"/>
  <c r="J41" i="119" s="1"/>
  <c r="H41" i="119"/>
  <c r="G41" i="119"/>
  <c r="B41" i="119"/>
  <c r="AF40" i="119"/>
  <c r="AE40" i="119"/>
  <c r="Z40" i="119"/>
  <c r="Y40" i="119"/>
  <c r="V40" i="119" s="1"/>
  <c r="T40" i="119"/>
  <c r="P40" i="119" s="1"/>
  <c r="S40" i="119"/>
  <c r="N40" i="119"/>
  <c r="M40" i="119"/>
  <c r="H40" i="119"/>
  <c r="G40" i="119"/>
  <c r="B40" i="119"/>
  <c r="AF39" i="119"/>
  <c r="AD39" i="119"/>
  <c r="AB39" i="119"/>
  <c r="Z39" i="119"/>
  <c r="X39" i="119"/>
  <c r="V39" i="119" s="1"/>
  <c r="T39" i="119"/>
  <c r="R39" i="119"/>
  <c r="P39" i="119"/>
  <c r="N39" i="119"/>
  <c r="L39" i="119"/>
  <c r="H39" i="119"/>
  <c r="F39" i="119"/>
  <c r="D39" i="119"/>
  <c r="B39" i="119"/>
  <c r="AB38" i="119"/>
  <c r="V38" i="119"/>
  <c r="P38" i="119"/>
  <c r="J38" i="119"/>
  <c r="D38" i="119"/>
  <c r="AF37" i="119"/>
  <c r="AE37" i="119"/>
  <c r="Z37" i="119"/>
  <c r="Y37" i="119"/>
  <c r="T37" i="119"/>
  <c r="S37" i="119"/>
  <c r="N37" i="119"/>
  <c r="J37" i="119" s="1"/>
  <c r="M37" i="119"/>
  <c r="H37" i="119"/>
  <c r="D37" i="119" s="1"/>
  <c r="G37" i="119"/>
  <c r="B37" i="119"/>
  <c r="AF36" i="119"/>
  <c r="AE36" i="119"/>
  <c r="Z36" i="119"/>
  <c r="Y36" i="119"/>
  <c r="T36" i="119"/>
  <c r="P36" i="119" s="1"/>
  <c r="S36" i="119"/>
  <c r="N36" i="119"/>
  <c r="J36" i="119" s="1"/>
  <c r="M36" i="119"/>
  <c r="H36" i="119"/>
  <c r="G36" i="119"/>
  <c r="B36" i="119"/>
  <c r="AF35" i="119"/>
  <c r="AD35" i="119"/>
  <c r="AB35" i="119"/>
  <c r="Z35" i="119"/>
  <c r="X35" i="119"/>
  <c r="V35" i="119" s="1"/>
  <c r="T35" i="119"/>
  <c r="R35" i="119"/>
  <c r="P35" i="119"/>
  <c r="N35" i="119"/>
  <c r="L35" i="119"/>
  <c r="J35" i="119" s="1"/>
  <c r="H35" i="119"/>
  <c r="F35" i="119"/>
  <c r="D35" i="119"/>
  <c r="B35" i="119"/>
  <c r="AB34" i="119"/>
  <c r="V34" i="119"/>
  <c r="P34" i="119"/>
  <c r="J34" i="119"/>
  <c r="D34" i="119"/>
  <c r="AF33" i="119"/>
  <c r="AE33" i="119"/>
  <c r="Z33" i="119"/>
  <c r="Y33" i="119"/>
  <c r="T33" i="119"/>
  <c r="S33" i="119"/>
  <c r="P33" i="119" s="1"/>
  <c r="N33" i="119"/>
  <c r="M33" i="119"/>
  <c r="J33" i="119" s="1"/>
  <c r="H33" i="119"/>
  <c r="D33" i="119" s="1"/>
  <c r="G33" i="119"/>
  <c r="B33" i="119"/>
  <c r="AF32" i="119"/>
  <c r="AE32" i="119"/>
  <c r="AB32" i="119" s="1"/>
  <c r="Z32" i="119"/>
  <c r="Y32" i="119"/>
  <c r="V32" i="119" s="1"/>
  <c r="T32" i="119"/>
  <c r="P32" i="119" s="1"/>
  <c r="S32" i="119"/>
  <c r="N32" i="119"/>
  <c r="J32" i="119" s="1"/>
  <c r="M32" i="119"/>
  <c r="H32" i="119"/>
  <c r="G32" i="119"/>
  <c r="B32" i="119"/>
  <c r="AF31" i="119"/>
  <c r="AE31" i="119"/>
  <c r="Z31" i="119"/>
  <c r="Y31" i="119"/>
  <c r="Y28" i="119" s="1"/>
  <c r="T31" i="119"/>
  <c r="S31" i="119"/>
  <c r="N31" i="119"/>
  <c r="M31" i="119"/>
  <c r="H31" i="119"/>
  <c r="D31" i="119" s="1"/>
  <c r="G31" i="119"/>
  <c r="B31" i="119"/>
  <c r="AF30" i="119"/>
  <c r="AE30" i="119"/>
  <c r="AB30" i="119" s="1"/>
  <c r="Z30" i="119"/>
  <c r="Y30" i="119"/>
  <c r="V30" i="119" s="1"/>
  <c r="T30" i="119"/>
  <c r="P30" i="119" s="1"/>
  <c r="S30" i="119"/>
  <c r="N30" i="119"/>
  <c r="J30" i="119" s="1"/>
  <c r="M30" i="119"/>
  <c r="H30" i="119"/>
  <c r="AH30" i="119" s="1"/>
  <c r="G30" i="119"/>
  <c r="B30" i="119"/>
  <c r="AF29" i="119"/>
  <c r="AB29" i="119" s="1"/>
  <c r="AE29" i="119"/>
  <c r="Z29" i="119"/>
  <c r="V29" i="119" s="1"/>
  <c r="Y29" i="119"/>
  <c r="T29" i="119"/>
  <c r="S29" i="119"/>
  <c r="N29" i="119"/>
  <c r="M29" i="119"/>
  <c r="J29" i="119"/>
  <c r="H29" i="119"/>
  <c r="G29" i="119"/>
  <c r="B29" i="119"/>
  <c r="AI28" i="119"/>
  <c r="AF28" i="119"/>
  <c r="AD28" i="119"/>
  <c r="AB28" i="119" s="1"/>
  <c r="Z28" i="119"/>
  <c r="X28" i="119"/>
  <c r="V28" i="119" s="1"/>
  <c r="T28" i="119"/>
  <c r="R28" i="119"/>
  <c r="P28" i="119" s="1"/>
  <c r="N28" i="119"/>
  <c r="L28" i="119"/>
  <c r="J28" i="119" s="1"/>
  <c r="H28" i="119"/>
  <c r="F28" i="119"/>
  <c r="B28" i="119"/>
  <c r="AB27" i="119"/>
  <c r="V27" i="119"/>
  <c r="P27" i="119"/>
  <c r="J27" i="119"/>
  <c r="D27" i="119"/>
  <c r="AF26" i="119"/>
  <c r="AE26" i="119"/>
  <c r="Z26" i="119"/>
  <c r="V26" i="119" s="1"/>
  <c r="Y26" i="119"/>
  <c r="T26" i="119"/>
  <c r="S26" i="119"/>
  <c r="N26" i="119"/>
  <c r="M26" i="119"/>
  <c r="H26" i="119"/>
  <c r="G26" i="119"/>
  <c r="D26" i="119" s="1"/>
  <c r="B26" i="119"/>
  <c r="AF25" i="119"/>
  <c r="AB25" i="119" s="1"/>
  <c r="AE25" i="119"/>
  <c r="Z25" i="119"/>
  <c r="V25" i="119" s="1"/>
  <c r="Y25" i="119"/>
  <c r="T25" i="119"/>
  <c r="S25" i="119"/>
  <c r="N25" i="119"/>
  <c r="J25" i="119" s="1"/>
  <c r="M25" i="119"/>
  <c r="H25" i="119"/>
  <c r="G25" i="119"/>
  <c r="B25" i="119"/>
  <c r="AF24" i="119"/>
  <c r="AE24" i="119"/>
  <c r="Z24" i="119"/>
  <c r="V24" i="119" s="1"/>
  <c r="Y24" i="119"/>
  <c r="T24" i="119"/>
  <c r="S24" i="119"/>
  <c r="N24" i="119"/>
  <c r="M24" i="119"/>
  <c r="H24" i="119"/>
  <c r="G24" i="119"/>
  <c r="D24" i="119" s="1"/>
  <c r="B24" i="119"/>
  <c r="AF23" i="119"/>
  <c r="AE23" i="119"/>
  <c r="Z23" i="119"/>
  <c r="Y23" i="119"/>
  <c r="T23" i="119"/>
  <c r="S23" i="119"/>
  <c r="N23" i="119"/>
  <c r="J23" i="119" s="1"/>
  <c r="M23" i="119"/>
  <c r="H23" i="119"/>
  <c r="D23" i="119" s="1"/>
  <c r="G23" i="119"/>
  <c r="B23" i="119"/>
  <c r="AF22" i="119"/>
  <c r="AE22" i="119"/>
  <c r="Z22" i="119"/>
  <c r="V22" i="119" s="1"/>
  <c r="Y22" i="119"/>
  <c r="T22" i="119"/>
  <c r="P22" i="119" s="1"/>
  <c r="S22" i="119"/>
  <c r="N22" i="119"/>
  <c r="J22" i="119" s="1"/>
  <c r="M22" i="119"/>
  <c r="H22" i="119"/>
  <c r="G22" i="119"/>
  <c r="B22" i="119"/>
  <c r="AF21" i="119"/>
  <c r="AD21" i="119"/>
  <c r="AB21" i="119"/>
  <c r="Z21" i="119"/>
  <c r="X21" i="119"/>
  <c r="V21" i="119" s="1"/>
  <c r="T21" i="119"/>
  <c r="R21" i="119"/>
  <c r="P21" i="119"/>
  <c r="N21" i="119"/>
  <c r="M67" i="119" s="1"/>
  <c r="L21" i="119"/>
  <c r="J21" i="119" s="1"/>
  <c r="H21" i="119"/>
  <c r="G67" i="119" s="1"/>
  <c r="F21" i="119"/>
  <c r="AH21" i="119" s="1"/>
  <c r="D21" i="119"/>
  <c r="B21" i="119"/>
  <c r="B9" i="119"/>
  <c r="G78" i="119" s="1"/>
  <c r="B78" i="118"/>
  <c r="AD68" i="118"/>
  <c r="X68" i="118"/>
  <c r="R68" i="118"/>
  <c r="L68" i="118"/>
  <c r="F68" i="118"/>
  <c r="AF65" i="118"/>
  <c r="AB65" i="118" s="1"/>
  <c r="AE65" i="118"/>
  <c r="Z65" i="118"/>
  <c r="V65" i="118" s="1"/>
  <c r="Y65" i="118"/>
  <c r="T65" i="118"/>
  <c r="S65" i="118"/>
  <c r="N65" i="118"/>
  <c r="J65" i="118" s="1"/>
  <c r="M65" i="118"/>
  <c r="H65" i="118"/>
  <c r="G65" i="118"/>
  <c r="B65" i="118"/>
  <c r="AF64" i="118"/>
  <c r="AE64" i="118"/>
  <c r="Z64" i="118"/>
  <c r="V64" i="118" s="1"/>
  <c r="Y64" i="118"/>
  <c r="T64" i="118"/>
  <c r="S64" i="118"/>
  <c r="N64" i="118"/>
  <c r="M64" i="118"/>
  <c r="H64" i="118"/>
  <c r="G64" i="118"/>
  <c r="D64" i="118" s="1"/>
  <c r="B64" i="118"/>
  <c r="AF63" i="118"/>
  <c r="AB63" i="118" s="1"/>
  <c r="AE63" i="118"/>
  <c r="Z63" i="118"/>
  <c r="Y63" i="118"/>
  <c r="T63" i="118"/>
  <c r="S63" i="118"/>
  <c r="N63" i="118"/>
  <c r="J63" i="118" s="1"/>
  <c r="M63" i="118"/>
  <c r="H63" i="118"/>
  <c r="G63" i="118"/>
  <c r="B63" i="118"/>
  <c r="AF62" i="118"/>
  <c r="AE62" i="118"/>
  <c r="Z62" i="118"/>
  <c r="V62" i="118" s="1"/>
  <c r="Y62" i="118"/>
  <c r="T62" i="118"/>
  <c r="S62" i="118"/>
  <c r="N62" i="118"/>
  <c r="M62" i="118"/>
  <c r="H62" i="118"/>
  <c r="G62" i="118"/>
  <c r="D62" i="118" s="1"/>
  <c r="B62" i="118"/>
  <c r="AF61" i="118"/>
  <c r="AB61" i="118" s="1"/>
  <c r="AE61" i="118"/>
  <c r="Z61" i="118"/>
  <c r="V61" i="118" s="1"/>
  <c r="Y61" i="118"/>
  <c r="T61" i="118"/>
  <c r="S61" i="118"/>
  <c r="N61" i="118"/>
  <c r="J61" i="118" s="1"/>
  <c r="M61" i="118"/>
  <c r="H61" i="118"/>
  <c r="G61" i="118"/>
  <c r="B61" i="118"/>
  <c r="AF60" i="118"/>
  <c r="AE60" i="118"/>
  <c r="Z60" i="118"/>
  <c r="V60" i="118" s="1"/>
  <c r="Y60" i="118"/>
  <c r="T60" i="118"/>
  <c r="S60" i="118"/>
  <c r="N60" i="118"/>
  <c r="M60" i="118"/>
  <c r="H60" i="118"/>
  <c r="G60" i="118"/>
  <c r="D60" i="118" s="1"/>
  <c r="B60" i="118"/>
  <c r="AF59" i="118"/>
  <c r="AE59" i="118"/>
  <c r="Z59" i="118"/>
  <c r="Y59" i="118"/>
  <c r="T59" i="118"/>
  <c r="S59" i="118"/>
  <c r="P59" i="118" s="1"/>
  <c r="N59" i="118"/>
  <c r="M59" i="118"/>
  <c r="H59" i="118"/>
  <c r="D59" i="118" s="1"/>
  <c r="G59" i="118"/>
  <c r="B59" i="118"/>
  <c r="AF58" i="118"/>
  <c r="AE58" i="118"/>
  <c r="AB58" i="118" s="1"/>
  <c r="Z58" i="118"/>
  <c r="Y58" i="118"/>
  <c r="V58" i="118" s="1"/>
  <c r="T58" i="118"/>
  <c r="P58" i="118" s="1"/>
  <c r="S58" i="118"/>
  <c r="N58" i="118"/>
  <c r="AH58" i="118" s="1"/>
  <c r="M58" i="118"/>
  <c r="H58" i="118"/>
  <c r="G58" i="118"/>
  <c r="B58" i="118"/>
  <c r="AF57" i="118"/>
  <c r="AD57" i="118"/>
  <c r="AB57" i="118"/>
  <c r="Z57" i="118"/>
  <c r="Y57" i="118"/>
  <c r="X57" i="118"/>
  <c r="V57" i="118"/>
  <c r="T57" i="118"/>
  <c r="R57" i="118"/>
  <c r="P57" i="118" s="1"/>
  <c r="N57" i="118"/>
  <c r="L57" i="118"/>
  <c r="J57" i="118" s="1"/>
  <c r="H57" i="118"/>
  <c r="AI57" i="118" s="1"/>
  <c r="F57" i="118"/>
  <c r="D57" i="118"/>
  <c r="B57" i="118"/>
  <c r="AB56" i="118"/>
  <c r="V56" i="118"/>
  <c r="P56" i="118"/>
  <c r="J56" i="118"/>
  <c r="D56" i="118"/>
  <c r="AF55" i="118"/>
  <c r="AE55" i="118"/>
  <c r="AB55" i="118" s="1"/>
  <c r="Z55" i="118"/>
  <c r="Y55" i="118"/>
  <c r="T55" i="118"/>
  <c r="S55" i="118"/>
  <c r="P55" i="118" s="1"/>
  <c r="N55" i="118"/>
  <c r="M55" i="118"/>
  <c r="J55" i="118" s="1"/>
  <c r="H55" i="118"/>
  <c r="G55" i="118"/>
  <c r="B55" i="118"/>
  <c r="AF54" i="118"/>
  <c r="AE54" i="118"/>
  <c r="AB54" i="118" s="1"/>
  <c r="Z54" i="118"/>
  <c r="Y54" i="118"/>
  <c r="V54" i="118" s="1"/>
  <c r="T54" i="118"/>
  <c r="P54" i="118" s="1"/>
  <c r="S54" i="118"/>
  <c r="N54" i="118"/>
  <c r="M54" i="118"/>
  <c r="H54" i="118"/>
  <c r="G54" i="118"/>
  <c r="B54" i="118"/>
  <c r="AF53" i="118"/>
  <c r="AE53" i="118"/>
  <c r="Z53" i="118"/>
  <c r="Y53" i="118"/>
  <c r="T53" i="118"/>
  <c r="S53" i="118"/>
  <c r="P53" i="118" s="1"/>
  <c r="N53" i="118"/>
  <c r="M53" i="118"/>
  <c r="J53" i="118" s="1"/>
  <c r="H53" i="118"/>
  <c r="D53" i="118" s="1"/>
  <c r="G53" i="118"/>
  <c r="B53" i="118"/>
  <c r="AF52" i="118"/>
  <c r="AE52" i="118"/>
  <c r="AB52" i="118" s="1"/>
  <c r="Z52" i="118"/>
  <c r="Y52" i="118"/>
  <c r="V52" i="118" s="1"/>
  <c r="T52" i="118"/>
  <c r="P52" i="118" s="1"/>
  <c r="S52" i="118"/>
  <c r="N52" i="118"/>
  <c r="AH52" i="118" s="1"/>
  <c r="M52" i="118"/>
  <c r="H52" i="118"/>
  <c r="G52" i="118"/>
  <c r="B52" i="118"/>
  <c r="AF51" i="118"/>
  <c r="AE51" i="118"/>
  <c r="Z51" i="118"/>
  <c r="Y51" i="118"/>
  <c r="T51" i="118"/>
  <c r="S51" i="118"/>
  <c r="P51" i="118" s="1"/>
  <c r="N51" i="118"/>
  <c r="M51" i="118"/>
  <c r="J51" i="118" s="1"/>
  <c r="H51" i="118"/>
  <c r="D51" i="118" s="1"/>
  <c r="G51" i="118"/>
  <c r="B51" i="118"/>
  <c r="AF50" i="118"/>
  <c r="AE50" i="118"/>
  <c r="AB50" i="118" s="1"/>
  <c r="Z50" i="118"/>
  <c r="Y50" i="118"/>
  <c r="V50" i="118" s="1"/>
  <c r="T50" i="118"/>
  <c r="P50" i="118" s="1"/>
  <c r="S50" i="118"/>
  <c r="N50" i="118"/>
  <c r="M50" i="118"/>
  <c r="H50" i="118"/>
  <c r="G50" i="118"/>
  <c r="B50" i="118"/>
  <c r="AF49" i="118"/>
  <c r="AE49" i="118"/>
  <c r="Z49" i="118"/>
  <c r="Y49" i="118"/>
  <c r="T49" i="118"/>
  <c r="S49" i="118"/>
  <c r="P49" i="118" s="1"/>
  <c r="N49" i="118"/>
  <c r="M49" i="118"/>
  <c r="H49" i="118"/>
  <c r="D49" i="118" s="1"/>
  <c r="G49" i="118"/>
  <c r="B49" i="118"/>
  <c r="AF48" i="118"/>
  <c r="AE48" i="118"/>
  <c r="AB48" i="118" s="1"/>
  <c r="Z48" i="118"/>
  <c r="Y48" i="118"/>
  <c r="V48" i="118" s="1"/>
  <c r="T48" i="118"/>
  <c r="P48" i="118" s="1"/>
  <c r="S48" i="118"/>
  <c r="N48" i="118"/>
  <c r="AH48" i="118" s="1"/>
  <c r="M48" i="118"/>
  <c r="H48" i="118"/>
  <c r="G48" i="118"/>
  <c r="B48" i="118"/>
  <c r="AF47" i="118"/>
  <c r="AD47" i="118"/>
  <c r="AB47" i="118"/>
  <c r="Z47" i="118"/>
  <c r="X47" i="118"/>
  <c r="V47" i="118"/>
  <c r="T47" i="118"/>
  <c r="R47" i="118"/>
  <c r="P47" i="118" s="1"/>
  <c r="N47" i="118"/>
  <c r="L47" i="118"/>
  <c r="J47" i="118" s="1"/>
  <c r="H47" i="118"/>
  <c r="AI47" i="118" s="1"/>
  <c r="F47" i="118"/>
  <c r="D47" i="118"/>
  <c r="B47" i="118"/>
  <c r="AB46" i="118"/>
  <c r="V46" i="118"/>
  <c r="P46" i="118"/>
  <c r="J46" i="118"/>
  <c r="D46" i="118"/>
  <c r="AF45" i="118"/>
  <c r="AE45" i="118"/>
  <c r="Z45" i="118"/>
  <c r="Y45" i="118"/>
  <c r="T45" i="118"/>
  <c r="S45" i="118"/>
  <c r="P45" i="118" s="1"/>
  <c r="N45" i="118"/>
  <c r="M45" i="118"/>
  <c r="J45" i="118" s="1"/>
  <c r="H45" i="118"/>
  <c r="D45" i="118" s="1"/>
  <c r="G45" i="118"/>
  <c r="B45" i="118"/>
  <c r="AF44" i="118"/>
  <c r="AE44" i="118"/>
  <c r="AB44" i="118" s="1"/>
  <c r="Z44" i="118"/>
  <c r="Y44" i="118"/>
  <c r="V44" i="118" s="1"/>
  <c r="T44" i="118"/>
  <c r="P44" i="118" s="1"/>
  <c r="S44" i="118"/>
  <c r="N44" i="118"/>
  <c r="M44" i="118"/>
  <c r="H44" i="118"/>
  <c r="G44" i="118"/>
  <c r="B44" i="118"/>
  <c r="AF43" i="118"/>
  <c r="AE43" i="118"/>
  <c r="Z43" i="118"/>
  <c r="Y43" i="118"/>
  <c r="T43" i="118"/>
  <c r="S43" i="118"/>
  <c r="P43" i="118" s="1"/>
  <c r="N43" i="118"/>
  <c r="M43" i="118"/>
  <c r="J43" i="118" s="1"/>
  <c r="H43" i="118"/>
  <c r="D43" i="118" s="1"/>
  <c r="G43" i="118"/>
  <c r="B43" i="118"/>
  <c r="AF42" i="118"/>
  <c r="AE42" i="118"/>
  <c r="AB42" i="118" s="1"/>
  <c r="Z42" i="118"/>
  <c r="Y42" i="118"/>
  <c r="V42" i="118" s="1"/>
  <c r="T42" i="118"/>
  <c r="P42" i="118" s="1"/>
  <c r="S42" i="118"/>
  <c r="N42" i="118"/>
  <c r="AH42" i="118" s="1"/>
  <c r="M42" i="118"/>
  <c r="H42" i="118"/>
  <c r="G42" i="118"/>
  <c r="B42" i="118"/>
  <c r="AF41" i="118"/>
  <c r="AB41" i="118" s="1"/>
  <c r="AE41" i="118"/>
  <c r="Z41" i="118"/>
  <c r="V41" i="118" s="1"/>
  <c r="Y41" i="118"/>
  <c r="T41" i="118"/>
  <c r="S41" i="118"/>
  <c r="N41" i="118"/>
  <c r="AH41" i="118" s="1"/>
  <c r="M41" i="118"/>
  <c r="H41" i="118"/>
  <c r="G41" i="118"/>
  <c r="B41" i="118"/>
  <c r="AF40" i="118"/>
  <c r="AE40" i="118"/>
  <c r="Z40" i="118"/>
  <c r="V40" i="118" s="1"/>
  <c r="Y40" i="118"/>
  <c r="Y39" i="118" s="1"/>
  <c r="T40" i="118"/>
  <c r="S40" i="118"/>
  <c r="N40" i="118"/>
  <c r="M40" i="118"/>
  <c r="M39" i="118" s="1"/>
  <c r="H40" i="118"/>
  <c r="G40" i="118"/>
  <c r="D40" i="118" s="1"/>
  <c r="B40" i="118"/>
  <c r="AF39" i="118"/>
  <c r="AD39" i="118"/>
  <c r="AB39" i="118" s="1"/>
  <c r="Z39" i="118"/>
  <c r="X39" i="118"/>
  <c r="V39" i="118" s="1"/>
  <c r="T39" i="118"/>
  <c r="R39" i="118"/>
  <c r="P39" i="118"/>
  <c r="N39" i="118"/>
  <c r="L39" i="118"/>
  <c r="J39" i="118"/>
  <c r="H39" i="118"/>
  <c r="F39" i="118"/>
  <c r="D39" i="118" s="1"/>
  <c r="B39" i="118"/>
  <c r="AB38" i="118"/>
  <c r="V38" i="118"/>
  <c r="P38" i="118"/>
  <c r="J38" i="118"/>
  <c r="D38" i="118"/>
  <c r="AF37" i="118"/>
  <c r="AE37" i="118"/>
  <c r="Z37" i="118"/>
  <c r="Y37" i="118"/>
  <c r="T37" i="118"/>
  <c r="S37" i="118"/>
  <c r="N37" i="118"/>
  <c r="J37" i="118" s="1"/>
  <c r="M37" i="118"/>
  <c r="H37" i="118"/>
  <c r="G37" i="118"/>
  <c r="D37" i="118" s="1"/>
  <c r="B37" i="118"/>
  <c r="AF36" i="118"/>
  <c r="AE36" i="118"/>
  <c r="Z36" i="118"/>
  <c r="V36" i="118" s="1"/>
  <c r="Y36" i="118"/>
  <c r="Y35" i="118" s="1"/>
  <c r="T36" i="118"/>
  <c r="S36" i="118"/>
  <c r="N36" i="118"/>
  <c r="M36" i="118"/>
  <c r="M35" i="118" s="1"/>
  <c r="H36" i="118"/>
  <c r="G36" i="118"/>
  <c r="D36" i="118" s="1"/>
  <c r="B36" i="118"/>
  <c r="AF35" i="118"/>
  <c r="AD35" i="118"/>
  <c r="AB35" i="118" s="1"/>
  <c r="Z35" i="118"/>
  <c r="X35" i="118"/>
  <c r="V35" i="118" s="1"/>
  <c r="T35" i="118"/>
  <c r="R35" i="118"/>
  <c r="P35" i="118"/>
  <c r="N35" i="118"/>
  <c r="L35" i="118"/>
  <c r="J35" i="118"/>
  <c r="H35" i="118"/>
  <c r="F35" i="118"/>
  <c r="D35" i="118" s="1"/>
  <c r="B35" i="118"/>
  <c r="AB34" i="118"/>
  <c r="V34" i="118"/>
  <c r="P34" i="118"/>
  <c r="J34" i="118"/>
  <c r="D34" i="118"/>
  <c r="AF33" i="118"/>
  <c r="AE33" i="118"/>
  <c r="Z33" i="118"/>
  <c r="V33" i="118" s="1"/>
  <c r="Y33" i="118"/>
  <c r="T33" i="118"/>
  <c r="P33" i="118" s="1"/>
  <c r="S33" i="118"/>
  <c r="N33" i="118"/>
  <c r="J33" i="118" s="1"/>
  <c r="M33" i="118"/>
  <c r="H33" i="118"/>
  <c r="G33" i="118"/>
  <c r="D33" i="118" s="1"/>
  <c r="B33" i="118"/>
  <c r="AF32" i="118"/>
  <c r="AB32" i="118" s="1"/>
  <c r="AE32" i="118"/>
  <c r="Z32" i="118"/>
  <c r="V32" i="118" s="1"/>
  <c r="Y32" i="118"/>
  <c r="T32" i="118"/>
  <c r="S32" i="118"/>
  <c r="P32" i="118" s="1"/>
  <c r="N32" i="118"/>
  <c r="M32" i="118"/>
  <c r="H32" i="118"/>
  <c r="G32" i="118"/>
  <c r="B32" i="118"/>
  <c r="AF31" i="118"/>
  <c r="AE31" i="118"/>
  <c r="Z31" i="118"/>
  <c r="V31" i="118" s="1"/>
  <c r="Y31" i="118"/>
  <c r="T31" i="118"/>
  <c r="P31" i="118" s="1"/>
  <c r="S31" i="118"/>
  <c r="N31" i="118"/>
  <c r="J31" i="118" s="1"/>
  <c r="M31" i="118"/>
  <c r="H31" i="118"/>
  <c r="G31" i="118"/>
  <c r="D31" i="118" s="1"/>
  <c r="B31" i="118"/>
  <c r="AF30" i="118"/>
  <c r="AB30" i="118" s="1"/>
  <c r="AE30" i="118"/>
  <c r="Z30" i="118"/>
  <c r="V30" i="118" s="1"/>
  <c r="Y30" i="118"/>
  <c r="T30" i="118"/>
  <c r="S30" i="118"/>
  <c r="P30" i="118" s="1"/>
  <c r="N30" i="118"/>
  <c r="M30" i="118"/>
  <c r="H30" i="118"/>
  <c r="G30" i="118"/>
  <c r="B30" i="118"/>
  <c r="AF29" i="118"/>
  <c r="AE29" i="118"/>
  <c r="Z29" i="118"/>
  <c r="Y29" i="118"/>
  <c r="T29" i="118"/>
  <c r="P29" i="118" s="1"/>
  <c r="S29" i="118"/>
  <c r="N29" i="118"/>
  <c r="J29" i="118" s="1"/>
  <c r="M29" i="118"/>
  <c r="H29" i="118"/>
  <c r="G29" i="118"/>
  <c r="D29" i="118" s="1"/>
  <c r="B29" i="118"/>
  <c r="AH28" i="118"/>
  <c r="AF28" i="118"/>
  <c r="AE28" i="118"/>
  <c r="AD28" i="118"/>
  <c r="AB28" i="118"/>
  <c r="Z28" i="118"/>
  <c r="Y28" i="118"/>
  <c r="X28" i="118"/>
  <c r="V28" i="118"/>
  <c r="T28" i="118"/>
  <c r="S28" i="118"/>
  <c r="R28" i="118"/>
  <c r="P28" i="118"/>
  <c r="N28" i="118"/>
  <c r="M28" i="118"/>
  <c r="L28" i="118"/>
  <c r="J28" i="118"/>
  <c r="H28" i="118"/>
  <c r="AI28" i="118" s="1"/>
  <c r="G28" i="118"/>
  <c r="F28" i="118"/>
  <c r="D28" i="118"/>
  <c r="B28" i="118"/>
  <c r="AB27" i="118"/>
  <c r="V27" i="118"/>
  <c r="P27" i="118"/>
  <c r="J27" i="118"/>
  <c r="D27" i="118"/>
  <c r="AF26" i="118"/>
  <c r="AE26" i="118"/>
  <c r="Z26" i="118"/>
  <c r="Y26" i="118"/>
  <c r="V26" i="118" s="1"/>
  <c r="T26" i="118"/>
  <c r="S26" i="118"/>
  <c r="N26" i="118"/>
  <c r="M26" i="118"/>
  <c r="H26" i="118"/>
  <c r="D26" i="118" s="1"/>
  <c r="G26" i="118"/>
  <c r="B26" i="118"/>
  <c r="AF25" i="118"/>
  <c r="AE25" i="118"/>
  <c r="AB25" i="118" s="1"/>
  <c r="Z25" i="118"/>
  <c r="Y25" i="118"/>
  <c r="T25" i="118"/>
  <c r="S25" i="118"/>
  <c r="N25" i="118"/>
  <c r="M25" i="118"/>
  <c r="J25" i="118" s="1"/>
  <c r="H25" i="118"/>
  <c r="G25" i="118"/>
  <c r="B25" i="118"/>
  <c r="AF24" i="118"/>
  <c r="AE24" i="118"/>
  <c r="Z24" i="118"/>
  <c r="Y24" i="118"/>
  <c r="V24" i="118" s="1"/>
  <c r="T24" i="118"/>
  <c r="S24" i="118"/>
  <c r="N24" i="118"/>
  <c r="AH24" i="118" s="1"/>
  <c r="M24" i="118"/>
  <c r="H24" i="118"/>
  <c r="D24" i="118" s="1"/>
  <c r="G24" i="118"/>
  <c r="B24" i="118"/>
  <c r="AF23" i="118"/>
  <c r="AE23" i="118"/>
  <c r="AB23" i="118" s="1"/>
  <c r="Z23" i="118"/>
  <c r="Y23" i="118"/>
  <c r="Y21" i="118" s="1"/>
  <c r="T23" i="118"/>
  <c r="S23" i="118"/>
  <c r="N23" i="118"/>
  <c r="M23" i="118"/>
  <c r="H23" i="118"/>
  <c r="G23" i="118"/>
  <c r="B23" i="118"/>
  <c r="AF22" i="118"/>
  <c r="AE22" i="118"/>
  <c r="Z22" i="118"/>
  <c r="Y22" i="118"/>
  <c r="T22" i="118"/>
  <c r="S22" i="118"/>
  <c r="N22" i="118"/>
  <c r="M22" i="118"/>
  <c r="H22" i="118"/>
  <c r="D22" i="118" s="1"/>
  <c r="G22" i="118"/>
  <c r="B22" i="118"/>
  <c r="AF21" i="118"/>
  <c r="AE67" i="118" s="1"/>
  <c r="AD21" i="118"/>
  <c r="AB21" i="118"/>
  <c r="Z21" i="118"/>
  <c r="X21" i="118"/>
  <c r="V21" i="118"/>
  <c r="T21" i="118"/>
  <c r="R21" i="118"/>
  <c r="P21" i="118" s="1"/>
  <c r="N21" i="118"/>
  <c r="M67" i="118" s="1"/>
  <c r="L21" i="118"/>
  <c r="J21" i="118" s="1"/>
  <c r="H21" i="118"/>
  <c r="F21" i="118"/>
  <c r="AH21" i="118" s="1"/>
  <c r="D21" i="118"/>
  <c r="B21" i="118"/>
  <c r="B9" i="118"/>
  <c r="G78" i="118" s="1"/>
  <c r="B78" i="117"/>
  <c r="AD68" i="117"/>
  <c r="X68" i="117"/>
  <c r="R68" i="117"/>
  <c r="L68" i="117"/>
  <c r="F68" i="117"/>
  <c r="AH68" i="117" s="1"/>
  <c r="B15" i="117" s="1"/>
  <c r="AF65" i="117"/>
  <c r="AB65" i="117" s="1"/>
  <c r="AE65" i="117"/>
  <c r="Z65" i="117"/>
  <c r="V65" i="117" s="1"/>
  <c r="Y65" i="117"/>
  <c r="T65" i="117"/>
  <c r="S65" i="117"/>
  <c r="N65" i="117"/>
  <c r="J65" i="117" s="1"/>
  <c r="M65" i="117"/>
  <c r="H65" i="117"/>
  <c r="G65" i="117"/>
  <c r="B65" i="117"/>
  <c r="AF64" i="117"/>
  <c r="AE64" i="117"/>
  <c r="Z64" i="117"/>
  <c r="V64" i="117" s="1"/>
  <c r="Y64" i="117"/>
  <c r="T64" i="117"/>
  <c r="S64" i="117"/>
  <c r="N64" i="117"/>
  <c r="M64" i="117"/>
  <c r="H64" i="117"/>
  <c r="G64" i="117"/>
  <c r="D64" i="117" s="1"/>
  <c r="B64" i="117"/>
  <c r="AF63" i="117"/>
  <c r="AB63" i="117" s="1"/>
  <c r="AE63" i="117"/>
  <c r="Z63" i="117"/>
  <c r="V63" i="117" s="1"/>
  <c r="Y63" i="117"/>
  <c r="T63" i="117"/>
  <c r="S63" i="117"/>
  <c r="N63" i="117"/>
  <c r="J63" i="117" s="1"/>
  <c r="M63" i="117"/>
  <c r="H63" i="117"/>
  <c r="G63" i="117"/>
  <c r="B63" i="117"/>
  <c r="AF62" i="117"/>
  <c r="AE62" i="117"/>
  <c r="Z62" i="117"/>
  <c r="V62" i="117" s="1"/>
  <c r="Y62" i="117"/>
  <c r="T62" i="117"/>
  <c r="S62" i="117"/>
  <c r="N62" i="117"/>
  <c r="M62" i="117"/>
  <c r="H62" i="117"/>
  <c r="G62" i="117"/>
  <c r="D62" i="117" s="1"/>
  <c r="B62" i="117"/>
  <c r="AH61" i="117"/>
  <c r="AF61" i="117"/>
  <c r="AE61" i="117"/>
  <c r="Z61" i="117"/>
  <c r="Y61" i="117"/>
  <c r="T61" i="117"/>
  <c r="S61" i="117"/>
  <c r="P61" i="117" s="1"/>
  <c r="N61" i="117"/>
  <c r="M61" i="117"/>
  <c r="J61" i="117" s="1"/>
  <c r="H61" i="117"/>
  <c r="D61" i="117" s="1"/>
  <c r="G61" i="117"/>
  <c r="B61" i="117"/>
  <c r="AF60" i="117"/>
  <c r="AE60" i="117"/>
  <c r="AB60" i="117" s="1"/>
  <c r="Z60" i="117"/>
  <c r="Y60" i="117"/>
  <c r="V60" i="117" s="1"/>
  <c r="T60" i="117"/>
  <c r="P60" i="117" s="1"/>
  <c r="S60" i="117"/>
  <c r="N60" i="117"/>
  <c r="M60" i="117"/>
  <c r="H60" i="117"/>
  <c r="G60" i="117"/>
  <c r="B60" i="117"/>
  <c r="AF59" i="117"/>
  <c r="AE59" i="117"/>
  <c r="Z59" i="117"/>
  <c r="Y59" i="117"/>
  <c r="Y57" i="117" s="1"/>
  <c r="T59" i="117"/>
  <c r="S59" i="117"/>
  <c r="N59" i="117"/>
  <c r="M59" i="117"/>
  <c r="H59" i="117"/>
  <c r="D59" i="117" s="1"/>
  <c r="G59" i="117"/>
  <c r="B59" i="117"/>
  <c r="AF58" i="117"/>
  <c r="AE58" i="117"/>
  <c r="Z58" i="117"/>
  <c r="V58" i="117" s="1"/>
  <c r="Y58" i="117"/>
  <c r="T58" i="117"/>
  <c r="P58" i="117" s="1"/>
  <c r="S58" i="117"/>
  <c r="N58" i="117"/>
  <c r="M58" i="117"/>
  <c r="H58" i="117"/>
  <c r="G58" i="117"/>
  <c r="B58" i="117"/>
  <c r="AF57" i="117"/>
  <c r="AD57" i="117"/>
  <c r="AB57" i="117"/>
  <c r="Z57" i="117"/>
  <c r="X57" i="117"/>
  <c r="V57" i="117"/>
  <c r="T57" i="117"/>
  <c r="R57" i="117"/>
  <c r="P57" i="117" s="1"/>
  <c r="N57" i="117"/>
  <c r="L57" i="117"/>
  <c r="J57" i="117" s="1"/>
  <c r="H57" i="117"/>
  <c r="AI57" i="117" s="1"/>
  <c r="F57" i="117"/>
  <c r="D57" i="117"/>
  <c r="B57" i="117"/>
  <c r="AB56" i="117"/>
  <c r="V56" i="117"/>
  <c r="P56" i="117"/>
  <c r="J56" i="117"/>
  <c r="D56" i="117"/>
  <c r="AF55" i="117"/>
  <c r="AE55" i="117"/>
  <c r="Z55" i="117"/>
  <c r="Y55" i="117"/>
  <c r="T55" i="117"/>
  <c r="S55" i="117"/>
  <c r="P55" i="117" s="1"/>
  <c r="N55" i="117"/>
  <c r="M55" i="117"/>
  <c r="J55" i="117" s="1"/>
  <c r="H55" i="117"/>
  <c r="D55" i="117" s="1"/>
  <c r="G55" i="117"/>
  <c r="B55" i="117"/>
  <c r="AF54" i="117"/>
  <c r="AE54" i="117"/>
  <c r="AB54" i="117" s="1"/>
  <c r="Z54" i="117"/>
  <c r="Y54" i="117"/>
  <c r="V54" i="117" s="1"/>
  <c r="T54" i="117"/>
  <c r="P54" i="117" s="1"/>
  <c r="S54" i="117"/>
  <c r="N54" i="117"/>
  <c r="M54" i="117"/>
  <c r="H54" i="117"/>
  <c r="G54" i="117"/>
  <c r="B54" i="117"/>
  <c r="AF53" i="117"/>
  <c r="AE53" i="117"/>
  <c r="AB53" i="117" s="1"/>
  <c r="Z53" i="117"/>
  <c r="Y53" i="117"/>
  <c r="T53" i="117"/>
  <c r="S53" i="117"/>
  <c r="N53" i="117"/>
  <c r="M53" i="117"/>
  <c r="H53" i="117"/>
  <c r="G53" i="117"/>
  <c r="B53" i="117"/>
  <c r="AF52" i="117"/>
  <c r="AE52" i="117"/>
  <c r="AB52" i="117" s="1"/>
  <c r="Z52" i="117"/>
  <c r="V52" i="117" s="1"/>
  <c r="Y52" i="117"/>
  <c r="T52" i="117"/>
  <c r="P52" i="117" s="1"/>
  <c r="S52" i="117"/>
  <c r="N52" i="117"/>
  <c r="M52" i="117"/>
  <c r="H52" i="117"/>
  <c r="G52" i="117"/>
  <c r="B52" i="117"/>
  <c r="AF51" i="117"/>
  <c r="AB51" i="117" s="1"/>
  <c r="AE51" i="117"/>
  <c r="Z51" i="117"/>
  <c r="V51" i="117" s="1"/>
  <c r="Y51" i="117"/>
  <c r="T51" i="117"/>
  <c r="S51" i="117"/>
  <c r="N51" i="117"/>
  <c r="J51" i="117" s="1"/>
  <c r="M51" i="117"/>
  <c r="H51" i="117"/>
  <c r="G51" i="117"/>
  <c r="B51" i="117"/>
  <c r="AF50" i="117"/>
  <c r="AE50" i="117"/>
  <c r="Z50" i="117"/>
  <c r="V50" i="117" s="1"/>
  <c r="Y50" i="117"/>
  <c r="T50" i="117"/>
  <c r="S50" i="117"/>
  <c r="N50" i="117"/>
  <c r="M50" i="117"/>
  <c r="H50" i="117"/>
  <c r="G50" i="117"/>
  <c r="D50" i="117" s="1"/>
  <c r="B50" i="117"/>
  <c r="AF49" i="117"/>
  <c r="AB49" i="117" s="1"/>
  <c r="AE49" i="117"/>
  <c r="Z49" i="117"/>
  <c r="V49" i="117" s="1"/>
  <c r="Y49" i="117"/>
  <c r="T49" i="117"/>
  <c r="S49" i="117"/>
  <c r="N49" i="117"/>
  <c r="J49" i="117" s="1"/>
  <c r="M49" i="117"/>
  <c r="H49" i="117"/>
  <c r="G49" i="117"/>
  <c r="B49" i="117"/>
  <c r="AF48" i="117"/>
  <c r="AB48" i="117" s="1"/>
  <c r="AE48" i="117"/>
  <c r="Z48" i="117"/>
  <c r="V48" i="117" s="1"/>
  <c r="Y48" i="117"/>
  <c r="T48" i="117"/>
  <c r="S48" i="117"/>
  <c r="N48" i="117"/>
  <c r="J48" i="117" s="1"/>
  <c r="M48" i="117"/>
  <c r="H48" i="117"/>
  <c r="D48" i="117" s="1"/>
  <c r="G48" i="117"/>
  <c r="B48" i="117"/>
  <c r="AF47" i="117"/>
  <c r="AD47" i="117"/>
  <c r="AB47" i="117" s="1"/>
  <c r="Z47" i="117"/>
  <c r="X47" i="117"/>
  <c r="V47" i="117"/>
  <c r="T47" i="117"/>
  <c r="R47" i="117"/>
  <c r="P47" i="117" s="1"/>
  <c r="N47" i="117"/>
  <c r="L47" i="117"/>
  <c r="J47" i="117" s="1"/>
  <c r="H47" i="117"/>
  <c r="AI47" i="117" s="1"/>
  <c r="F47" i="117"/>
  <c r="D47" i="117"/>
  <c r="B47" i="117"/>
  <c r="AB46" i="117"/>
  <c r="V46" i="117"/>
  <c r="P46" i="117"/>
  <c r="J46" i="117"/>
  <c r="D46" i="117"/>
  <c r="AF45" i="117"/>
  <c r="AB45" i="117" s="1"/>
  <c r="AE45" i="117"/>
  <c r="Z45" i="117"/>
  <c r="V45" i="117" s="1"/>
  <c r="Y45" i="117"/>
  <c r="T45" i="117"/>
  <c r="S45" i="117"/>
  <c r="N45" i="117"/>
  <c r="M45" i="117"/>
  <c r="J45" i="117"/>
  <c r="H45" i="117"/>
  <c r="G45" i="117"/>
  <c r="D45" i="117" s="1"/>
  <c r="B45" i="117"/>
  <c r="AF44" i="117"/>
  <c r="AE44" i="117"/>
  <c r="Z44" i="117"/>
  <c r="Y44" i="117"/>
  <c r="T44" i="117"/>
  <c r="P44" i="117" s="1"/>
  <c r="S44" i="117"/>
  <c r="N44" i="117"/>
  <c r="M44" i="117"/>
  <c r="H44" i="117"/>
  <c r="G44" i="117"/>
  <c r="B44" i="117"/>
  <c r="AF43" i="117"/>
  <c r="AB43" i="117" s="1"/>
  <c r="AE43" i="117"/>
  <c r="Z43" i="117"/>
  <c r="Y43" i="117"/>
  <c r="T43" i="117"/>
  <c r="S43" i="117"/>
  <c r="N43" i="117"/>
  <c r="M43" i="117"/>
  <c r="J43" i="117" s="1"/>
  <c r="H43" i="117"/>
  <c r="G43" i="117"/>
  <c r="D43" i="117"/>
  <c r="B43" i="117"/>
  <c r="AF42" i="117"/>
  <c r="AB42" i="117" s="1"/>
  <c r="AE42" i="117"/>
  <c r="Z42" i="117"/>
  <c r="V42" i="117" s="1"/>
  <c r="Y42" i="117"/>
  <c r="T42" i="117"/>
  <c r="S42" i="117"/>
  <c r="P42" i="117" s="1"/>
  <c r="N42" i="117"/>
  <c r="J42" i="117" s="1"/>
  <c r="M42" i="117"/>
  <c r="H42" i="117"/>
  <c r="D42" i="117" s="1"/>
  <c r="G42" i="117"/>
  <c r="B42" i="117"/>
  <c r="AF41" i="117"/>
  <c r="AE41" i="117"/>
  <c r="Z41" i="117"/>
  <c r="V41" i="117" s="1"/>
  <c r="Y41" i="117"/>
  <c r="T41" i="117"/>
  <c r="S41" i="117"/>
  <c r="N41" i="117"/>
  <c r="J41" i="117" s="1"/>
  <c r="M41" i="117"/>
  <c r="H41" i="117"/>
  <c r="G41" i="117"/>
  <c r="D41" i="117" s="1"/>
  <c r="B41" i="117"/>
  <c r="AF40" i="117"/>
  <c r="AE40" i="117"/>
  <c r="AE39" i="117" s="1"/>
  <c r="Z40" i="117"/>
  <c r="Y40" i="117"/>
  <c r="T40" i="117"/>
  <c r="S40" i="117"/>
  <c r="P40" i="117"/>
  <c r="N40" i="117"/>
  <c r="M40" i="117"/>
  <c r="H40" i="117"/>
  <c r="G40" i="117"/>
  <c r="G39" i="117" s="1"/>
  <c r="B40" i="117"/>
  <c r="AF39" i="117"/>
  <c r="AD39" i="117"/>
  <c r="AB39" i="117"/>
  <c r="Z39" i="117"/>
  <c r="X39" i="117"/>
  <c r="V39" i="117" s="1"/>
  <c r="T39" i="117"/>
  <c r="R39" i="117"/>
  <c r="P39" i="117"/>
  <c r="N39" i="117"/>
  <c r="L39" i="117"/>
  <c r="J39" i="117" s="1"/>
  <c r="H39" i="117"/>
  <c r="F39" i="117"/>
  <c r="D39" i="117"/>
  <c r="B39" i="117"/>
  <c r="AB38" i="117"/>
  <c r="V38" i="117"/>
  <c r="P38" i="117"/>
  <c r="J38" i="117"/>
  <c r="D38" i="117"/>
  <c r="AF37" i="117"/>
  <c r="AE37" i="117"/>
  <c r="Z37" i="117"/>
  <c r="V37" i="117" s="1"/>
  <c r="Y37" i="117"/>
  <c r="T37" i="117"/>
  <c r="P37" i="117" s="1"/>
  <c r="S37" i="117"/>
  <c r="N37" i="117"/>
  <c r="J37" i="117" s="1"/>
  <c r="M37" i="117"/>
  <c r="H37" i="117"/>
  <c r="G37" i="117"/>
  <c r="D37" i="117" s="1"/>
  <c r="B37" i="117"/>
  <c r="AF36" i="117"/>
  <c r="AE36" i="117"/>
  <c r="AE35" i="117" s="1"/>
  <c r="Z36" i="117"/>
  <c r="V36" i="117" s="1"/>
  <c r="Y36" i="117"/>
  <c r="Y35" i="117" s="1"/>
  <c r="T36" i="117"/>
  <c r="S36" i="117"/>
  <c r="P36" i="117"/>
  <c r="N36" i="117"/>
  <c r="M36" i="117"/>
  <c r="H36" i="117"/>
  <c r="G36" i="117"/>
  <c r="G35" i="117" s="1"/>
  <c r="B36" i="117"/>
  <c r="AF35" i="117"/>
  <c r="AD35" i="117"/>
  <c r="AB35" i="117"/>
  <c r="Z35" i="117"/>
  <c r="X35" i="117"/>
  <c r="V35" i="117" s="1"/>
  <c r="T35" i="117"/>
  <c r="R35" i="117"/>
  <c r="P35" i="117"/>
  <c r="N35" i="117"/>
  <c r="L35" i="117"/>
  <c r="J35" i="117" s="1"/>
  <c r="H35" i="117"/>
  <c r="F35" i="117"/>
  <c r="D35" i="117"/>
  <c r="B35" i="117"/>
  <c r="AB34" i="117"/>
  <c r="V34" i="117"/>
  <c r="P34" i="117"/>
  <c r="J34" i="117"/>
  <c r="D34" i="117"/>
  <c r="AF33" i="117"/>
  <c r="AE33" i="117"/>
  <c r="Z33" i="117"/>
  <c r="V33" i="117" s="1"/>
  <c r="Y33" i="117"/>
  <c r="T33" i="117"/>
  <c r="S33" i="117"/>
  <c r="N33" i="117"/>
  <c r="J33" i="117" s="1"/>
  <c r="M33" i="117"/>
  <c r="H33" i="117"/>
  <c r="G33" i="117"/>
  <c r="D33" i="117" s="1"/>
  <c r="B33" i="117"/>
  <c r="AF32" i="117"/>
  <c r="AE32" i="117"/>
  <c r="Z32" i="117"/>
  <c r="Y32" i="117"/>
  <c r="V32" i="117" s="1"/>
  <c r="T32" i="117"/>
  <c r="S32" i="117"/>
  <c r="P32" i="117"/>
  <c r="N32" i="117"/>
  <c r="M32" i="117"/>
  <c r="H32" i="117"/>
  <c r="G32" i="117"/>
  <c r="B32" i="117"/>
  <c r="AF31" i="117"/>
  <c r="AE31" i="117"/>
  <c r="AB31" i="117"/>
  <c r="Z31" i="117"/>
  <c r="Y31" i="117"/>
  <c r="T31" i="117"/>
  <c r="S31" i="117"/>
  <c r="N31" i="117"/>
  <c r="J31" i="117" s="1"/>
  <c r="M31" i="117"/>
  <c r="H31" i="117"/>
  <c r="G31" i="117"/>
  <c r="D31" i="117"/>
  <c r="B31" i="117"/>
  <c r="AF30" i="117"/>
  <c r="AB30" i="117" s="1"/>
  <c r="AE30" i="117"/>
  <c r="Z30" i="117"/>
  <c r="V30" i="117" s="1"/>
  <c r="Y30" i="117"/>
  <c r="T30" i="117"/>
  <c r="P30" i="117" s="1"/>
  <c r="S30" i="117"/>
  <c r="N30" i="117"/>
  <c r="J30" i="117" s="1"/>
  <c r="M30" i="117"/>
  <c r="H30" i="117"/>
  <c r="D30" i="117" s="1"/>
  <c r="G30" i="117"/>
  <c r="B30" i="117"/>
  <c r="AF29" i="117"/>
  <c r="AE29" i="117"/>
  <c r="AE28" i="117" s="1"/>
  <c r="Z29" i="117"/>
  <c r="V29" i="117" s="1"/>
  <c r="Y29" i="117"/>
  <c r="T29" i="117"/>
  <c r="S29" i="117"/>
  <c r="N29" i="117"/>
  <c r="J29" i="117" s="1"/>
  <c r="M29" i="117"/>
  <c r="H29" i="117"/>
  <c r="D29" i="117" s="1"/>
  <c r="G29" i="117"/>
  <c r="B29" i="117"/>
  <c r="AF28" i="117"/>
  <c r="AD28" i="117"/>
  <c r="AB28" i="117" s="1"/>
  <c r="Z28" i="117"/>
  <c r="Y28" i="117"/>
  <c r="X28" i="117"/>
  <c r="V28" i="117" s="1"/>
  <c r="T28" i="117"/>
  <c r="R28" i="117"/>
  <c r="P28" i="117" s="1"/>
  <c r="N28" i="117"/>
  <c r="M28" i="117"/>
  <c r="L28" i="117"/>
  <c r="J28" i="117" s="1"/>
  <c r="H28" i="117"/>
  <c r="G28" i="117"/>
  <c r="F28" i="117"/>
  <c r="AH28" i="117" s="1"/>
  <c r="B28" i="117"/>
  <c r="AB27" i="117"/>
  <c r="V27" i="117"/>
  <c r="P27" i="117"/>
  <c r="J27" i="117"/>
  <c r="D27" i="117"/>
  <c r="AF26" i="117"/>
  <c r="AE26" i="117"/>
  <c r="Z26" i="117"/>
  <c r="Y26" i="117"/>
  <c r="V26" i="117"/>
  <c r="T26" i="117"/>
  <c r="P26" i="117" s="1"/>
  <c r="S26" i="117"/>
  <c r="N26" i="117"/>
  <c r="J26" i="117" s="1"/>
  <c r="M26" i="117"/>
  <c r="H26" i="117"/>
  <c r="G26" i="117"/>
  <c r="B26" i="117"/>
  <c r="AF25" i="117"/>
  <c r="AB25" i="117" s="1"/>
  <c r="AE25" i="117"/>
  <c r="Z25" i="117"/>
  <c r="V25" i="117" s="1"/>
  <c r="Y25" i="117"/>
  <c r="T25" i="117"/>
  <c r="S25" i="117"/>
  <c r="N25" i="117"/>
  <c r="J25" i="117" s="1"/>
  <c r="M25" i="117"/>
  <c r="H25" i="117"/>
  <c r="G25" i="117"/>
  <c r="D25" i="117" s="1"/>
  <c r="B25" i="117"/>
  <c r="AF24" i="117"/>
  <c r="AE24" i="117"/>
  <c r="Z24" i="117"/>
  <c r="V24" i="117" s="1"/>
  <c r="Y24" i="117"/>
  <c r="T24" i="117"/>
  <c r="P24" i="117" s="1"/>
  <c r="S24" i="117"/>
  <c r="N24" i="117"/>
  <c r="M24" i="117"/>
  <c r="H24" i="117"/>
  <c r="G24" i="117"/>
  <c r="B24" i="117"/>
  <c r="AF23" i="117"/>
  <c r="AB23" i="117" s="1"/>
  <c r="AE23" i="117"/>
  <c r="Z23" i="117"/>
  <c r="Y23" i="117"/>
  <c r="T23" i="117"/>
  <c r="P23" i="117" s="1"/>
  <c r="S23" i="117"/>
  <c r="N23" i="117"/>
  <c r="M23" i="117"/>
  <c r="H23" i="117"/>
  <c r="G23" i="117"/>
  <c r="D23" i="117"/>
  <c r="B23" i="117"/>
  <c r="AF22" i="117"/>
  <c r="AE22" i="117"/>
  <c r="Z22" i="117"/>
  <c r="V22" i="117" s="1"/>
  <c r="Y22" i="117"/>
  <c r="T22" i="117"/>
  <c r="S22" i="117"/>
  <c r="P22" i="117" s="1"/>
  <c r="N22" i="117"/>
  <c r="M22" i="117"/>
  <c r="H22" i="117"/>
  <c r="G22" i="117"/>
  <c r="B22" i="117"/>
  <c r="AH21" i="117"/>
  <c r="AF21" i="117"/>
  <c r="AD21" i="117"/>
  <c r="AB21" i="117"/>
  <c r="Z21" i="117"/>
  <c r="Y67" i="117" s="1"/>
  <c r="X21" i="117"/>
  <c r="V21" i="117" s="1"/>
  <c r="T21" i="117"/>
  <c r="R21" i="117"/>
  <c r="P21" i="117" s="1"/>
  <c r="N21" i="117"/>
  <c r="L21" i="117"/>
  <c r="J21" i="117"/>
  <c r="H21" i="117"/>
  <c r="F21" i="117"/>
  <c r="D21" i="117"/>
  <c r="B21" i="117"/>
  <c r="B9" i="117"/>
  <c r="G78" i="117" s="1"/>
  <c r="B78" i="116"/>
  <c r="AD68" i="116"/>
  <c r="X68" i="116"/>
  <c r="R68" i="116"/>
  <c r="L68" i="116"/>
  <c r="F68" i="116"/>
  <c r="AF65" i="116"/>
  <c r="AE65" i="116"/>
  <c r="Z65" i="116"/>
  <c r="Y65" i="116"/>
  <c r="T65" i="116"/>
  <c r="S65" i="116"/>
  <c r="N65" i="116"/>
  <c r="M65" i="116"/>
  <c r="J65" i="116"/>
  <c r="H65" i="116"/>
  <c r="D65" i="116" s="1"/>
  <c r="G65" i="116"/>
  <c r="B65" i="116"/>
  <c r="AF64" i="116"/>
  <c r="AE64" i="116"/>
  <c r="Z64" i="116"/>
  <c r="Y64" i="116"/>
  <c r="V64" i="116" s="1"/>
  <c r="T64" i="116"/>
  <c r="S64" i="116"/>
  <c r="P64" i="116"/>
  <c r="N64" i="116"/>
  <c r="J64" i="116" s="1"/>
  <c r="M64" i="116"/>
  <c r="H64" i="116"/>
  <c r="G64" i="116"/>
  <c r="B64" i="116"/>
  <c r="AF63" i="116"/>
  <c r="AE63" i="116"/>
  <c r="AB63" i="116"/>
  <c r="Z63" i="116"/>
  <c r="V63" i="116" s="1"/>
  <c r="Y63" i="116"/>
  <c r="T63" i="116"/>
  <c r="S63" i="116"/>
  <c r="N63" i="116"/>
  <c r="J63" i="116" s="1"/>
  <c r="M63" i="116"/>
  <c r="H63" i="116"/>
  <c r="D63" i="116" s="1"/>
  <c r="G63" i="116"/>
  <c r="B63" i="116"/>
  <c r="AF62" i="116"/>
  <c r="AE62" i="116"/>
  <c r="Z62" i="116"/>
  <c r="Y62" i="116"/>
  <c r="V62" i="116"/>
  <c r="T62" i="116"/>
  <c r="P62" i="116" s="1"/>
  <c r="S62" i="116"/>
  <c r="N62" i="116"/>
  <c r="J62" i="116" s="1"/>
  <c r="M62" i="116"/>
  <c r="H62" i="116"/>
  <c r="G62" i="116"/>
  <c r="B62" i="116"/>
  <c r="AF61" i="116"/>
  <c r="AB61" i="116" s="1"/>
  <c r="AE61" i="116"/>
  <c r="Z61" i="116"/>
  <c r="V61" i="116" s="1"/>
  <c r="Y61" i="116"/>
  <c r="T61" i="116"/>
  <c r="S61" i="116"/>
  <c r="N61" i="116"/>
  <c r="J61" i="116" s="1"/>
  <c r="M61" i="116"/>
  <c r="H61" i="116"/>
  <c r="G61" i="116"/>
  <c r="D61" i="116" s="1"/>
  <c r="B61" i="116"/>
  <c r="AF60" i="116"/>
  <c r="AE60" i="116"/>
  <c r="Z60" i="116"/>
  <c r="V60" i="116" s="1"/>
  <c r="Y60" i="116"/>
  <c r="T60" i="116"/>
  <c r="P60" i="116" s="1"/>
  <c r="S60" i="116"/>
  <c r="N60" i="116"/>
  <c r="M60" i="116"/>
  <c r="H60" i="116"/>
  <c r="G60" i="116"/>
  <c r="B60" i="116"/>
  <c r="AF59" i="116"/>
  <c r="AB59" i="116" s="1"/>
  <c r="AE59" i="116"/>
  <c r="Z59" i="116"/>
  <c r="Y59" i="116"/>
  <c r="T59" i="116"/>
  <c r="S59" i="116"/>
  <c r="N59" i="116"/>
  <c r="M59" i="116"/>
  <c r="H59" i="116"/>
  <c r="G59" i="116"/>
  <c r="D59" i="116"/>
  <c r="B59" i="116"/>
  <c r="AF58" i="116"/>
  <c r="AE58" i="116"/>
  <c r="Z58" i="116"/>
  <c r="V58" i="116" s="1"/>
  <c r="Y58" i="116"/>
  <c r="T58" i="116"/>
  <c r="S58" i="116"/>
  <c r="P58" i="116" s="1"/>
  <c r="N58" i="116"/>
  <c r="M58" i="116"/>
  <c r="H58" i="116"/>
  <c r="G58" i="116"/>
  <c r="B58" i="116"/>
  <c r="AF57" i="116"/>
  <c r="AD57" i="116"/>
  <c r="AB57" i="116"/>
  <c r="Z57" i="116"/>
  <c r="X57" i="116"/>
  <c r="V57" i="116" s="1"/>
  <c r="T57" i="116"/>
  <c r="R57" i="116"/>
  <c r="N57" i="116"/>
  <c r="L57" i="116"/>
  <c r="J57" i="116"/>
  <c r="H57" i="116"/>
  <c r="AI57" i="116" s="1"/>
  <c r="F57" i="116"/>
  <c r="D57" i="116"/>
  <c r="B57" i="116"/>
  <c r="AB56" i="116"/>
  <c r="V56" i="116"/>
  <c r="P56" i="116"/>
  <c r="J56" i="116"/>
  <c r="D56" i="116"/>
  <c r="AF55" i="116"/>
  <c r="AE55" i="116"/>
  <c r="AB55" i="116"/>
  <c r="Z55" i="116"/>
  <c r="V55" i="116" s="1"/>
  <c r="Y55" i="116"/>
  <c r="T55" i="116"/>
  <c r="S55" i="116"/>
  <c r="N55" i="116"/>
  <c r="J55" i="116" s="1"/>
  <c r="M55" i="116"/>
  <c r="H55" i="116"/>
  <c r="D55" i="116" s="1"/>
  <c r="G55" i="116"/>
  <c r="B55" i="116"/>
  <c r="AF54" i="116"/>
  <c r="AE54" i="116"/>
  <c r="Z54" i="116"/>
  <c r="Y54" i="116"/>
  <c r="V54" i="116"/>
  <c r="T54" i="116"/>
  <c r="P54" i="116" s="1"/>
  <c r="S54" i="116"/>
  <c r="N54" i="116"/>
  <c r="J54" i="116" s="1"/>
  <c r="M54" i="116"/>
  <c r="H54" i="116"/>
  <c r="G54" i="116"/>
  <c r="B54" i="116"/>
  <c r="AF53" i="116"/>
  <c r="AB53" i="116" s="1"/>
  <c r="AE53" i="116"/>
  <c r="Z53" i="116"/>
  <c r="V53" i="116" s="1"/>
  <c r="Y53" i="116"/>
  <c r="T53" i="116"/>
  <c r="S53" i="116"/>
  <c r="N53" i="116"/>
  <c r="J53" i="116" s="1"/>
  <c r="M53" i="116"/>
  <c r="H53" i="116"/>
  <c r="G53" i="116"/>
  <c r="D53" i="116" s="1"/>
  <c r="B53" i="116"/>
  <c r="AF52" i="116"/>
  <c r="AE52" i="116"/>
  <c r="Z52" i="116"/>
  <c r="V52" i="116" s="1"/>
  <c r="Y52" i="116"/>
  <c r="T52" i="116"/>
  <c r="P52" i="116" s="1"/>
  <c r="S52" i="116"/>
  <c r="N52" i="116"/>
  <c r="M52" i="116"/>
  <c r="H52" i="116"/>
  <c r="D52" i="116" s="1"/>
  <c r="G52" i="116"/>
  <c r="B52" i="116"/>
  <c r="AF51" i="116"/>
  <c r="AB51" i="116" s="1"/>
  <c r="AE51" i="116"/>
  <c r="Z51" i="116"/>
  <c r="Y51" i="116"/>
  <c r="T51" i="116"/>
  <c r="S51" i="116"/>
  <c r="N51" i="116"/>
  <c r="M51" i="116"/>
  <c r="J51" i="116" s="1"/>
  <c r="H51" i="116"/>
  <c r="D51" i="116" s="1"/>
  <c r="G51" i="116"/>
  <c r="B51" i="116"/>
  <c r="AF50" i="116"/>
  <c r="AE50" i="116"/>
  <c r="Z50" i="116"/>
  <c r="Y50" i="116"/>
  <c r="V50" i="116" s="1"/>
  <c r="T50" i="116"/>
  <c r="S50" i="116"/>
  <c r="P50" i="116"/>
  <c r="N50" i="116"/>
  <c r="J50" i="116" s="1"/>
  <c r="M50" i="116"/>
  <c r="H50" i="116"/>
  <c r="G50" i="116"/>
  <c r="B50" i="116"/>
  <c r="AF49" i="116"/>
  <c r="AE49" i="116"/>
  <c r="AB49" i="116"/>
  <c r="Z49" i="116"/>
  <c r="V49" i="116" s="1"/>
  <c r="Y49" i="116"/>
  <c r="T49" i="116"/>
  <c r="S49" i="116"/>
  <c r="S47" i="116" s="1"/>
  <c r="N49" i="116"/>
  <c r="J49" i="116" s="1"/>
  <c r="M49" i="116"/>
  <c r="H49" i="116"/>
  <c r="D49" i="116" s="1"/>
  <c r="G49" i="116"/>
  <c r="B49" i="116"/>
  <c r="AF48" i="116"/>
  <c r="AE48" i="116"/>
  <c r="Z48" i="116"/>
  <c r="Y48" i="116"/>
  <c r="V48" i="116"/>
  <c r="T48" i="116"/>
  <c r="P48" i="116" s="1"/>
  <c r="S48" i="116"/>
  <c r="N48" i="116"/>
  <c r="J48" i="116" s="1"/>
  <c r="M48" i="116"/>
  <c r="H48" i="116"/>
  <c r="G48" i="116"/>
  <c r="B48" i="116"/>
  <c r="AF47" i="116"/>
  <c r="AD47" i="116"/>
  <c r="AB47" i="116"/>
  <c r="Z47" i="116"/>
  <c r="X47" i="116"/>
  <c r="V47" i="116"/>
  <c r="T47" i="116"/>
  <c r="R47" i="116"/>
  <c r="P47" i="116" s="1"/>
  <c r="N47" i="116"/>
  <c r="L47" i="116"/>
  <c r="J47" i="116" s="1"/>
  <c r="H47" i="116"/>
  <c r="AI47" i="116" s="1"/>
  <c r="F47" i="116"/>
  <c r="D47" i="116"/>
  <c r="B47" i="116"/>
  <c r="AB46" i="116"/>
  <c r="V46" i="116"/>
  <c r="P46" i="116"/>
  <c r="J46" i="116"/>
  <c r="D46" i="116"/>
  <c r="AF45" i="116"/>
  <c r="AE45" i="116"/>
  <c r="AB45" i="116"/>
  <c r="Z45" i="116"/>
  <c r="V45" i="116" s="1"/>
  <c r="Y45" i="116"/>
  <c r="T45" i="116"/>
  <c r="S45" i="116"/>
  <c r="N45" i="116"/>
  <c r="J45" i="116" s="1"/>
  <c r="M45" i="116"/>
  <c r="H45" i="116"/>
  <c r="D45" i="116" s="1"/>
  <c r="G45" i="116"/>
  <c r="B45" i="116"/>
  <c r="AF44" i="116"/>
  <c r="AE44" i="116"/>
  <c r="Z44" i="116"/>
  <c r="Y44" i="116"/>
  <c r="V44" i="116"/>
  <c r="T44" i="116"/>
  <c r="P44" i="116" s="1"/>
  <c r="S44" i="116"/>
  <c r="N44" i="116"/>
  <c r="J44" i="116" s="1"/>
  <c r="M44" i="116"/>
  <c r="H44" i="116"/>
  <c r="G44" i="116"/>
  <c r="B44" i="116"/>
  <c r="AF43" i="116"/>
  <c r="AB43" i="116" s="1"/>
  <c r="AE43" i="116"/>
  <c r="Z43" i="116"/>
  <c r="V43" i="116" s="1"/>
  <c r="Y43" i="116"/>
  <c r="T43" i="116"/>
  <c r="S43" i="116"/>
  <c r="N43" i="116"/>
  <c r="J43" i="116" s="1"/>
  <c r="M43" i="116"/>
  <c r="H43" i="116"/>
  <c r="G43" i="116"/>
  <c r="D43" i="116" s="1"/>
  <c r="B43" i="116"/>
  <c r="AF42" i="116"/>
  <c r="AE42" i="116"/>
  <c r="Z42" i="116"/>
  <c r="V42" i="116" s="1"/>
  <c r="Y42" i="116"/>
  <c r="T42" i="116"/>
  <c r="P42" i="116" s="1"/>
  <c r="S42" i="116"/>
  <c r="N42" i="116"/>
  <c r="M42" i="116"/>
  <c r="H42" i="116"/>
  <c r="G42" i="116"/>
  <c r="B42" i="116"/>
  <c r="AF41" i="116"/>
  <c r="AB41" i="116" s="1"/>
  <c r="AE41" i="116"/>
  <c r="Z41" i="116"/>
  <c r="Y41" i="116"/>
  <c r="T41" i="116"/>
  <c r="P41" i="116" s="1"/>
  <c r="S41" i="116"/>
  <c r="N41" i="116"/>
  <c r="M41" i="116"/>
  <c r="H41" i="116"/>
  <c r="G41" i="116"/>
  <c r="D41" i="116"/>
  <c r="B41" i="116"/>
  <c r="AF40" i="116"/>
  <c r="AE40" i="116"/>
  <c r="Z40" i="116"/>
  <c r="Y40" i="116"/>
  <c r="T40" i="116"/>
  <c r="S40" i="116"/>
  <c r="P40" i="116"/>
  <c r="N40" i="116"/>
  <c r="J40" i="116" s="1"/>
  <c r="M40" i="116"/>
  <c r="H40" i="116"/>
  <c r="G40" i="116"/>
  <c r="B40" i="116"/>
  <c r="AF39" i="116"/>
  <c r="AD39" i="116"/>
  <c r="AB39" i="116"/>
  <c r="Z39" i="116"/>
  <c r="X39" i="116"/>
  <c r="V39" i="116" s="1"/>
  <c r="T39" i="116"/>
  <c r="R39" i="116"/>
  <c r="N39" i="116"/>
  <c r="L39" i="116"/>
  <c r="J39" i="116" s="1"/>
  <c r="H39" i="116"/>
  <c r="AI39" i="116" s="1"/>
  <c r="F39" i="116"/>
  <c r="D39" i="116"/>
  <c r="B39" i="116"/>
  <c r="AB38" i="116"/>
  <c r="V38" i="116"/>
  <c r="P38" i="116"/>
  <c r="J38" i="116"/>
  <c r="D38" i="116"/>
  <c r="AF37" i="116"/>
  <c r="AE37" i="116"/>
  <c r="AB37" i="116" s="1"/>
  <c r="Z37" i="116"/>
  <c r="Y37" i="116"/>
  <c r="T37" i="116"/>
  <c r="P37" i="116" s="1"/>
  <c r="S37" i="116"/>
  <c r="S35" i="116" s="1"/>
  <c r="N37" i="116"/>
  <c r="M37" i="116"/>
  <c r="J37" i="116"/>
  <c r="H37" i="116"/>
  <c r="D37" i="116" s="1"/>
  <c r="G37" i="116"/>
  <c r="B37" i="116"/>
  <c r="AF36" i="116"/>
  <c r="AE36" i="116"/>
  <c r="Z36" i="116"/>
  <c r="Y36" i="116"/>
  <c r="Y35" i="116" s="1"/>
  <c r="T36" i="116"/>
  <c r="P36" i="116" s="1"/>
  <c r="S36" i="116"/>
  <c r="N36" i="116"/>
  <c r="J36" i="116" s="1"/>
  <c r="M36" i="116"/>
  <c r="H36" i="116"/>
  <c r="G36" i="116"/>
  <c r="G35" i="116" s="1"/>
  <c r="B36" i="116"/>
  <c r="AF35" i="116"/>
  <c r="AD35" i="116"/>
  <c r="AB35" i="116"/>
  <c r="Z35" i="116"/>
  <c r="X35" i="116"/>
  <c r="V35" i="116" s="1"/>
  <c r="T35" i="116"/>
  <c r="R35" i="116"/>
  <c r="N35" i="116"/>
  <c r="L35" i="116"/>
  <c r="J35" i="116"/>
  <c r="H35" i="116"/>
  <c r="AI35" i="116" s="1"/>
  <c r="F35" i="116"/>
  <c r="D35" i="116"/>
  <c r="B35" i="116"/>
  <c r="AB34" i="116"/>
  <c r="V34" i="116"/>
  <c r="P34" i="116"/>
  <c r="J34" i="116"/>
  <c r="D34" i="116"/>
  <c r="AF33" i="116"/>
  <c r="AE33" i="116"/>
  <c r="AB33" i="116"/>
  <c r="Z33" i="116"/>
  <c r="V33" i="116" s="1"/>
  <c r="Y33" i="116"/>
  <c r="T33" i="116"/>
  <c r="S33" i="116"/>
  <c r="N33" i="116"/>
  <c r="J33" i="116" s="1"/>
  <c r="M33" i="116"/>
  <c r="H33" i="116"/>
  <c r="G33" i="116"/>
  <c r="B33" i="116"/>
  <c r="AF32" i="116"/>
  <c r="AE32" i="116"/>
  <c r="Z32" i="116"/>
  <c r="Y32" i="116"/>
  <c r="V32" i="116" s="1"/>
  <c r="T32" i="116"/>
  <c r="P32" i="116" s="1"/>
  <c r="S32" i="116"/>
  <c r="N32" i="116"/>
  <c r="M32" i="116"/>
  <c r="H32" i="116"/>
  <c r="G32" i="116"/>
  <c r="B32" i="116"/>
  <c r="AF31" i="116"/>
  <c r="AE31" i="116"/>
  <c r="Z31" i="116"/>
  <c r="Y31" i="116"/>
  <c r="T31" i="116"/>
  <c r="S31" i="116"/>
  <c r="N31" i="116"/>
  <c r="M31" i="116"/>
  <c r="J31" i="116" s="1"/>
  <c r="H31" i="116"/>
  <c r="D31" i="116" s="1"/>
  <c r="G31" i="116"/>
  <c r="B31" i="116"/>
  <c r="AF30" i="116"/>
  <c r="AE30" i="116"/>
  <c r="Z30" i="116"/>
  <c r="Y30" i="116"/>
  <c r="V30" i="116"/>
  <c r="T30" i="116"/>
  <c r="S30" i="116"/>
  <c r="P30" i="116"/>
  <c r="N30" i="116"/>
  <c r="J30" i="116" s="1"/>
  <c r="M30" i="116"/>
  <c r="H30" i="116"/>
  <c r="G30" i="116"/>
  <c r="B30" i="116"/>
  <c r="AF29" i="116"/>
  <c r="AE29" i="116"/>
  <c r="AB29" i="116"/>
  <c r="Z29" i="116"/>
  <c r="V29" i="116" s="1"/>
  <c r="Y29" i="116"/>
  <c r="T29" i="116"/>
  <c r="S29" i="116"/>
  <c r="N29" i="116"/>
  <c r="J29" i="116" s="1"/>
  <c r="M29" i="116"/>
  <c r="H29" i="116"/>
  <c r="D29" i="116" s="1"/>
  <c r="G29" i="116"/>
  <c r="B29" i="116"/>
  <c r="AF28" i="116"/>
  <c r="AE28" i="116"/>
  <c r="AD28" i="116"/>
  <c r="AB28" i="116" s="1"/>
  <c r="Z28" i="116"/>
  <c r="X28" i="116"/>
  <c r="V28" i="116" s="1"/>
  <c r="T28" i="116"/>
  <c r="R28" i="116"/>
  <c r="P28" i="116" s="1"/>
  <c r="N28" i="116"/>
  <c r="L28" i="116"/>
  <c r="J28" i="116" s="1"/>
  <c r="H28" i="116"/>
  <c r="F28" i="116"/>
  <c r="B28" i="116"/>
  <c r="AB27" i="116"/>
  <c r="V27" i="116"/>
  <c r="P27" i="116"/>
  <c r="J27" i="116"/>
  <c r="D27" i="116"/>
  <c r="AF26" i="116"/>
  <c r="AE26" i="116"/>
  <c r="Z26" i="116"/>
  <c r="V26" i="116" s="1"/>
  <c r="Y26" i="116"/>
  <c r="T26" i="116"/>
  <c r="S26" i="116"/>
  <c r="P26" i="116"/>
  <c r="N26" i="116"/>
  <c r="M26" i="116"/>
  <c r="H26" i="116"/>
  <c r="G26" i="116"/>
  <c r="B26" i="116"/>
  <c r="AF25" i="116"/>
  <c r="AE25" i="116"/>
  <c r="AB25" i="116"/>
  <c r="Z25" i="116"/>
  <c r="Y25" i="116"/>
  <c r="T25" i="116"/>
  <c r="S25" i="116"/>
  <c r="N25" i="116"/>
  <c r="M25" i="116"/>
  <c r="J25" i="116"/>
  <c r="H25" i="116"/>
  <c r="D25" i="116" s="1"/>
  <c r="G25" i="116"/>
  <c r="B25" i="116"/>
  <c r="AF24" i="116"/>
  <c r="AE24" i="116"/>
  <c r="Z24" i="116"/>
  <c r="Y24" i="116"/>
  <c r="V24" i="116" s="1"/>
  <c r="T24" i="116"/>
  <c r="P24" i="116" s="1"/>
  <c r="S24" i="116"/>
  <c r="N24" i="116"/>
  <c r="M24" i="116"/>
  <c r="H24" i="116"/>
  <c r="G24" i="116"/>
  <c r="B24" i="116"/>
  <c r="AF23" i="116"/>
  <c r="AB23" i="116" s="1"/>
  <c r="AE23" i="116"/>
  <c r="Z23" i="116"/>
  <c r="V23" i="116" s="1"/>
  <c r="Y23" i="116"/>
  <c r="T23" i="116"/>
  <c r="S23" i="116"/>
  <c r="N23" i="116"/>
  <c r="M23" i="116"/>
  <c r="H23" i="116"/>
  <c r="G23" i="116"/>
  <c r="D23" i="116"/>
  <c r="B23" i="116"/>
  <c r="AF22" i="116"/>
  <c r="AE22" i="116"/>
  <c r="Z22" i="116"/>
  <c r="V22" i="116" s="1"/>
  <c r="Y22" i="116"/>
  <c r="T22" i="116"/>
  <c r="S22" i="116"/>
  <c r="P22" i="116"/>
  <c r="N22" i="116"/>
  <c r="M22" i="116"/>
  <c r="H22" i="116"/>
  <c r="G22" i="116"/>
  <c r="B22" i="116"/>
  <c r="AF21" i="116"/>
  <c r="AD21" i="116"/>
  <c r="AB21" i="116"/>
  <c r="Z21" i="116"/>
  <c r="X21" i="116"/>
  <c r="V21" i="116"/>
  <c r="T21" i="116"/>
  <c r="R21" i="116"/>
  <c r="P21" i="116" s="1"/>
  <c r="N21" i="116"/>
  <c r="L21" i="116"/>
  <c r="J21" i="116"/>
  <c r="H21" i="116"/>
  <c r="F21" i="116"/>
  <c r="D21" i="116"/>
  <c r="B21" i="116"/>
  <c r="B9" i="116"/>
  <c r="G78" i="116" s="1"/>
  <c r="B78" i="115"/>
  <c r="AD68" i="115"/>
  <c r="X68" i="115"/>
  <c r="R68" i="115"/>
  <c r="L68" i="115"/>
  <c r="F68" i="115"/>
  <c r="AF65" i="115"/>
  <c r="AE65" i="115"/>
  <c r="AB65" i="115"/>
  <c r="Z65" i="115"/>
  <c r="Y65" i="115"/>
  <c r="T65" i="115"/>
  <c r="S65" i="115"/>
  <c r="N65" i="115"/>
  <c r="M65" i="115"/>
  <c r="J65" i="115"/>
  <c r="H65" i="115"/>
  <c r="D65" i="115" s="1"/>
  <c r="G65" i="115"/>
  <c r="B65" i="115"/>
  <c r="AF64" i="115"/>
  <c r="AB64" i="115" s="1"/>
  <c r="AE64" i="115"/>
  <c r="Z64" i="115"/>
  <c r="Y64" i="115"/>
  <c r="V64" i="115" s="1"/>
  <c r="T64" i="115"/>
  <c r="S64" i="115"/>
  <c r="P64" i="115"/>
  <c r="N64" i="115"/>
  <c r="J64" i="115" s="1"/>
  <c r="M64" i="115"/>
  <c r="H64" i="115"/>
  <c r="G64" i="115"/>
  <c r="B64" i="115"/>
  <c r="AF63" i="115"/>
  <c r="AE63" i="115"/>
  <c r="AB63" i="115"/>
  <c r="Z63" i="115"/>
  <c r="Y63" i="115"/>
  <c r="T63" i="115"/>
  <c r="S63" i="115"/>
  <c r="N63" i="115"/>
  <c r="J63" i="115" s="1"/>
  <c r="M63" i="115"/>
  <c r="H63" i="115"/>
  <c r="G63" i="115"/>
  <c r="B63" i="115"/>
  <c r="AF62" i="115"/>
  <c r="AE62" i="115"/>
  <c r="Z62" i="115"/>
  <c r="Y62" i="115"/>
  <c r="V62" i="115"/>
  <c r="T62" i="115"/>
  <c r="P62" i="115" s="1"/>
  <c r="S62" i="115"/>
  <c r="N62" i="115"/>
  <c r="M62" i="115"/>
  <c r="H62" i="115"/>
  <c r="G62" i="115"/>
  <c r="B62" i="115"/>
  <c r="AF61" i="115"/>
  <c r="AB61" i="115" s="1"/>
  <c r="AE61" i="115"/>
  <c r="Z61" i="115"/>
  <c r="V61" i="115" s="1"/>
  <c r="Y61" i="115"/>
  <c r="T61" i="115"/>
  <c r="S61" i="115"/>
  <c r="N61" i="115"/>
  <c r="J61" i="115" s="1"/>
  <c r="M61" i="115"/>
  <c r="H61" i="115"/>
  <c r="G61" i="115"/>
  <c r="D61" i="115"/>
  <c r="B61" i="115"/>
  <c r="AF60" i="115"/>
  <c r="AE60" i="115"/>
  <c r="Z60" i="115"/>
  <c r="V60" i="115" s="1"/>
  <c r="Y60" i="115"/>
  <c r="T60" i="115"/>
  <c r="P60" i="115" s="1"/>
  <c r="S60" i="115"/>
  <c r="N60" i="115"/>
  <c r="M60" i="115"/>
  <c r="H60" i="115"/>
  <c r="G60" i="115"/>
  <c r="B60" i="115"/>
  <c r="AF59" i="115"/>
  <c r="AE59" i="115"/>
  <c r="Z59" i="115"/>
  <c r="Y59" i="115"/>
  <c r="T59" i="115"/>
  <c r="S59" i="115"/>
  <c r="N59" i="115"/>
  <c r="M59" i="115"/>
  <c r="H59" i="115"/>
  <c r="G59" i="115"/>
  <c r="D59" i="115"/>
  <c r="B59" i="115"/>
  <c r="AF58" i="115"/>
  <c r="AE58" i="115"/>
  <c r="Z58" i="115"/>
  <c r="V58" i="115" s="1"/>
  <c r="Y58" i="115"/>
  <c r="T58" i="115"/>
  <c r="S58" i="115"/>
  <c r="P58" i="115"/>
  <c r="N58" i="115"/>
  <c r="M58" i="115"/>
  <c r="H58" i="115"/>
  <c r="G58" i="115"/>
  <c r="B58" i="115"/>
  <c r="AH57" i="115"/>
  <c r="AF57" i="115"/>
  <c r="AD57" i="115"/>
  <c r="AB57" i="115"/>
  <c r="Z57" i="115"/>
  <c r="X57" i="115"/>
  <c r="V57" i="115" s="1"/>
  <c r="T57" i="115"/>
  <c r="R57" i="115"/>
  <c r="P57" i="115"/>
  <c r="N57" i="115"/>
  <c r="L57" i="115"/>
  <c r="J57" i="115"/>
  <c r="H57" i="115"/>
  <c r="AI57" i="115" s="1"/>
  <c r="F57" i="115"/>
  <c r="D57" i="115"/>
  <c r="B57" i="115"/>
  <c r="AB56" i="115"/>
  <c r="V56" i="115"/>
  <c r="P56" i="115"/>
  <c r="J56" i="115"/>
  <c r="D56" i="115"/>
  <c r="AF55" i="115"/>
  <c r="AE55" i="115"/>
  <c r="AB55" i="115"/>
  <c r="Z55" i="115"/>
  <c r="V55" i="115" s="1"/>
  <c r="Y55" i="115"/>
  <c r="T55" i="115"/>
  <c r="S55" i="115"/>
  <c r="N55" i="115"/>
  <c r="J55" i="115" s="1"/>
  <c r="M55" i="115"/>
  <c r="H55" i="115"/>
  <c r="D55" i="115" s="1"/>
  <c r="G55" i="115"/>
  <c r="B55" i="115"/>
  <c r="AF54" i="115"/>
  <c r="AE54" i="115"/>
  <c r="Z54" i="115"/>
  <c r="Y54" i="115"/>
  <c r="V54" i="115"/>
  <c r="T54" i="115"/>
  <c r="P54" i="115" s="1"/>
  <c r="S54" i="115"/>
  <c r="N54" i="115"/>
  <c r="J54" i="115" s="1"/>
  <c r="M54" i="115"/>
  <c r="H54" i="115"/>
  <c r="G54" i="115"/>
  <c r="B54" i="115"/>
  <c r="AF53" i="115"/>
  <c r="AB53" i="115" s="1"/>
  <c r="AE53" i="115"/>
  <c r="Z53" i="115"/>
  <c r="Y53" i="115"/>
  <c r="T53" i="115"/>
  <c r="S53" i="115"/>
  <c r="N53" i="115"/>
  <c r="M53" i="115"/>
  <c r="H53" i="115"/>
  <c r="G53" i="115"/>
  <c r="D53" i="115" s="1"/>
  <c r="B53" i="115"/>
  <c r="AF52" i="115"/>
  <c r="AE52" i="115"/>
  <c r="Z52" i="115"/>
  <c r="V52" i="115" s="1"/>
  <c r="Y52" i="115"/>
  <c r="T52" i="115"/>
  <c r="S52" i="115"/>
  <c r="N52" i="115"/>
  <c r="M52" i="115"/>
  <c r="H52" i="115"/>
  <c r="D52" i="115" s="1"/>
  <c r="G52" i="115"/>
  <c r="B52" i="115"/>
  <c r="AF51" i="115"/>
  <c r="AB51" i="115" s="1"/>
  <c r="AE51" i="115"/>
  <c r="Z51" i="115"/>
  <c r="Y51" i="115"/>
  <c r="T51" i="115"/>
  <c r="S51" i="115"/>
  <c r="N51" i="115"/>
  <c r="M51" i="115"/>
  <c r="J51" i="115"/>
  <c r="H51" i="115"/>
  <c r="G51" i="115"/>
  <c r="D51" i="115"/>
  <c r="B51" i="115"/>
  <c r="AF50" i="115"/>
  <c r="AE50" i="115"/>
  <c r="Z50" i="115"/>
  <c r="Y50" i="115"/>
  <c r="T50" i="115"/>
  <c r="S50" i="115"/>
  <c r="P50" i="115" s="1"/>
  <c r="N50" i="115"/>
  <c r="M50" i="115"/>
  <c r="H50" i="115"/>
  <c r="D50" i="115" s="1"/>
  <c r="G50" i="115"/>
  <c r="B50" i="115"/>
  <c r="AF49" i="115"/>
  <c r="AE49" i="115"/>
  <c r="AB49" i="115" s="1"/>
  <c r="Z49" i="115"/>
  <c r="Y49" i="115"/>
  <c r="T49" i="115"/>
  <c r="S49" i="115"/>
  <c r="N49" i="115"/>
  <c r="M49" i="115"/>
  <c r="J49" i="115"/>
  <c r="H49" i="115"/>
  <c r="D49" i="115" s="1"/>
  <c r="G49" i="115"/>
  <c r="B49" i="115"/>
  <c r="AF48" i="115"/>
  <c r="AE48" i="115"/>
  <c r="Z48" i="115"/>
  <c r="Y48" i="115"/>
  <c r="V48" i="115"/>
  <c r="T48" i="115"/>
  <c r="S48" i="115"/>
  <c r="P48" i="115"/>
  <c r="N48" i="115"/>
  <c r="J48" i="115" s="1"/>
  <c r="M48" i="115"/>
  <c r="H48" i="115"/>
  <c r="G48" i="115"/>
  <c r="B48" i="115"/>
  <c r="AF47" i="115"/>
  <c r="AD47" i="115"/>
  <c r="AB47" i="115" s="1"/>
  <c r="Z47" i="115"/>
  <c r="X47" i="115"/>
  <c r="V47" i="115" s="1"/>
  <c r="T47" i="115"/>
  <c r="R47" i="115"/>
  <c r="P47" i="115"/>
  <c r="N47" i="115"/>
  <c r="L47" i="115"/>
  <c r="J47" i="115"/>
  <c r="H47" i="115"/>
  <c r="AI47" i="115" s="1"/>
  <c r="F47" i="115"/>
  <c r="B47" i="115"/>
  <c r="AB46" i="115"/>
  <c r="V46" i="115"/>
  <c r="P46" i="115"/>
  <c r="J46" i="115"/>
  <c r="D46" i="115"/>
  <c r="AF45" i="115"/>
  <c r="AB45" i="115" s="1"/>
  <c r="AE45" i="115"/>
  <c r="Z45" i="115"/>
  <c r="V45" i="115" s="1"/>
  <c r="Y45" i="115"/>
  <c r="T45" i="115"/>
  <c r="S45" i="115"/>
  <c r="N45" i="115"/>
  <c r="J45" i="115" s="1"/>
  <c r="M45" i="115"/>
  <c r="H45" i="115"/>
  <c r="G45" i="115"/>
  <c r="D45" i="115"/>
  <c r="B45" i="115"/>
  <c r="AF44" i="115"/>
  <c r="AE44" i="115"/>
  <c r="Z44" i="115"/>
  <c r="V44" i="115" s="1"/>
  <c r="Y44" i="115"/>
  <c r="T44" i="115"/>
  <c r="P44" i="115" s="1"/>
  <c r="S44" i="115"/>
  <c r="N44" i="115"/>
  <c r="M44" i="115"/>
  <c r="H44" i="115"/>
  <c r="D44" i="115" s="1"/>
  <c r="G44" i="115"/>
  <c r="B44" i="115"/>
  <c r="AF43" i="115"/>
  <c r="AE43" i="115"/>
  <c r="Z43" i="115"/>
  <c r="Y43" i="115"/>
  <c r="T43" i="115"/>
  <c r="P43" i="115" s="1"/>
  <c r="S43" i="115"/>
  <c r="N43" i="115"/>
  <c r="M43" i="115"/>
  <c r="J43" i="115" s="1"/>
  <c r="H43" i="115"/>
  <c r="G43" i="115"/>
  <c r="D43" i="115"/>
  <c r="B43" i="115"/>
  <c r="AF42" i="115"/>
  <c r="AE42" i="115"/>
  <c r="Z42" i="115"/>
  <c r="V42" i="115" s="1"/>
  <c r="Y42" i="115"/>
  <c r="T42" i="115"/>
  <c r="S42" i="115"/>
  <c r="P42" i="115"/>
  <c r="N42" i="115"/>
  <c r="M42" i="115"/>
  <c r="H42" i="115"/>
  <c r="G42" i="115"/>
  <c r="B42" i="115"/>
  <c r="AF41" i="115"/>
  <c r="AE41" i="115"/>
  <c r="AB41" i="115"/>
  <c r="Z41" i="115"/>
  <c r="Y41" i="115"/>
  <c r="T41" i="115"/>
  <c r="S41" i="115"/>
  <c r="S39" i="115" s="1"/>
  <c r="N41" i="115"/>
  <c r="M41" i="115"/>
  <c r="J41" i="115"/>
  <c r="H41" i="115"/>
  <c r="D41" i="115" s="1"/>
  <c r="G41" i="115"/>
  <c r="B41" i="115"/>
  <c r="AF40" i="115"/>
  <c r="AE40" i="115"/>
  <c r="Z40" i="115"/>
  <c r="Y40" i="115"/>
  <c r="T40" i="115"/>
  <c r="S40" i="115"/>
  <c r="P40" i="115"/>
  <c r="N40" i="115"/>
  <c r="J40" i="115" s="1"/>
  <c r="M40" i="115"/>
  <c r="H40" i="115"/>
  <c r="G40" i="115"/>
  <c r="B40" i="115"/>
  <c r="AF39" i="115"/>
  <c r="AD39" i="115"/>
  <c r="AB39" i="115" s="1"/>
  <c r="Z39" i="115"/>
  <c r="X39" i="115"/>
  <c r="V39" i="115"/>
  <c r="T39" i="115"/>
  <c r="R39" i="115"/>
  <c r="P39" i="115"/>
  <c r="N39" i="115"/>
  <c r="L39" i="115"/>
  <c r="J39" i="115"/>
  <c r="H39" i="115"/>
  <c r="F39" i="115"/>
  <c r="B39" i="115"/>
  <c r="AB38" i="115"/>
  <c r="V38" i="115"/>
  <c r="P38" i="115"/>
  <c r="J38" i="115"/>
  <c r="D38" i="115"/>
  <c r="AF37" i="115"/>
  <c r="AB37" i="115" s="1"/>
  <c r="AE37" i="115"/>
  <c r="Z37" i="115"/>
  <c r="Y37" i="115"/>
  <c r="T37" i="115"/>
  <c r="S37" i="115"/>
  <c r="N37" i="115"/>
  <c r="M37" i="115"/>
  <c r="H37" i="115"/>
  <c r="G37" i="115"/>
  <c r="D37" i="115" s="1"/>
  <c r="B37" i="115"/>
  <c r="AF36" i="115"/>
  <c r="AE36" i="115"/>
  <c r="AE35" i="115" s="1"/>
  <c r="Z36" i="115"/>
  <c r="V36" i="115" s="1"/>
  <c r="Y36" i="115"/>
  <c r="T36" i="115"/>
  <c r="S36" i="115"/>
  <c r="N36" i="115"/>
  <c r="M36" i="115"/>
  <c r="H36" i="115"/>
  <c r="G36" i="115"/>
  <c r="B36" i="115"/>
  <c r="AI35" i="115"/>
  <c r="AF35" i="115"/>
  <c r="AD35" i="115"/>
  <c r="AB35" i="115"/>
  <c r="Z35" i="115"/>
  <c r="X35" i="115"/>
  <c r="V35" i="115"/>
  <c r="T35" i="115"/>
  <c r="R35" i="115"/>
  <c r="P35" i="115" s="1"/>
  <c r="N35" i="115"/>
  <c r="L35" i="115"/>
  <c r="J35" i="115"/>
  <c r="H35" i="115"/>
  <c r="F35" i="115"/>
  <c r="D35" i="115"/>
  <c r="B35" i="115"/>
  <c r="AB34" i="115"/>
  <c r="V34" i="115"/>
  <c r="P34" i="115"/>
  <c r="J34" i="115"/>
  <c r="D34" i="115"/>
  <c r="AF33" i="115"/>
  <c r="AE33" i="115"/>
  <c r="AB33" i="115"/>
  <c r="Z33" i="115"/>
  <c r="Y33" i="115"/>
  <c r="T33" i="115"/>
  <c r="S33" i="115"/>
  <c r="N33" i="115"/>
  <c r="M33" i="115"/>
  <c r="J33" i="115"/>
  <c r="H33" i="115"/>
  <c r="D33" i="115" s="1"/>
  <c r="G33" i="115"/>
  <c r="B33" i="115"/>
  <c r="AF32" i="115"/>
  <c r="AB32" i="115" s="1"/>
  <c r="AE32" i="115"/>
  <c r="Z32" i="115"/>
  <c r="Y32" i="115"/>
  <c r="V32" i="115" s="1"/>
  <c r="T32" i="115"/>
  <c r="S32" i="115"/>
  <c r="P32" i="115"/>
  <c r="N32" i="115"/>
  <c r="J32" i="115" s="1"/>
  <c r="M32" i="115"/>
  <c r="H32" i="115"/>
  <c r="G32" i="115"/>
  <c r="B32" i="115"/>
  <c r="AF31" i="115"/>
  <c r="AE31" i="115"/>
  <c r="AB31" i="115"/>
  <c r="Z31" i="115"/>
  <c r="V31" i="115" s="1"/>
  <c r="Y31" i="115"/>
  <c r="T31" i="115"/>
  <c r="S31" i="115"/>
  <c r="N31" i="115"/>
  <c r="J31" i="115" s="1"/>
  <c r="M31" i="115"/>
  <c r="H31" i="115"/>
  <c r="G31" i="115"/>
  <c r="B31" i="115"/>
  <c r="AF30" i="115"/>
  <c r="AB30" i="115" s="1"/>
  <c r="AE30" i="115"/>
  <c r="Z30" i="115"/>
  <c r="Y30" i="115"/>
  <c r="V30" i="115"/>
  <c r="T30" i="115"/>
  <c r="P30" i="115" s="1"/>
  <c r="S30" i="115"/>
  <c r="N30" i="115"/>
  <c r="M30" i="115"/>
  <c r="H30" i="115"/>
  <c r="G30" i="115"/>
  <c r="B30" i="115"/>
  <c r="AF29" i="115"/>
  <c r="AB29" i="115" s="1"/>
  <c r="AE29" i="115"/>
  <c r="Z29" i="115"/>
  <c r="V29" i="115" s="1"/>
  <c r="Y29" i="115"/>
  <c r="T29" i="115"/>
  <c r="S29" i="115"/>
  <c r="N29" i="115"/>
  <c r="J29" i="115" s="1"/>
  <c r="M29" i="115"/>
  <c r="H29" i="115"/>
  <c r="G29" i="115"/>
  <c r="D29" i="115"/>
  <c r="B29" i="115"/>
  <c r="AF28" i="115"/>
  <c r="AE28" i="115"/>
  <c r="AD28" i="115"/>
  <c r="AB28" i="115" s="1"/>
  <c r="Z28" i="115"/>
  <c r="Y28" i="115"/>
  <c r="X28" i="115"/>
  <c r="V28" i="115" s="1"/>
  <c r="T28" i="115"/>
  <c r="R28" i="115"/>
  <c r="P28" i="115"/>
  <c r="N28" i="115"/>
  <c r="L28" i="115"/>
  <c r="J28" i="115" s="1"/>
  <c r="H28" i="115"/>
  <c r="F28" i="115"/>
  <c r="B28" i="115"/>
  <c r="AB27" i="115"/>
  <c r="V27" i="115"/>
  <c r="P27" i="115"/>
  <c r="J27" i="115"/>
  <c r="D27" i="115"/>
  <c r="AF26" i="115"/>
  <c r="AE26" i="115"/>
  <c r="Z26" i="115"/>
  <c r="V26" i="115" s="1"/>
  <c r="Y26" i="115"/>
  <c r="T26" i="115"/>
  <c r="P26" i="115" s="1"/>
  <c r="S26" i="115"/>
  <c r="N26" i="115"/>
  <c r="M26" i="115"/>
  <c r="H26" i="115"/>
  <c r="G26" i="115"/>
  <c r="B26" i="115"/>
  <c r="AF25" i="115"/>
  <c r="AE25" i="115"/>
  <c r="Z25" i="115"/>
  <c r="Y25" i="115"/>
  <c r="T25" i="115"/>
  <c r="P25" i="115" s="1"/>
  <c r="S25" i="115"/>
  <c r="N25" i="115"/>
  <c r="M25" i="115"/>
  <c r="J25" i="115" s="1"/>
  <c r="H25" i="115"/>
  <c r="G25" i="115"/>
  <c r="D25" i="115"/>
  <c r="B25" i="115"/>
  <c r="AF24" i="115"/>
  <c r="AE24" i="115"/>
  <c r="Z24" i="115"/>
  <c r="V24" i="115" s="1"/>
  <c r="Y24" i="115"/>
  <c r="T24" i="115"/>
  <c r="S24" i="115"/>
  <c r="P24" i="115"/>
  <c r="N24" i="115"/>
  <c r="M24" i="115"/>
  <c r="H24" i="115"/>
  <c r="G24" i="115"/>
  <c r="B24" i="115"/>
  <c r="AF23" i="115"/>
  <c r="AE23" i="115"/>
  <c r="AB23" i="115"/>
  <c r="Z23" i="115"/>
  <c r="Y23" i="115"/>
  <c r="T23" i="115"/>
  <c r="S23" i="115"/>
  <c r="N23" i="115"/>
  <c r="M23" i="115"/>
  <c r="J23" i="115"/>
  <c r="H23" i="115"/>
  <c r="D23" i="115" s="1"/>
  <c r="G23" i="115"/>
  <c r="B23" i="115"/>
  <c r="AF22" i="115"/>
  <c r="AB22" i="115" s="1"/>
  <c r="AE22" i="115"/>
  <c r="Z22" i="115"/>
  <c r="Y22" i="115"/>
  <c r="T22" i="115"/>
  <c r="S22" i="115"/>
  <c r="P22" i="115"/>
  <c r="N22" i="115"/>
  <c r="J22" i="115" s="1"/>
  <c r="M22" i="115"/>
  <c r="H22" i="115"/>
  <c r="G22" i="115"/>
  <c r="B22" i="115"/>
  <c r="AF21" i="115"/>
  <c r="AD21" i="115"/>
  <c r="AB21" i="115" s="1"/>
  <c r="Z21" i="115"/>
  <c r="X21" i="115"/>
  <c r="V21" i="115"/>
  <c r="T21" i="115"/>
  <c r="R21" i="115"/>
  <c r="P21" i="115"/>
  <c r="N21" i="115"/>
  <c r="L21" i="115"/>
  <c r="J21" i="115"/>
  <c r="H21" i="115"/>
  <c r="F21" i="115"/>
  <c r="B21" i="115"/>
  <c r="B9" i="115"/>
  <c r="G78" i="115" s="1"/>
  <c r="B78" i="114"/>
  <c r="AD68" i="114"/>
  <c r="X68" i="114"/>
  <c r="R68" i="114"/>
  <c r="L68" i="114"/>
  <c r="F68" i="114"/>
  <c r="AF65" i="114"/>
  <c r="AE65" i="114"/>
  <c r="Z65" i="114"/>
  <c r="Y65" i="114"/>
  <c r="T65" i="114"/>
  <c r="S65" i="114"/>
  <c r="P65" i="114" s="1"/>
  <c r="N65" i="114"/>
  <c r="M65" i="114"/>
  <c r="J65" i="114"/>
  <c r="H65" i="114"/>
  <c r="D65" i="114" s="1"/>
  <c r="G65" i="114"/>
  <c r="B65" i="114"/>
  <c r="AF64" i="114"/>
  <c r="AE64" i="114"/>
  <c r="AB64" i="114" s="1"/>
  <c r="Z64" i="114"/>
  <c r="Y64" i="114"/>
  <c r="V64" i="114"/>
  <c r="T64" i="114"/>
  <c r="P64" i="114" s="1"/>
  <c r="S64" i="114"/>
  <c r="N64" i="114"/>
  <c r="M64" i="114"/>
  <c r="H64" i="114"/>
  <c r="G64" i="114"/>
  <c r="B64" i="114"/>
  <c r="AF63" i="114"/>
  <c r="AE63" i="114"/>
  <c r="Z63" i="114"/>
  <c r="Y63" i="114"/>
  <c r="T63" i="114"/>
  <c r="S63" i="114"/>
  <c r="P63" i="114" s="1"/>
  <c r="N63" i="114"/>
  <c r="M63" i="114"/>
  <c r="J63" i="114"/>
  <c r="H63" i="114"/>
  <c r="D63" i="114" s="1"/>
  <c r="G63" i="114"/>
  <c r="B63" i="114"/>
  <c r="AF62" i="114"/>
  <c r="AE62" i="114"/>
  <c r="AB62" i="114" s="1"/>
  <c r="Z62" i="114"/>
  <c r="Y62" i="114"/>
  <c r="V62" i="114"/>
  <c r="T62" i="114"/>
  <c r="P62" i="114" s="1"/>
  <c r="S62" i="114"/>
  <c r="N62" i="114"/>
  <c r="M62" i="114"/>
  <c r="H62" i="114"/>
  <c r="G62" i="114"/>
  <c r="B62" i="114"/>
  <c r="AF61" i="114"/>
  <c r="AE61" i="114"/>
  <c r="Z61" i="114"/>
  <c r="Y61" i="114"/>
  <c r="T61" i="114"/>
  <c r="S61" i="114"/>
  <c r="P61" i="114" s="1"/>
  <c r="N61" i="114"/>
  <c r="M61" i="114"/>
  <c r="J61" i="114"/>
  <c r="H61" i="114"/>
  <c r="D61" i="114" s="1"/>
  <c r="G61" i="114"/>
  <c r="B61" i="114"/>
  <c r="AF60" i="114"/>
  <c r="AE60" i="114"/>
  <c r="AB60" i="114" s="1"/>
  <c r="Z60" i="114"/>
  <c r="Y60" i="114"/>
  <c r="V60" i="114"/>
  <c r="T60" i="114"/>
  <c r="P60" i="114" s="1"/>
  <c r="S60" i="114"/>
  <c r="N60" i="114"/>
  <c r="M60" i="114"/>
  <c r="H60" i="114"/>
  <c r="G60" i="114"/>
  <c r="B60" i="114"/>
  <c r="AF59" i="114"/>
  <c r="AE59" i="114"/>
  <c r="Z59" i="114"/>
  <c r="Y59" i="114"/>
  <c r="T59" i="114"/>
  <c r="S59" i="114"/>
  <c r="P59" i="114" s="1"/>
  <c r="N59" i="114"/>
  <c r="M59" i="114"/>
  <c r="J59" i="114"/>
  <c r="H59" i="114"/>
  <c r="D59" i="114" s="1"/>
  <c r="G59" i="114"/>
  <c r="B59" i="114"/>
  <c r="AF58" i="114"/>
  <c r="AE58" i="114"/>
  <c r="AB58" i="114" s="1"/>
  <c r="Z58" i="114"/>
  <c r="Y58" i="114"/>
  <c r="V58" i="114"/>
  <c r="T58" i="114"/>
  <c r="P58" i="114" s="1"/>
  <c r="S58" i="114"/>
  <c r="N58" i="114"/>
  <c r="M58" i="114"/>
  <c r="H58" i="114"/>
  <c r="G58" i="114"/>
  <c r="B58" i="114"/>
  <c r="AF57" i="114"/>
  <c r="AD57" i="114"/>
  <c r="AB57" i="114"/>
  <c r="Z57" i="114"/>
  <c r="Y57" i="114"/>
  <c r="X57" i="114"/>
  <c r="V57" i="114"/>
  <c r="T57" i="114"/>
  <c r="R57" i="114"/>
  <c r="P57" i="114" s="1"/>
  <c r="N57" i="114"/>
  <c r="M57" i="114"/>
  <c r="L57" i="114"/>
  <c r="J57" i="114" s="1"/>
  <c r="H57" i="114"/>
  <c r="F57" i="114"/>
  <c r="D57" i="114"/>
  <c r="B57" i="114"/>
  <c r="AB56" i="114"/>
  <c r="V56" i="114"/>
  <c r="P56" i="114"/>
  <c r="J56" i="114"/>
  <c r="D56" i="114"/>
  <c r="AF55" i="114"/>
  <c r="AE55" i="114"/>
  <c r="Z55" i="114"/>
  <c r="Y55" i="114"/>
  <c r="T55" i="114"/>
  <c r="S55" i="114"/>
  <c r="P55" i="114" s="1"/>
  <c r="N55" i="114"/>
  <c r="M55" i="114"/>
  <c r="J55" i="114"/>
  <c r="H55" i="114"/>
  <c r="D55" i="114" s="1"/>
  <c r="G55" i="114"/>
  <c r="B55" i="114"/>
  <c r="AF54" i="114"/>
  <c r="AE54" i="114"/>
  <c r="AB54" i="114" s="1"/>
  <c r="Z54" i="114"/>
  <c r="Y54" i="114"/>
  <c r="V54" i="114"/>
  <c r="T54" i="114"/>
  <c r="P54" i="114" s="1"/>
  <c r="S54" i="114"/>
  <c r="N54" i="114"/>
  <c r="M54" i="114"/>
  <c r="H54" i="114"/>
  <c r="G54" i="114"/>
  <c r="B54" i="114"/>
  <c r="AF53" i="114"/>
  <c r="AE53" i="114"/>
  <c r="Z53" i="114"/>
  <c r="Y53" i="114"/>
  <c r="T53" i="114"/>
  <c r="S53" i="114"/>
  <c r="P53" i="114" s="1"/>
  <c r="N53" i="114"/>
  <c r="M53" i="114"/>
  <c r="J53" i="114"/>
  <c r="H53" i="114"/>
  <c r="D53" i="114" s="1"/>
  <c r="G53" i="114"/>
  <c r="B53" i="114"/>
  <c r="AF52" i="114"/>
  <c r="AE52" i="114"/>
  <c r="AB52" i="114" s="1"/>
  <c r="Z52" i="114"/>
  <c r="Y52" i="114"/>
  <c r="V52" i="114"/>
  <c r="T52" i="114"/>
  <c r="P52" i="114" s="1"/>
  <c r="S52" i="114"/>
  <c r="N52" i="114"/>
  <c r="M52" i="114"/>
  <c r="H52" i="114"/>
  <c r="G52" i="114"/>
  <c r="B52" i="114"/>
  <c r="AF51" i="114"/>
  <c r="AE51" i="114"/>
  <c r="Z51" i="114"/>
  <c r="Y51" i="114"/>
  <c r="T51" i="114"/>
  <c r="S51" i="114"/>
  <c r="P51" i="114" s="1"/>
  <c r="N51" i="114"/>
  <c r="M51" i="114"/>
  <c r="J51" i="114"/>
  <c r="H51" i="114"/>
  <c r="D51" i="114" s="1"/>
  <c r="G51" i="114"/>
  <c r="B51" i="114"/>
  <c r="AF50" i="114"/>
  <c r="AE50" i="114"/>
  <c r="AB50" i="114" s="1"/>
  <c r="Z50" i="114"/>
  <c r="Y50" i="114"/>
  <c r="V50" i="114"/>
  <c r="T50" i="114"/>
  <c r="P50" i="114" s="1"/>
  <c r="S50" i="114"/>
  <c r="N50" i="114"/>
  <c r="M50" i="114"/>
  <c r="H50" i="114"/>
  <c r="G50" i="114"/>
  <c r="B50" i="114"/>
  <c r="AF49" i="114"/>
  <c r="AB49" i="114" s="1"/>
  <c r="AE49" i="114"/>
  <c r="Z49" i="114"/>
  <c r="Y49" i="114"/>
  <c r="T49" i="114"/>
  <c r="AH49" i="114" s="1"/>
  <c r="S49" i="114"/>
  <c r="N49" i="114"/>
  <c r="M49" i="114"/>
  <c r="J49" i="114"/>
  <c r="H49" i="114"/>
  <c r="G49" i="114"/>
  <c r="B49" i="114"/>
  <c r="AF48" i="114"/>
  <c r="AE48" i="114"/>
  <c r="Z48" i="114"/>
  <c r="Y48" i="114"/>
  <c r="Y47" i="114" s="1"/>
  <c r="V48" i="114"/>
  <c r="T48" i="114"/>
  <c r="S48" i="114"/>
  <c r="N48" i="114"/>
  <c r="M48" i="114"/>
  <c r="M47" i="114" s="1"/>
  <c r="H48" i="114"/>
  <c r="G48" i="114"/>
  <c r="B48" i="114"/>
  <c r="AH47" i="114"/>
  <c r="AF47" i="114"/>
  <c r="AD47" i="114"/>
  <c r="AB47" i="114"/>
  <c r="Z47" i="114"/>
  <c r="X47" i="114"/>
  <c r="V47" i="114"/>
  <c r="T47" i="114"/>
  <c r="R47" i="114"/>
  <c r="P47" i="114"/>
  <c r="N47" i="114"/>
  <c r="L47" i="114"/>
  <c r="J47" i="114"/>
  <c r="H47" i="114"/>
  <c r="AI47" i="114" s="1"/>
  <c r="F47" i="114"/>
  <c r="D47" i="114" s="1"/>
  <c r="B47" i="114"/>
  <c r="AB46" i="114"/>
  <c r="V46" i="114"/>
  <c r="P46" i="114"/>
  <c r="J46" i="114"/>
  <c r="D46" i="114"/>
  <c r="AF45" i="114"/>
  <c r="AB45" i="114" s="1"/>
  <c r="AE45" i="114"/>
  <c r="Z45" i="114"/>
  <c r="V45" i="114" s="1"/>
  <c r="Y45" i="114"/>
  <c r="T45" i="114"/>
  <c r="S45" i="114"/>
  <c r="N45" i="114"/>
  <c r="J45" i="114" s="1"/>
  <c r="M45" i="114"/>
  <c r="H45" i="114"/>
  <c r="G45" i="114"/>
  <c r="D45" i="114"/>
  <c r="B45" i="114"/>
  <c r="AF44" i="114"/>
  <c r="AE44" i="114"/>
  <c r="Z44" i="114"/>
  <c r="V44" i="114" s="1"/>
  <c r="Y44" i="114"/>
  <c r="T44" i="114"/>
  <c r="P44" i="114" s="1"/>
  <c r="S44" i="114"/>
  <c r="N44" i="114"/>
  <c r="M44" i="114"/>
  <c r="H44" i="114"/>
  <c r="D44" i="114" s="1"/>
  <c r="G44" i="114"/>
  <c r="B44" i="114"/>
  <c r="AF43" i="114"/>
  <c r="AE43" i="114"/>
  <c r="Z43" i="114"/>
  <c r="Y43" i="114"/>
  <c r="T43" i="114"/>
  <c r="S43" i="114"/>
  <c r="N43" i="114"/>
  <c r="M43" i="114"/>
  <c r="J43" i="114" s="1"/>
  <c r="H43" i="114"/>
  <c r="G43" i="114"/>
  <c r="D43" i="114"/>
  <c r="B43" i="114"/>
  <c r="AF42" i="114"/>
  <c r="AE42" i="114"/>
  <c r="Z42" i="114"/>
  <c r="V42" i="114" s="1"/>
  <c r="Y42" i="114"/>
  <c r="T42" i="114"/>
  <c r="S42" i="114"/>
  <c r="P42" i="114"/>
  <c r="N42" i="114"/>
  <c r="M42" i="114"/>
  <c r="H42" i="114"/>
  <c r="G42" i="114"/>
  <c r="B42" i="114"/>
  <c r="AF41" i="114"/>
  <c r="AE41" i="114"/>
  <c r="AB41" i="114"/>
  <c r="Z41" i="114"/>
  <c r="Y41" i="114"/>
  <c r="T41" i="114"/>
  <c r="S41" i="114"/>
  <c r="N41" i="114"/>
  <c r="M41" i="114"/>
  <c r="J41" i="114" s="1"/>
  <c r="H41" i="114"/>
  <c r="D41" i="114" s="1"/>
  <c r="G41" i="114"/>
  <c r="B41" i="114"/>
  <c r="AF40" i="114"/>
  <c r="AE40" i="114"/>
  <c r="Z40" i="114"/>
  <c r="Y40" i="114"/>
  <c r="V40" i="114"/>
  <c r="T40" i="114"/>
  <c r="S40" i="114"/>
  <c r="P40" i="114" s="1"/>
  <c r="N40" i="114"/>
  <c r="J40" i="114" s="1"/>
  <c r="M40" i="114"/>
  <c r="H40" i="114"/>
  <c r="D40" i="114" s="1"/>
  <c r="G40" i="114"/>
  <c r="B40" i="114"/>
  <c r="AF39" i="114"/>
  <c r="AD39" i="114"/>
  <c r="AB39" i="114" s="1"/>
  <c r="Z39" i="114"/>
  <c r="X39" i="114"/>
  <c r="V39" i="114"/>
  <c r="T39" i="114"/>
  <c r="R39" i="114"/>
  <c r="P39" i="114" s="1"/>
  <c r="N39" i="114"/>
  <c r="L39" i="114"/>
  <c r="J39" i="114"/>
  <c r="H39" i="114"/>
  <c r="F39" i="114"/>
  <c r="B39" i="114"/>
  <c r="AB38" i="114"/>
  <c r="V38" i="114"/>
  <c r="P38" i="114"/>
  <c r="J38" i="114"/>
  <c r="D38" i="114"/>
  <c r="AF37" i="114"/>
  <c r="AE37" i="114"/>
  <c r="AB37" i="114"/>
  <c r="Z37" i="114"/>
  <c r="V37" i="114" s="1"/>
  <c r="Y37" i="114"/>
  <c r="T37" i="114"/>
  <c r="S37" i="114"/>
  <c r="N37" i="114"/>
  <c r="J37" i="114" s="1"/>
  <c r="M37" i="114"/>
  <c r="H37" i="114"/>
  <c r="D37" i="114" s="1"/>
  <c r="G37" i="114"/>
  <c r="B37" i="114"/>
  <c r="AF36" i="114"/>
  <c r="AE36" i="114"/>
  <c r="AE35" i="114" s="1"/>
  <c r="Z36" i="114"/>
  <c r="Y36" i="114"/>
  <c r="V36" i="114"/>
  <c r="T36" i="114"/>
  <c r="S36" i="114"/>
  <c r="N36" i="114"/>
  <c r="M36" i="114"/>
  <c r="M35" i="114" s="1"/>
  <c r="H36" i="114"/>
  <c r="D36" i="114" s="1"/>
  <c r="G36" i="114"/>
  <c r="B36" i="114"/>
  <c r="AF35" i="114"/>
  <c r="AD35" i="114"/>
  <c r="AB35" i="114"/>
  <c r="Z35" i="114"/>
  <c r="X35" i="114"/>
  <c r="V35" i="114"/>
  <c r="T35" i="114"/>
  <c r="R35" i="114"/>
  <c r="P35" i="114" s="1"/>
  <c r="N35" i="114"/>
  <c r="AI35" i="114" s="1"/>
  <c r="L35" i="114"/>
  <c r="J35" i="114"/>
  <c r="H35" i="114"/>
  <c r="F35" i="114"/>
  <c r="B35" i="114"/>
  <c r="AB34" i="114"/>
  <c r="V34" i="114"/>
  <c r="P34" i="114"/>
  <c r="J34" i="114"/>
  <c r="D34" i="114"/>
  <c r="AF33" i="114"/>
  <c r="AB33" i="114" s="1"/>
  <c r="AE33" i="114"/>
  <c r="Z33" i="114"/>
  <c r="Y33" i="114"/>
  <c r="Y28" i="114" s="1"/>
  <c r="T33" i="114"/>
  <c r="S33" i="114"/>
  <c r="N33" i="114"/>
  <c r="M33" i="114"/>
  <c r="H33" i="114"/>
  <c r="D33" i="114" s="1"/>
  <c r="G33" i="114"/>
  <c r="B33" i="114"/>
  <c r="AF32" i="114"/>
  <c r="AB32" i="114" s="1"/>
  <c r="AE32" i="114"/>
  <c r="Z32" i="114"/>
  <c r="Y32" i="114"/>
  <c r="V32" i="114"/>
  <c r="T32" i="114"/>
  <c r="S32" i="114"/>
  <c r="P32" i="114" s="1"/>
  <c r="N32" i="114"/>
  <c r="J32" i="114" s="1"/>
  <c r="M32" i="114"/>
  <c r="H32" i="114"/>
  <c r="G32" i="114"/>
  <c r="B32" i="114"/>
  <c r="AF31" i="114"/>
  <c r="AE31" i="114"/>
  <c r="Z31" i="114"/>
  <c r="V31" i="114" s="1"/>
  <c r="Y31" i="114"/>
  <c r="T31" i="114"/>
  <c r="P31" i="114" s="1"/>
  <c r="S31" i="114"/>
  <c r="N31" i="114"/>
  <c r="M31" i="114"/>
  <c r="J31" i="114"/>
  <c r="H31" i="114"/>
  <c r="G31" i="114"/>
  <c r="B31" i="114"/>
  <c r="AF30" i="114"/>
  <c r="AB30" i="114" s="1"/>
  <c r="AE30" i="114"/>
  <c r="Z30" i="114"/>
  <c r="Y30" i="114"/>
  <c r="V30" i="114"/>
  <c r="T30" i="114"/>
  <c r="S30" i="114"/>
  <c r="P30" i="114"/>
  <c r="N30" i="114"/>
  <c r="J30" i="114" s="1"/>
  <c r="M30" i="114"/>
  <c r="H30" i="114"/>
  <c r="G30" i="114"/>
  <c r="B30" i="114"/>
  <c r="AF29" i="114"/>
  <c r="AE29" i="114"/>
  <c r="AB29" i="114"/>
  <c r="Z29" i="114"/>
  <c r="V29" i="114" s="1"/>
  <c r="Y29" i="114"/>
  <c r="T29" i="114"/>
  <c r="S29" i="114"/>
  <c r="N29" i="114"/>
  <c r="J29" i="114" s="1"/>
  <c r="M29" i="114"/>
  <c r="H29" i="114"/>
  <c r="G29" i="114"/>
  <c r="D29" i="114"/>
  <c r="B29" i="114"/>
  <c r="AF28" i="114"/>
  <c r="AD28" i="114"/>
  <c r="AB28" i="114" s="1"/>
  <c r="Z28" i="114"/>
  <c r="X28" i="114"/>
  <c r="V28" i="114" s="1"/>
  <c r="T28" i="114"/>
  <c r="R28" i="114"/>
  <c r="P28" i="114" s="1"/>
  <c r="N28" i="114"/>
  <c r="L28" i="114"/>
  <c r="J28" i="114" s="1"/>
  <c r="H28" i="114"/>
  <c r="F28" i="114"/>
  <c r="AH28" i="114" s="1"/>
  <c r="B28" i="114"/>
  <c r="AB27" i="114"/>
  <c r="V27" i="114"/>
  <c r="P27" i="114"/>
  <c r="J27" i="114"/>
  <c r="D27" i="114"/>
  <c r="AF26" i="114"/>
  <c r="AE26" i="114"/>
  <c r="Z26" i="114"/>
  <c r="V26" i="114" s="1"/>
  <c r="Y26" i="114"/>
  <c r="T26" i="114"/>
  <c r="P26" i="114" s="1"/>
  <c r="S26" i="114"/>
  <c r="N26" i="114"/>
  <c r="J26" i="114" s="1"/>
  <c r="M26" i="114"/>
  <c r="H26" i="114"/>
  <c r="D26" i="114" s="1"/>
  <c r="G26" i="114"/>
  <c r="B26" i="114"/>
  <c r="AF25" i="114"/>
  <c r="AE25" i="114"/>
  <c r="Z25" i="114"/>
  <c r="Y25" i="114"/>
  <c r="T25" i="114"/>
  <c r="P25" i="114" s="1"/>
  <c r="S25" i="114"/>
  <c r="N25" i="114"/>
  <c r="J25" i="114" s="1"/>
  <c r="M25" i="114"/>
  <c r="H25" i="114"/>
  <c r="G25" i="114"/>
  <c r="D25" i="114"/>
  <c r="B25" i="114"/>
  <c r="AF24" i="114"/>
  <c r="AE24" i="114"/>
  <c r="Z24" i="114"/>
  <c r="V24" i="114" s="1"/>
  <c r="Y24" i="114"/>
  <c r="T24" i="114"/>
  <c r="S24" i="114"/>
  <c r="P24" i="114"/>
  <c r="N24" i="114"/>
  <c r="M24" i="114"/>
  <c r="H24" i="114"/>
  <c r="G24" i="114"/>
  <c r="B24" i="114"/>
  <c r="AF23" i="114"/>
  <c r="AE23" i="114"/>
  <c r="AB23" i="114"/>
  <c r="Z23" i="114"/>
  <c r="Y23" i="114"/>
  <c r="T23" i="114"/>
  <c r="S23" i="114"/>
  <c r="N23" i="114"/>
  <c r="M23" i="114"/>
  <c r="J23" i="114" s="1"/>
  <c r="H23" i="114"/>
  <c r="D23" i="114" s="1"/>
  <c r="G23" i="114"/>
  <c r="B23" i="114"/>
  <c r="AF22" i="114"/>
  <c r="AE22" i="114"/>
  <c r="Z22" i="114"/>
  <c r="Y22" i="114"/>
  <c r="V22" i="114"/>
  <c r="T22" i="114"/>
  <c r="S22" i="114"/>
  <c r="P22" i="114" s="1"/>
  <c r="N22" i="114"/>
  <c r="J22" i="114" s="1"/>
  <c r="M22" i="114"/>
  <c r="H22" i="114"/>
  <c r="D22" i="114" s="1"/>
  <c r="G22" i="114"/>
  <c r="B22" i="114"/>
  <c r="AF21" i="114"/>
  <c r="AD21" i="114"/>
  <c r="AB21" i="114" s="1"/>
  <c r="Z21" i="114"/>
  <c r="X21" i="114"/>
  <c r="V21" i="114"/>
  <c r="T21" i="114"/>
  <c r="R21" i="114"/>
  <c r="P21" i="114" s="1"/>
  <c r="N21" i="114"/>
  <c r="L21" i="114"/>
  <c r="J21" i="114"/>
  <c r="H21" i="114"/>
  <c r="F21" i="114"/>
  <c r="B21" i="114"/>
  <c r="B9" i="114"/>
  <c r="G78" i="114" s="1"/>
  <c r="B78" i="113"/>
  <c r="AD68" i="113"/>
  <c r="X68" i="113"/>
  <c r="R68" i="113"/>
  <c r="L68" i="113"/>
  <c r="F68" i="113"/>
  <c r="AH65" i="113"/>
  <c r="AF65" i="113"/>
  <c r="AB65" i="113" s="1"/>
  <c r="AE65" i="113"/>
  <c r="Z65" i="113"/>
  <c r="Y65" i="113"/>
  <c r="T65" i="113"/>
  <c r="S65" i="113"/>
  <c r="N65" i="113"/>
  <c r="M65" i="113"/>
  <c r="H65" i="113"/>
  <c r="G65" i="113"/>
  <c r="B65" i="113"/>
  <c r="AF64" i="113"/>
  <c r="AE64" i="113"/>
  <c r="Z64" i="113"/>
  <c r="Y64" i="113"/>
  <c r="T64" i="113"/>
  <c r="S64" i="113"/>
  <c r="N64" i="113"/>
  <c r="AH64" i="113" s="1"/>
  <c r="M64" i="113"/>
  <c r="H64" i="113"/>
  <c r="G64" i="113"/>
  <c r="D64" i="113" s="1"/>
  <c r="B64" i="113"/>
  <c r="AF63" i="113"/>
  <c r="AB63" i="113" s="1"/>
  <c r="AE63" i="113"/>
  <c r="Z63" i="113"/>
  <c r="Y63" i="113"/>
  <c r="T63" i="113"/>
  <c r="S63" i="113"/>
  <c r="N63" i="113"/>
  <c r="J63" i="113" s="1"/>
  <c r="M63" i="113"/>
  <c r="H63" i="113"/>
  <c r="G63" i="113"/>
  <c r="B63" i="113"/>
  <c r="AF62" i="113"/>
  <c r="AE62" i="113"/>
  <c r="Z62" i="113"/>
  <c r="Y62" i="113"/>
  <c r="T62" i="113"/>
  <c r="S62" i="113"/>
  <c r="N62" i="113"/>
  <c r="AH62" i="113" s="1"/>
  <c r="M62" i="113"/>
  <c r="H62" i="113"/>
  <c r="G62" i="113"/>
  <c r="D62" i="113" s="1"/>
  <c r="B62" i="113"/>
  <c r="AF61" i="113"/>
  <c r="AB61" i="113" s="1"/>
  <c r="AE61" i="113"/>
  <c r="Z61" i="113"/>
  <c r="Y61" i="113"/>
  <c r="T61" i="113"/>
  <c r="S61" i="113"/>
  <c r="N61" i="113"/>
  <c r="M61" i="113"/>
  <c r="M57" i="113" s="1"/>
  <c r="H61" i="113"/>
  <c r="G61" i="113"/>
  <c r="B61" i="113"/>
  <c r="AF60" i="113"/>
  <c r="AE60" i="113"/>
  <c r="Z60" i="113"/>
  <c r="Y60" i="113"/>
  <c r="T60" i="113"/>
  <c r="S60" i="113"/>
  <c r="N60" i="113"/>
  <c r="AH60" i="113" s="1"/>
  <c r="M60" i="113"/>
  <c r="H60" i="113"/>
  <c r="G60" i="113"/>
  <c r="D60" i="113" s="1"/>
  <c r="B60" i="113"/>
  <c r="AF59" i="113"/>
  <c r="AB59" i="113" s="1"/>
  <c r="AE59" i="113"/>
  <c r="Z59" i="113"/>
  <c r="Y59" i="113"/>
  <c r="T59" i="113"/>
  <c r="S59" i="113"/>
  <c r="N59" i="113"/>
  <c r="J59" i="113" s="1"/>
  <c r="M59" i="113"/>
  <c r="H59" i="113"/>
  <c r="G59" i="113"/>
  <c r="B59" i="113"/>
  <c r="AF58" i="113"/>
  <c r="AE58" i="113"/>
  <c r="Z58" i="113"/>
  <c r="Y58" i="113"/>
  <c r="Y57" i="113" s="1"/>
  <c r="T58" i="113"/>
  <c r="S58" i="113"/>
  <c r="N58" i="113"/>
  <c r="AH58" i="113" s="1"/>
  <c r="M58" i="113"/>
  <c r="H58" i="113"/>
  <c r="G58" i="113"/>
  <c r="D58" i="113" s="1"/>
  <c r="B58" i="113"/>
  <c r="AF57" i="113"/>
  <c r="AD57" i="113"/>
  <c r="AB57" i="113"/>
  <c r="Z57" i="113"/>
  <c r="X57" i="113"/>
  <c r="V57" i="113" s="1"/>
  <c r="T57" i="113"/>
  <c r="R57" i="113"/>
  <c r="P57" i="113"/>
  <c r="N57" i="113"/>
  <c r="L57" i="113"/>
  <c r="J57" i="113"/>
  <c r="H57" i="113"/>
  <c r="F57" i="113"/>
  <c r="B57" i="113"/>
  <c r="AB56" i="113"/>
  <c r="V56" i="113"/>
  <c r="P56" i="113"/>
  <c r="J56" i="113"/>
  <c r="D56" i="113"/>
  <c r="AF55" i="113"/>
  <c r="AB55" i="113" s="1"/>
  <c r="AE55" i="113"/>
  <c r="Z55" i="113"/>
  <c r="Y55" i="113"/>
  <c r="T55" i="113"/>
  <c r="S55" i="113"/>
  <c r="N55" i="113"/>
  <c r="M55" i="113"/>
  <c r="J55" i="113" s="1"/>
  <c r="H55" i="113"/>
  <c r="G55" i="113"/>
  <c r="B55" i="113"/>
  <c r="AF54" i="113"/>
  <c r="AE54" i="113"/>
  <c r="Z54" i="113"/>
  <c r="Y54" i="113"/>
  <c r="V54" i="113" s="1"/>
  <c r="T54" i="113"/>
  <c r="S54" i="113"/>
  <c r="N54" i="113"/>
  <c r="AH54" i="113" s="1"/>
  <c r="M54" i="113"/>
  <c r="H54" i="113"/>
  <c r="G54" i="113"/>
  <c r="D54" i="113" s="1"/>
  <c r="B54" i="113"/>
  <c r="AF53" i="113"/>
  <c r="AE53" i="113"/>
  <c r="Z53" i="113"/>
  <c r="V53" i="113" s="1"/>
  <c r="Y53" i="113"/>
  <c r="T53" i="113"/>
  <c r="S53" i="113"/>
  <c r="P53" i="113" s="1"/>
  <c r="N53" i="113"/>
  <c r="J53" i="113" s="1"/>
  <c r="M53" i="113"/>
  <c r="H53" i="113"/>
  <c r="G53" i="113"/>
  <c r="B53" i="113"/>
  <c r="AF52" i="113"/>
  <c r="AE52" i="113"/>
  <c r="AB52" i="113" s="1"/>
  <c r="Z52" i="113"/>
  <c r="Y52" i="113"/>
  <c r="T52" i="113"/>
  <c r="S52" i="113"/>
  <c r="N52" i="113"/>
  <c r="M52" i="113"/>
  <c r="H52" i="113"/>
  <c r="G52" i="113"/>
  <c r="D52" i="113" s="1"/>
  <c r="B52" i="113"/>
  <c r="AF51" i="113"/>
  <c r="AE51" i="113"/>
  <c r="Z51" i="113"/>
  <c r="V51" i="113" s="1"/>
  <c r="Y51" i="113"/>
  <c r="T51" i="113"/>
  <c r="S51" i="113"/>
  <c r="P51" i="113" s="1"/>
  <c r="N51" i="113"/>
  <c r="J51" i="113" s="1"/>
  <c r="M51" i="113"/>
  <c r="H51" i="113"/>
  <c r="D51" i="113" s="1"/>
  <c r="G51" i="113"/>
  <c r="B51" i="113"/>
  <c r="AF50" i="113"/>
  <c r="AE50" i="113"/>
  <c r="AB50" i="113" s="1"/>
  <c r="Z50" i="113"/>
  <c r="Y50" i="113"/>
  <c r="T50" i="113"/>
  <c r="S50" i="113"/>
  <c r="N50" i="113"/>
  <c r="AH50" i="113" s="1"/>
  <c r="M50" i="113"/>
  <c r="H50" i="113"/>
  <c r="G50" i="113"/>
  <c r="D50" i="113" s="1"/>
  <c r="B50" i="113"/>
  <c r="AF49" i="113"/>
  <c r="AE49" i="113"/>
  <c r="Z49" i="113"/>
  <c r="Y49" i="113"/>
  <c r="T49" i="113"/>
  <c r="S49" i="113"/>
  <c r="P49" i="113" s="1"/>
  <c r="N49" i="113"/>
  <c r="J49" i="113" s="1"/>
  <c r="M49" i="113"/>
  <c r="H49" i="113"/>
  <c r="D49" i="113" s="1"/>
  <c r="G49" i="113"/>
  <c r="B49" i="113"/>
  <c r="AF48" i="113"/>
  <c r="AE48" i="113"/>
  <c r="AB48" i="113" s="1"/>
  <c r="Z48" i="113"/>
  <c r="Y48" i="113"/>
  <c r="T48" i="113"/>
  <c r="S48" i="113"/>
  <c r="N48" i="113"/>
  <c r="M48" i="113"/>
  <c r="H48" i="113"/>
  <c r="G48" i="113"/>
  <c r="D48" i="113" s="1"/>
  <c r="B48" i="113"/>
  <c r="AF47" i="113"/>
  <c r="AD47" i="113"/>
  <c r="AB47" i="113"/>
  <c r="Z47" i="113"/>
  <c r="Y47" i="113"/>
  <c r="X47" i="113"/>
  <c r="V47" i="113"/>
  <c r="T47" i="113"/>
  <c r="R47" i="113"/>
  <c r="P47" i="113" s="1"/>
  <c r="N47" i="113"/>
  <c r="L47" i="113"/>
  <c r="J47" i="113"/>
  <c r="H47" i="113"/>
  <c r="F47" i="113"/>
  <c r="D47" i="113"/>
  <c r="B47" i="113"/>
  <c r="AB46" i="113"/>
  <c r="V46" i="113"/>
  <c r="P46" i="113"/>
  <c r="J46" i="113"/>
  <c r="D46" i="113"/>
  <c r="AF45" i="113"/>
  <c r="AE45" i="113"/>
  <c r="Z45" i="113"/>
  <c r="V45" i="113" s="1"/>
  <c r="Y45" i="113"/>
  <c r="T45" i="113"/>
  <c r="S45" i="113"/>
  <c r="P45" i="113" s="1"/>
  <c r="N45" i="113"/>
  <c r="J45" i="113" s="1"/>
  <c r="M45" i="113"/>
  <c r="H45" i="113"/>
  <c r="D45" i="113" s="1"/>
  <c r="G45" i="113"/>
  <c r="B45" i="113"/>
  <c r="AF44" i="113"/>
  <c r="AE44" i="113"/>
  <c r="AB44" i="113" s="1"/>
  <c r="Z44" i="113"/>
  <c r="Y44" i="113"/>
  <c r="T44" i="113"/>
  <c r="S44" i="113"/>
  <c r="N44" i="113"/>
  <c r="M44" i="113"/>
  <c r="H44" i="113"/>
  <c r="G44" i="113"/>
  <c r="D44" i="113" s="1"/>
  <c r="B44" i="113"/>
  <c r="AF43" i="113"/>
  <c r="AE43" i="113"/>
  <c r="Z43" i="113"/>
  <c r="Y43" i="113"/>
  <c r="T43" i="113"/>
  <c r="S43" i="113"/>
  <c r="P43" i="113" s="1"/>
  <c r="N43" i="113"/>
  <c r="J43" i="113" s="1"/>
  <c r="M43" i="113"/>
  <c r="H43" i="113"/>
  <c r="D43" i="113" s="1"/>
  <c r="G43" i="113"/>
  <c r="B43" i="113"/>
  <c r="AF42" i="113"/>
  <c r="AE42" i="113"/>
  <c r="AB42" i="113" s="1"/>
  <c r="Z42" i="113"/>
  <c r="Y42" i="113"/>
  <c r="T42" i="113"/>
  <c r="S42" i="113"/>
  <c r="N42" i="113"/>
  <c r="AH42" i="113" s="1"/>
  <c r="M42" i="113"/>
  <c r="H42" i="113"/>
  <c r="G42" i="113"/>
  <c r="D42" i="113" s="1"/>
  <c r="B42" i="113"/>
  <c r="AF41" i="113"/>
  <c r="AE41" i="113"/>
  <c r="Z41" i="113"/>
  <c r="V41" i="113" s="1"/>
  <c r="Y41" i="113"/>
  <c r="T41" i="113"/>
  <c r="S41" i="113"/>
  <c r="P41" i="113" s="1"/>
  <c r="N41" i="113"/>
  <c r="J41" i="113" s="1"/>
  <c r="M41" i="113"/>
  <c r="M39" i="113" s="1"/>
  <c r="H41" i="113"/>
  <c r="D41" i="113" s="1"/>
  <c r="G41" i="113"/>
  <c r="B41" i="113"/>
  <c r="AF40" i="113"/>
  <c r="AE40" i="113"/>
  <c r="AB40" i="113" s="1"/>
  <c r="Z40" i="113"/>
  <c r="Y40" i="113"/>
  <c r="T40" i="113"/>
  <c r="S40" i="113"/>
  <c r="N40" i="113"/>
  <c r="M40" i="113"/>
  <c r="H40" i="113"/>
  <c r="G40" i="113"/>
  <c r="D40" i="113" s="1"/>
  <c r="B40" i="113"/>
  <c r="AF39" i="113"/>
  <c r="AD39" i="113"/>
  <c r="AB39" i="113"/>
  <c r="Z39" i="113"/>
  <c r="Y39" i="113"/>
  <c r="X39" i="113"/>
  <c r="V39" i="113"/>
  <c r="T39" i="113"/>
  <c r="R39" i="113"/>
  <c r="P39" i="113" s="1"/>
  <c r="N39" i="113"/>
  <c r="L39" i="113"/>
  <c r="J39" i="113"/>
  <c r="H39" i="113"/>
  <c r="F39" i="113"/>
  <c r="AH39" i="113" s="1"/>
  <c r="D39" i="113"/>
  <c r="B39" i="113"/>
  <c r="AB38" i="113"/>
  <c r="V38" i="113"/>
  <c r="P38" i="113"/>
  <c r="J38" i="113"/>
  <c r="D38" i="113"/>
  <c r="AF37" i="113"/>
  <c r="AE37" i="113"/>
  <c r="Z37" i="113"/>
  <c r="V37" i="113" s="1"/>
  <c r="Y37" i="113"/>
  <c r="T37" i="113"/>
  <c r="S37" i="113"/>
  <c r="P37" i="113" s="1"/>
  <c r="N37" i="113"/>
  <c r="J37" i="113" s="1"/>
  <c r="M37" i="113"/>
  <c r="M35" i="113" s="1"/>
  <c r="H37" i="113"/>
  <c r="D37" i="113" s="1"/>
  <c r="G37" i="113"/>
  <c r="B37" i="113"/>
  <c r="AF36" i="113"/>
  <c r="AE36" i="113"/>
  <c r="AB36" i="113" s="1"/>
  <c r="Z36" i="113"/>
  <c r="Y36" i="113"/>
  <c r="T36" i="113"/>
  <c r="S36" i="113"/>
  <c r="N36" i="113"/>
  <c r="J36" i="113" s="1"/>
  <c r="M36" i="113"/>
  <c r="H36" i="113"/>
  <c r="AH36" i="113" s="1"/>
  <c r="G36" i="113"/>
  <c r="D36" i="113" s="1"/>
  <c r="B36" i="113"/>
  <c r="AF35" i="113"/>
  <c r="AD35" i="113"/>
  <c r="AB35" i="113"/>
  <c r="Z35" i="113"/>
  <c r="Y35" i="113"/>
  <c r="X35" i="113"/>
  <c r="V35" i="113"/>
  <c r="T35" i="113"/>
  <c r="R35" i="113"/>
  <c r="P35" i="113" s="1"/>
  <c r="N35" i="113"/>
  <c r="L35" i="113"/>
  <c r="J35" i="113"/>
  <c r="H35" i="113"/>
  <c r="F35" i="113"/>
  <c r="AH35" i="113" s="1"/>
  <c r="D35" i="113"/>
  <c r="B35" i="113"/>
  <c r="AB34" i="113"/>
  <c r="V34" i="113"/>
  <c r="P34" i="113"/>
  <c r="J34" i="113"/>
  <c r="D34" i="113"/>
  <c r="AF33" i="113"/>
  <c r="AB33" i="113" s="1"/>
  <c r="AE33" i="113"/>
  <c r="Z33" i="113"/>
  <c r="V33" i="113" s="1"/>
  <c r="Y33" i="113"/>
  <c r="T33" i="113"/>
  <c r="S33" i="113"/>
  <c r="N33" i="113"/>
  <c r="M33" i="113"/>
  <c r="J33" i="113"/>
  <c r="H33" i="113"/>
  <c r="G33" i="113"/>
  <c r="B33" i="113"/>
  <c r="AF32" i="113"/>
  <c r="AE32" i="113"/>
  <c r="Z32" i="113"/>
  <c r="Y32" i="113"/>
  <c r="V32" i="113"/>
  <c r="T32" i="113"/>
  <c r="S32" i="113"/>
  <c r="N32" i="113"/>
  <c r="M32" i="113"/>
  <c r="H32" i="113"/>
  <c r="G32" i="113"/>
  <c r="D32" i="113" s="1"/>
  <c r="B32" i="113"/>
  <c r="AF31" i="113"/>
  <c r="AB31" i="113" s="1"/>
  <c r="AE31" i="113"/>
  <c r="Z31" i="113"/>
  <c r="V31" i="113" s="1"/>
  <c r="Y31" i="113"/>
  <c r="T31" i="113"/>
  <c r="S31" i="113"/>
  <c r="N31" i="113"/>
  <c r="M31" i="113"/>
  <c r="J31" i="113"/>
  <c r="H31" i="113"/>
  <c r="G31" i="113"/>
  <c r="B31" i="113"/>
  <c r="AF30" i="113"/>
  <c r="AE30" i="113"/>
  <c r="Z30" i="113"/>
  <c r="Y30" i="113"/>
  <c r="V30" i="113"/>
  <c r="T30" i="113"/>
  <c r="S30" i="113"/>
  <c r="N30" i="113"/>
  <c r="M30" i="113"/>
  <c r="M28" i="113" s="1"/>
  <c r="H30" i="113"/>
  <c r="G30" i="113"/>
  <c r="D30" i="113" s="1"/>
  <c r="B30" i="113"/>
  <c r="AF29" i="113"/>
  <c r="AB29" i="113" s="1"/>
  <c r="AE29" i="113"/>
  <c r="Z29" i="113"/>
  <c r="Y29" i="113"/>
  <c r="T29" i="113"/>
  <c r="S29" i="113"/>
  <c r="N29" i="113"/>
  <c r="M29" i="113"/>
  <c r="J29" i="113"/>
  <c r="H29" i="113"/>
  <c r="G29" i="113"/>
  <c r="B29" i="113"/>
  <c r="AF28" i="113"/>
  <c r="AE28" i="113"/>
  <c r="AD28" i="113"/>
  <c r="AB28" i="113" s="1"/>
  <c r="Z28" i="113"/>
  <c r="Y28" i="113"/>
  <c r="X28" i="113"/>
  <c r="V28" i="113" s="1"/>
  <c r="T28" i="113"/>
  <c r="R28" i="113"/>
  <c r="P28" i="113" s="1"/>
  <c r="N28" i="113"/>
  <c r="L28" i="113"/>
  <c r="J28" i="113" s="1"/>
  <c r="H28" i="113"/>
  <c r="G28" i="113"/>
  <c r="F28" i="113"/>
  <c r="B28" i="113"/>
  <c r="AB27" i="113"/>
  <c r="V27" i="113"/>
  <c r="P27" i="113"/>
  <c r="J27" i="113"/>
  <c r="D27" i="113"/>
  <c r="AF26" i="113"/>
  <c r="AE26" i="113"/>
  <c r="Z26" i="113"/>
  <c r="Y26" i="113"/>
  <c r="V26" i="113"/>
  <c r="T26" i="113"/>
  <c r="P26" i="113" s="1"/>
  <c r="S26" i="113"/>
  <c r="N26" i="113"/>
  <c r="M26" i="113"/>
  <c r="H26" i="113"/>
  <c r="G26" i="113"/>
  <c r="B26" i="113"/>
  <c r="AF25" i="113"/>
  <c r="AB25" i="113" s="1"/>
  <c r="AE25" i="113"/>
  <c r="Z25" i="113"/>
  <c r="Y25" i="113"/>
  <c r="T25" i="113"/>
  <c r="S25" i="113"/>
  <c r="N25" i="113"/>
  <c r="M25" i="113"/>
  <c r="J25" i="113"/>
  <c r="H25" i="113"/>
  <c r="D25" i="113" s="1"/>
  <c r="G25" i="113"/>
  <c r="B25" i="113"/>
  <c r="AF24" i="113"/>
  <c r="AE24" i="113"/>
  <c r="Z24" i="113"/>
  <c r="Y24" i="113"/>
  <c r="V24" i="113"/>
  <c r="T24" i="113"/>
  <c r="P24" i="113" s="1"/>
  <c r="S24" i="113"/>
  <c r="N24" i="113"/>
  <c r="M24" i="113"/>
  <c r="H24" i="113"/>
  <c r="G24" i="113"/>
  <c r="B24" i="113"/>
  <c r="AF23" i="113"/>
  <c r="AB23" i="113" s="1"/>
  <c r="AE23" i="113"/>
  <c r="Z23" i="113"/>
  <c r="Y23" i="113"/>
  <c r="T23" i="113"/>
  <c r="S23" i="113"/>
  <c r="N23" i="113"/>
  <c r="M23" i="113"/>
  <c r="J23" i="113"/>
  <c r="H23" i="113"/>
  <c r="D23" i="113" s="1"/>
  <c r="G23" i="113"/>
  <c r="B23" i="113"/>
  <c r="AF22" i="113"/>
  <c r="AE22" i="113"/>
  <c r="Z22" i="113"/>
  <c r="Y22" i="113"/>
  <c r="V22" i="113"/>
  <c r="T22" i="113"/>
  <c r="P22" i="113" s="1"/>
  <c r="S22" i="113"/>
  <c r="N22" i="113"/>
  <c r="M22" i="113"/>
  <c r="H22" i="113"/>
  <c r="G22" i="113"/>
  <c r="B22" i="113"/>
  <c r="AF21" i="113"/>
  <c r="AD21" i="113"/>
  <c r="AB21" i="113"/>
  <c r="Z21" i="113"/>
  <c r="Y67" i="113" s="1"/>
  <c r="Y21" i="113"/>
  <c r="X21" i="113"/>
  <c r="V21" i="113"/>
  <c r="T21" i="113"/>
  <c r="S67" i="113" s="1"/>
  <c r="R21" i="113"/>
  <c r="P21" i="113" s="1"/>
  <c r="N21" i="113"/>
  <c r="L21" i="113"/>
  <c r="J21" i="113" s="1"/>
  <c r="H21" i="113"/>
  <c r="G67" i="113" s="1"/>
  <c r="F21" i="113"/>
  <c r="D21" i="113" s="1"/>
  <c r="B21" i="113"/>
  <c r="B9" i="113"/>
  <c r="G78" i="113" s="1"/>
  <c r="B78" i="112"/>
  <c r="AD68" i="112"/>
  <c r="X68" i="112"/>
  <c r="R68" i="112"/>
  <c r="L68" i="112"/>
  <c r="F68" i="112"/>
  <c r="AF65" i="112"/>
  <c r="AB65" i="112" s="1"/>
  <c r="AE65" i="112"/>
  <c r="Z65" i="112"/>
  <c r="Y65" i="112"/>
  <c r="T65" i="112"/>
  <c r="S65" i="112"/>
  <c r="N65" i="112"/>
  <c r="M65" i="112"/>
  <c r="J65" i="112" s="1"/>
  <c r="H65" i="112"/>
  <c r="G65" i="112"/>
  <c r="D65" i="112"/>
  <c r="B65" i="112"/>
  <c r="AF64" i="112"/>
  <c r="AB64" i="112" s="1"/>
  <c r="AE64" i="112"/>
  <c r="Z64" i="112"/>
  <c r="V64" i="112" s="1"/>
  <c r="Y64" i="112"/>
  <c r="T64" i="112"/>
  <c r="S64" i="112"/>
  <c r="P64" i="112" s="1"/>
  <c r="N64" i="112"/>
  <c r="J64" i="112" s="1"/>
  <c r="M64" i="112"/>
  <c r="H64" i="112"/>
  <c r="D64" i="112" s="1"/>
  <c r="G64" i="112"/>
  <c r="B64" i="112"/>
  <c r="AF63" i="112"/>
  <c r="AE63" i="112"/>
  <c r="AB63" i="112" s="1"/>
  <c r="Z63" i="112"/>
  <c r="V63" i="112" s="1"/>
  <c r="Y63" i="112"/>
  <c r="T63" i="112"/>
  <c r="P63" i="112" s="1"/>
  <c r="S63" i="112"/>
  <c r="N63" i="112"/>
  <c r="J63" i="112" s="1"/>
  <c r="M63" i="112"/>
  <c r="H63" i="112"/>
  <c r="G63" i="112"/>
  <c r="B63" i="112"/>
  <c r="AF62" i="112"/>
  <c r="AB62" i="112" s="1"/>
  <c r="AE62" i="112"/>
  <c r="Z62" i="112"/>
  <c r="Y62" i="112"/>
  <c r="V62" i="112"/>
  <c r="T62" i="112"/>
  <c r="P62" i="112" s="1"/>
  <c r="S62" i="112"/>
  <c r="N62" i="112"/>
  <c r="J62" i="112" s="1"/>
  <c r="M62" i="112"/>
  <c r="H62" i="112"/>
  <c r="G62" i="112"/>
  <c r="B62" i="112"/>
  <c r="AF61" i="112"/>
  <c r="AB61" i="112" s="1"/>
  <c r="AE61" i="112"/>
  <c r="Z61" i="112"/>
  <c r="V61" i="112" s="1"/>
  <c r="Y61" i="112"/>
  <c r="T61" i="112"/>
  <c r="S61" i="112"/>
  <c r="N61" i="112"/>
  <c r="J61" i="112" s="1"/>
  <c r="M61" i="112"/>
  <c r="H61" i="112"/>
  <c r="G61" i="112"/>
  <c r="D61" i="112"/>
  <c r="B61" i="112"/>
  <c r="AF60" i="112"/>
  <c r="AB60" i="112" s="1"/>
  <c r="AE60" i="112"/>
  <c r="Z60" i="112"/>
  <c r="V60" i="112" s="1"/>
  <c r="Y60" i="112"/>
  <c r="T60" i="112"/>
  <c r="S60" i="112"/>
  <c r="N60" i="112"/>
  <c r="M60" i="112"/>
  <c r="H60" i="112"/>
  <c r="D60" i="112" s="1"/>
  <c r="G60" i="112"/>
  <c r="B60" i="112"/>
  <c r="AF59" i="112"/>
  <c r="AB59" i="112" s="1"/>
  <c r="AE59" i="112"/>
  <c r="Z59" i="112"/>
  <c r="Y59" i="112"/>
  <c r="T59" i="112"/>
  <c r="S59" i="112"/>
  <c r="N59" i="112"/>
  <c r="J59" i="112" s="1"/>
  <c r="M59" i="112"/>
  <c r="H59" i="112"/>
  <c r="G59" i="112"/>
  <c r="D59" i="112" s="1"/>
  <c r="B59" i="112"/>
  <c r="AF58" i="112"/>
  <c r="AE58" i="112"/>
  <c r="AE57" i="112" s="1"/>
  <c r="Z58" i="112"/>
  <c r="Y58" i="112"/>
  <c r="Y57" i="112" s="1"/>
  <c r="T58" i="112"/>
  <c r="S58" i="112"/>
  <c r="P58" i="112" s="1"/>
  <c r="N58" i="112"/>
  <c r="M58" i="112"/>
  <c r="H58" i="112"/>
  <c r="D58" i="112" s="1"/>
  <c r="G58" i="112"/>
  <c r="B58" i="112"/>
  <c r="AH57" i="112"/>
  <c r="AF57" i="112"/>
  <c r="AD57" i="112"/>
  <c r="AB57" i="112"/>
  <c r="Z57" i="112"/>
  <c r="X57" i="112"/>
  <c r="V57" i="112" s="1"/>
  <c r="T57" i="112"/>
  <c r="R57" i="112"/>
  <c r="P57" i="112"/>
  <c r="N57" i="112"/>
  <c r="L57" i="112"/>
  <c r="J57" i="112" s="1"/>
  <c r="H57" i="112"/>
  <c r="F57" i="112"/>
  <c r="D57" i="112"/>
  <c r="B57" i="112"/>
  <c r="AB56" i="112"/>
  <c r="V56" i="112"/>
  <c r="P56" i="112"/>
  <c r="J56" i="112"/>
  <c r="D56" i="112"/>
  <c r="AF55" i="112"/>
  <c r="AE55" i="112"/>
  <c r="AB55" i="112" s="1"/>
  <c r="Z55" i="112"/>
  <c r="V55" i="112" s="1"/>
  <c r="Y55" i="112"/>
  <c r="T55" i="112"/>
  <c r="P55" i="112" s="1"/>
  <c r="S55" i="112"/>
  <c r="N55" i="112"/>
  <c r="M55" i="112"/>
  <c r="J55" i="112"/>
  <c r="H55" i="112"/>
  <c r="G55" i="112"/>
  <c r="B55" i="112"/>
  <c r="AF54" i="112"/>
  <c r="AE54" i="112"/>
  <c r="Z54" i="112"/>
  <c r="Y54" i="112"/>
  <c r="V54" i="112"/>
  <c r="T54" i="112"/>
  <c r="S54" i="112"/>
  <c r="P54" i="112"/>
  <c r="N54" i="112"/>
  <c r="J54" i="112" s="1"/>
  <c r="M54" i="112"/>
  <c r="H54" i="112"/>
  <c r="G54" i="112"/>
  <c r="B54" i="112"/>
  <c r="AF53" i="112"/>
  <c r="AE53" i="112"/>
  <c r="AB53" i="112"/>
  <c r="Z53" i="112"/>
  <c r="V53" i="112" s="1"/>
  <c r="Y53" i="112"/>
  <c r="T53" i="112"/>
  <c r="S53" i="112"/>
  <c r="N53" i="112"/>
  <c r="J53" i="112" s="1"/>
  <c r="M53" i="112"/>
  <c r="H53" i="112"/>
  <c r="G53" i="112"/>
  <c r="D53" i="112"/>
  <c r="B53" i="112"/>
  <c r="AF52" i="112"/>
  <c r="AE52" i="112"/>
  <c r="Z52" i="112"/>
  <c r="V52" i="112" s="1"/>
  <c r="Y52" i="112"/>
  <c r="T52" i="112"/>
  <c r="S52" i="112"/>
  <c r="N52" i="112"/>
  <c r="M52" i="112"/>
  <c r="H52" i="112"/>
  <c r="D52" i="112" s="1"/>
  <c r="G52" i="112"/>
  <c r="B52" i="112"/>
  <c r="AF51" i="112"/>
  <c r="AB51" i="112" s="1"/>
  <c r="AE51" i="112"/>
  <c r="Z51" i="112"/>
  <c r="V51" i="112" s="1"/>
  <c r="Y51" i="112"/>
  <c r="T51" i="112"/>
  <c r="P51" i="112" s="1"/>
  <c r="S51" i="112"/>
  <c r="N51" i="112"/>
  <c r="J51" i="112" s="1"/>
  <c r="M51" i="112"/>
  <c r="H51" i="112"/>
  <c r="G51" i="112"/>
  <c r="D51" i="112" s="1"/>
  <c r="AI51" i="112" s="1"/>
  <c r="B51" i="112"/>
  <c r="AF50" i="112"/>
  <c r="AE50" i="112"/>
  <c r="Z50" i="112"/>
  <c r="Y50" i="112"/>
  <c r="T50" i="112"/>
  <c r="S50" i="112"/>
  <c r="N50" i="112"/>
  <c r="M50" i="112"/>
  <c r="H50" i="112"/>
  <c r="D50" i="112" s="1"/>
  <c r="G50" i="112"/>
  <c r="B50" i="112"/>
  <c r="AF49" i="112"/>
  <c r="AE49" i="112"/>
  <c r="Z49" i="112"/>
  <c r="Y49" i="112"/>
  <c r="T49" i="112"/>
  <c r="P49" i="112" s="1"/>
  <c r="S49" i="112"/>
  <c r="N49" i="112"/>
  <c r="M49" i="112"/>
  <c r="J49" i="112"/>
  <c r="H49" i="112"/>
  <c r="G49" i="112"/>
  <c r="D49" i="112"/>
  <c r="B49" i="112"/>
  <c r="AF48" i="112"/>
  <c r="AE48" i="112"/>
  <c r="Z48" i="112"/>
  <c r="V48" i="112" s="1"/>
  <c r="Y48" i="112"/>
  <c r="Y47" i="112" s="1"/>
  <c r="T48" i="112"/>
  <c r="S48" i="112"/>
  <c r="P48" i="112"/>
  <c r="N48" i="112"/>
  <c r="J48" i="112" s="1"/>
  <c r="M48" i="112"/>
  <c r="H48" i="112"/>
  <c r="G48" i="112"/>
  <c r="G47" i="112" s="1"/>
  <c r="B48" i="112"/>
  <c r="AF47" i="112"/>
  <c r="AD47" i="112"/>
  <c r="AB47" i="112" s="1"/>
  <c r="Z47" i="112"/>
  <c r="X47" i="112"/>
  <c r="V47" i="112" s="1"/>
  <c r="T47" i="112"/>
  <c r="R47" i="112"/>
  <c r="P47" i="112"/>
  <c r="N47" i="112"/>
  <c r="L47" i="112"/>
  <c r="J47" i="112"/>
  <c r="H47" i="112"/>
  <c r="AI47" i="112" s="1"/>
  <c r="F47" i="112"/>
  <c r="D47" i="112" s="1"/>
  <c r="B47" i="112"/>
  <c r="AB46" i="112"/>
  <c r="V46" i="112"/>
  <c r="P46" i="112"/>
  <c r="J46" i="112"/>
  <c r="D46" i="112"/>
  <c r="AF45" i="112"/>
  <c r="AE45" i="112"/>
  <c r="AB45" i="112"/>
  <c r="Z45" i="112"/>
  <c r="Y45" i="112"/>
  <c r="T45" i="112"/>
  <c r="S45" i="112"/>
  <c r="N45" i="112"/>
  <c r="M45" i="112"/>
  <c r="H45" i="112"/>
  <c r="G45" i="112"/>
  <c r="B45" i="112"/>
  <c r="AF44" i="112"/>
  <c r="AE44" i="112"/>
  <c r="Z44" i="112"/>
  <c r="Y44" i="112"/>
  <c r="V44" i="112"/>
  <c r="T44" i="112"/>
  <c r="P44" i="112" s="1"/>
  <c r="S44" i="112"/>
  <c r="N44" i="112"/>
  <c r="J44" i="112" s="1"/>
  <c r="M44" i="112"/>
  <c r="H44" i="112"/>
  <c r="G44" i="112"/>
  <c r="B44" i="112"/>
  <c r="AF43" i="112"/>
  <c r="AE43" i="112"/>
  <c r="Z43" i="112"/>
  <c r="Y43" i="112"/>
  <c r="T43" i="112"/>
  <c r="P43" i="112" s="1"/>
  <c r="S43" i="112"/>
  <c r="N43" i="112"/>
  <c r="M43" i="112"/>
  <c r="J43" i="112" s="1"/>
  <c r="H43" i="112"/>
  <c r="G43" i="112"/>
  <c r="D43" i="112"/>
  <c r="B43" i="112"/>
  <c r="AF42" i="112"/>
  <c r="AE42" i="112"/>
  <c r="Z42" i="112"/>
  <c r="V42" i="112" s="1"/>
  <c r="Y42" i="112"/>
  <c r="T42" i="112"/>
  <c r="S42" i="112"/>
  <c r="P42" i="112"/>
  <c r="N42" i="112"/>
  <c r="M42" i="112"/>
  <c r="H42" i="112"/>
  <c r="G42" i="112"/>
  <c r="B42" i="112"/>
  <c r="AF41" i="112"/>
  <c r="AE41" i="112"/>
  <c r="AB41" i="112"/>
  <c r="Z41" i="112"/>
  <c r="Y41" i="112"/>
  <c r="T41" i="112"/>
  <c r="S41" i="112"/>
  <c r="N41" i="112"/>
  <c r="M41" i="112"/>
  <c r="H41" i="112"/>
  <c r="G41" i="112"/>
  <c r="D41" i="112"/>
  <c r="B41" i="112"/>
  <c r="AF40" i="112"/>
  <c r="AB40" i="112" s="1"/>
  <c r="AE40" i="112"/>
  <c r="Z40" i="112"/>
  <c r="V40" i="112" s="1"/>
  <c r="Y40" i="112"/>
  <c r="T40" i="112"/>
  <c r="S40" i="112"/>
  <c r="P40" i="112" s="1"/>
  <c r="N40" i="112"/>
  <c r="J40" i="112" s="1"/>
  <c r="M40" i="112"/>
  <c r="H40" i="112"/>
  <c r="G40" i="112"/>
  <c r="B40" i="112"/>
  <c r="AF39" i="112"/>
  <c r="AD39" i="112"/>
  <c r="AB39" i="112" s="1"/>
  <c r="Z39" i="112"/>
  <c r="X39" i="112"/>
  <c r="V39" i="112"/>
  <c r="T39" i="112"/>
  <c r="R39" i="112"/>
  <c r="P39" i="112" s="1"/>
  <c r="N39" i="112"/>
  <c r="L39" i="112"/>
  <c r="J39" i="112"/>
  <c r="H39" i="112"/>
  <c r="F39" i="112"/>
  <c r="B39" i="112"/>
  <c r="AB38" i="112"/>
  <c r="V38" i="112"/>
  <c r="P38" i="112"/>
  <c r="J38" i="112"/>
  <c r="D38" i="112"/>
  <c r="AF37" i="112"/>
  <c r="AB37" i="112" s="1"/>
  <c r="AE37" i="112"/>
  <c r="Z37" i="112"/>
  <c r="V37" i="112" s="1"/>
  <c r="Y37" i="112"/>
  <c r="T37" i="112"/>
  <c r="S37" i="112"/>
  <c r="N37" i="112"/>
  <c r="J37" i="112" s="1"/>
  <c r="M37" i="112"/>
  <c r="H37" i="112"/>
  <c r="D37" i="112" s="1"/>
  <c r="G37" i="112"/>
  <c r="B37" i="112"/>
  <c r="AF36" i="112"/>
  <c r="AB36" i="112" s="1"/>
  <c r="AE36" i="112"/>
  <c r="AE35" i="112" s="1"/>
  <c r="Z36" i="112"/>
  <c r="Y36" i="112"/>
  <c r="V36" i="112"/>
  <c r="T36" i="112"/>
  <c r="S36" i="112"/>
  <c r="N36" i="112"/>
  <c r="M36" i="112"/>
  <c r="H36" i="112"/>
  <c r="D36" i="112" s="1"/>
  <c r="G36" i="112"/>
  <c r="B36" i="112"/>
  <c r="AI35" i="112"/>
  <c r="AF35" i="112"/>
  <c r="AD35" i="112"/>
  <c r="AB35" i="112"/>
  <c r="Z35" i="112"/>
  <c r="X35" i="112"/>
  <c r="V35" i="112"/>
  <c r="T35" i="112"/>
  <c r="R35" i="112"/>
  <c r="P35" i="112" s="1"/>
  <c r="N35" i="112"/>
  <c r="L35" i="112"/>
  <c r="J35" i="112"/>
  <c r="H35" i="112"/>
  <c r="F35" i="112"/>
  <c r="B35" i="112"/>
  <c r="AB34" i="112"/>
  <c r="V34" i="112"/>
  <c r="P34" i="112"/>
  <c r="J34" i="112"/>
  <c r="D34" i="112"/>
  <c r="AF33" i="112"/>
  <c r="AB33" i="112" s="1"/>
  <c r="AE33" i="112"/>
  <c r="Z33" i="112"/>
  <c r="Y33" i="112"/>
  <c r="Y28" i="112" s="1"/>
  <c r="T33" i="112"/>
  <c r="S33" i="112"/>
  <c r="N33" i="112"/>
  <c r="M33" i="112"/>
  <c r="H33" i="112"/>
  <c r="G33" i="112"/>
  <c r="D33" i="112"/>
  <c r="B33" i="112"/>
  <c r="AF32" i="112"/>
  <c r="AE32" i="112"/>
  <c r="Z32" i="112"/>
  <c r="V32" i="112" s="1"/>
  <c r="Y32" i="112"/>
  <c r="T32" i="112"/>
  <c r="S32" i="112"/>
  <c r="N32" i="112"/>
  <c r="J32" i="112" s="1"/>
  <c r="M32" i="112"/>
  <c r="H32" i="112"/>
  <c r="D32" i="112" s="1"/>
  <c r="G32" i="112"/>
  <c r="B32" i="112"/>
  <c r="AF31" i="112"/>
  <c r="AE31" i="112"/>
  <c r="AB31" i="112" s="1"/>
  <c r="Z31" i="112"/>
  <c r="V31" i="112" s="1"/>
  <c r="Y31" i="112"/>
  <c r="T31" i="112"/>
  <c r="P31" i="112" s="1"/>
  <c r="S31" i="112"/>
  <c r="N31" i="112"/>
  <c r="J31" i="112" s="1"/>
  <c r="M31" i="112"/>
  <c r="H31" i="112"/>
  <c r="G31" i="112"/>
  <c r="G28" i="112" s="1"/>
  <c r="B31" i="112"/>
  <c r="AF30" i="112"/>
  <c r="AE30" i="112"/>
  <c r="Z30" i="112"/>
  <c r="Y30" i="112"/>
  <c r="V30" i="112"/>
  <c r="T30" i="112"/>
  <c r="P30" i="112" s="1"/>
  <c r="S30" i="112"/>
  <c r="N30" i="112"/>
  <c r="J30" i="112" s="1"/>
  <c r="M30" i="112"/>
  <c r="H30" i="112"/>
  <c r="G30" i="112"/>
  <c r="B30" i="112"/>
  <c r="AF29" i="112"/>
  <c r="AB29" i="112" s="1"/>
  <c r="AE29" i="112"/>
  <c r="Z29" i="112"/>
  <c r="V29" i="112" s="1"/>
  <c r="Y29" i="112"/>
  <c r="T29" i="112"/>
  <c r="S29" i="112"/>
  <c r="N29" i="112"/>
  <c r="J29" i="112" s="1"/>
  <c r="M29" i="112"/>
  <c r="H29" i="112"/>
  <c r="G29" i="112"/>
  <c r="D29" i="112"/>
  <c r="B29" i="112"/>
  <c r="AF28" i="112"/>
  <c r="AD28" i="112"/>
  <c r="AB28" i="112" s="1"/>
  <c r="Z28" i="112"/>
  <c r="X28" i="112"/>
  <c r="V28" i="112" s="1"/>
  <c r="T28" i="112"/>
  <c r="R28" i="112"/>
  <c r="P28" i="112" s="1"/>
  <c r="N28" i="112"/>
  <c r="L28" i="112"/>
  <c r="J28" i="112" s="1"/>
  <c r="H28" i="112"/>
  <c r="AI28" i="112" s="1"/>
  <c r="F28" i="112"/>
  <c r="D28" i="112" s="1"/>
  <c r="B28" i="112"/>
  <c r="AB27" i="112"/>
  <c r="V27" i="112"/>
  <c r="P27" i="112"/>
  <c r="J27" i="112"/>
  <c r="D27" i="112"/>
  <c r="AF26" i="112"/>
  <c r="AB26" i="112" s="1"/>
  <c r="AE26" i="112"/>
  <c r="Z26" i="112"/>
  <c r="Y26" i="112"/>
  <c r="T26" i="112"/>
  <c r="S26" i="112"/>
  <c r="P26" i="112"/>
  <c r="N26" i="112"/>
  <c r="J26" i="112" s="1"/>
  <c r="M26" i="112"/>
  <c r="H26" i="112"/>
  <c r="G26" i="112"/>
  <c r="B26" i="112"/>
  <c r="AF25" i="112"/>
  <c r="AE25" i="112"/>
  <c r="AB25" i="112"/>
  <c r="Z25" i="112"/>
  <c r="V25" i="112" s="1"/>
  <c r="Y25" i="112"/>
  <c r="T25" i="112"/>
  <c r="S25" i="112"/>
  <c r="N25" i="112"/>
  <c r="M25" i="112"/>
  <c r="J25" i="112"/>
  <c r="H25" i="112"/>
  <c r="D25" i="112" s="1"/>
  <c r="G25" i="112"/>
  <c r="B25" i="112"/>
  <c r="AF24" i="112"/>
  <c r="AE24" i="112"/>
  <c r="Z24" i="112"/>
  <c r="Y24" i="112"/>
  <c r="V24" i="112" s="1"/>
  <c r="T24" i="112"/>
  <c r="S24" i="112"/>
  <c r="P24" i="112"/>
  <c r="N24" i="112"/>
  <c r="M24" i="112"/>
  <c r="H24" i="112"/>
  <c r="G24" i="112"/>
  <c r="B24" i="112"/>
  <c r="AF23" i="112"/>
  <c r="AE23" i="112"/>
  <c r="AB23" i="112"/>
  <c r="Z23" i="112"/>
  <c r="Y23" i="112"/>
  <c r="T23" i="112"/>
  <c r="S23" i="112"/>
  <c r="N23" i="112"/>
  <c r="M23" i="112"/>
  <c r="M21" i="112" s="1"/>
  <c r="H23" i="112"/>
  <c r="G23" i="112"/>
  <c r="D23" i="112" s="1"/>
  <c r="B23" i="112"/>
  <c r="AF22" i="112"/>
  <c r="AE22" i="112"/>
  <c r="Z22" i="112"/>
  <c r="V22" i="112" s="1"/>
  <c r="Y22" i="112"/>
  <c r="T22" i="112"/>
  <c r="P22" i="112" s="1"/>
  <c r="S22" i="112"/>
  <c r="N22" i="112"/>
  <c r="J22" i="112" s="1"/>
  <c r="M22" i="112"/>
  <c r="H22" i="112"/>
  <c r="D22" i="112" s="1"/>
  <c r="G22" i="112"/>
  <c r="B22" i="112"/>
  <c r="AH21" i="112"/>
  <c r="AF21" i="112"/>
  <c r="AD21" i="112"/>
  <c r="AB21" i="112" s="1"/>
  <c r="Z21" i="112"/>
  <c r="X21" i="112"/>
  <c r="V21" i="112"/>
  <c r="T21" i="112"/>
  <c r="R21" i="112"/>
  <c r="P21" i="112" s="1"/>
  <c r="N21" i="112"/>
  <c r="L21" i="112"/>
  <c r="J21" i="112" s="1"/>
  <c r="H21" i="112"/>
  <c r="F21" i="112"/>
  <c r="D21" i="112"/>
  <c r="B21" i="112"/>
  <c r="B9" i="112"/>
  <c r="G78" i="112" s="1"/>
  <c r="B78" i="111"/>
  <c r="AD68" i="111"/>
  <c r="X68" i="111"/>
  <c r="R68" i="111"/>
  <c r="L68" i="111"/>
  <c r="F68" i="111"/>
  <c r="AH68" i="111" s="1"/>
  <c r="B15" i="111" s="1"/>
  <c r="AF65" i="111"/>
  <c r="AE65" i="111"/>
  <c r="Z65" i="111"/>
  <c r="Y65" i="111"/>
  <c r="T65" i="111"/>
  <c r="S65" i="111"/>
  <c r="P65" i="111" s="1"/>
  <c r="N65" i="111"/>
  <c r="M65" i="111"/>
  <c r="J65" i="111" s="1"/>
  <c r="H65" i="111"/>
  <c r="D65" i="111" s="1"/>
  <c r="G65" i="111"/>
  <c r="B65" i="111"/>
  <c r="AF64" i="111"/>
  <c r="AE64" i="111"/>
  <c r="AB64" i="111" s="1"/>
  <c r="Z64" i="111"/>
  <c r="Y64" i="111"/>
  <c r="V64" i="111" s="1"/>
  <c r="T64" i="111"/>
  <c r="P64" i="111" s="1"/>
  <c r="S64" i="111"/>
  <c r="N64" i="111"/>
  <c r="AH64" i="111" s="1"/>
  <c r="M64" i="111"/>
  <c r="H64" i="111"/>
  <c r="G64" i="111"/>
  <c r="B64" i="111"/>
  <c r="AF63" i="111"/>
  <c r="AB63" i="111" s="1"/>
  <c r="AE63" i="111"/>
  <c r="Z63" i="111"/>
  <c r="V63" i="111" s="1"/>
  <c r="Y63" i="111"/>
  <c r="T63" i="111"/>
  <c r="S63" i="111"/>
  <c r="N63" i="111"/>
  <c r="M63" i="111"/>
  <c r="J63" i="111"/>
  <c r="H63" i="111"/>
  <c r="G63" i="111"/>
  <c r="B63" i="111"/>
  <c r="AF62" i="111"/>
  <c r="AE62" i="111"/>
  <c r="Z62" i="111"/>
  <c r="Y62" i="111"/>
  <c r="V62" i="111"/>
  <c r="T62" i="111"/>
  <c r="S62" i="111"/>
  <c r="N62" i="111"/>
  <c r="M62" i="111"/>
  <c r="H62" i="111"/>
  <c r="G62" i="111"/>
  <c r="D62" i="111" s="1"/>
  <c r="B62" i="111"/>
  <c r="AF61" i="111"/>
  <c r="AB61" i="111" s="1"/>
  <c r="AE61" i="111"/>
  <c r="Z61" i="111"/>
  <c r="Y61" i="111"/>
  <c r="T61" i="111"/>
  <c r="S61" i="111"/>
  <c r="N61" i="111"/>
  <c r="M61" i="111"/>
  <c r="J61" i="111"/>
  <c r="H61" i="111"/>
  <c r="G61" i="111"/>
  <c r="B61" i="111"/>
  <c r="AF60" i="111"/>
  <c r="AE60" i="111"/>
  <c r="Z60" i="111"/>
  <c r="Y60" i="111"/>
  <c r="V60" i="111"/>
  <c r="T60" i="111"/>
  <c r="S60" i="111"/>
  <c r="N60" i="111"/>
  <c r="M60" i="111"/>
  <c r="H60" i="111"/>
  <c r="G60" i="111"/>
  <c r="D60" i="111" s="1"/>
  <c r="B60" i="111"/>
  <c r="AF59" i="111"/>
  <c r="AB59" i="111" s="1"/>
  <c r="AE59" i="111"/>
  <c r="Z59" i="111"/>
  <c r="V59" i="111" s="1"/>
  <c r="Y59" i="111"/>
  <c r="T59" i="111"/>
  <c r="S59" i="111"/>
  <c r="N59" i="111"/>
  <c r="M59" i="111"/>
  <c r="J59" i="111"/>
  <c r="H59" i="111"/>
  <c r="G59" i="111"/>
  <c r="B59" i="111"/>
  <c r="AF58" i="111"/>
  <c r="AE58" i="111"/>
  <c r="Z58" i="111"/>
  <c r="Y58" i="111"/>
  <c r="V58" i="111"/>
  <c r="T58" i="111"/>
  <c r="S58" i="111"/>
  <c r="N58" i="111"/>
  <c r="M58" i="111"/>
  <c r="M57" i="111" s="1"/>
  <c r="H58" i="111"/>
  <c r="G58" i="111"/>
  <c r="D58" i="111" s="1"/>
  <c r="B58" i="111"/>
  <c r="AF57" i="111"/>
  <c r="AD57" i="111"/>
  <c r="AB57" i="111" s="1"/>
  <c r="Z57" i="111"/>
  <c r="X57" i="111"/>
  <c r="V57" i="111" s="1"/>
  <c r="T57" i="111"/>
  <c r="R57" i="111"/>
  <c r="P57" i="111"/>
  <c r="N57" i="111"/>
  <c r="L57" i="111"/>
  <c r="J57" i="111"/>
  <c r="H57" i="111"/>
  <c r="F57" i="111"/>
  <c r="D57" i="111" s="1"/>
  <c r="B57" i="111"/>
  <c r="AB56" i="111"/>
  <c r="V56" i="111"/>
  <c r="P56" i="111"/>
  <c r="J56" i="111"/>
  <c r="D56" i="111"/>
  <c r="AF55" i="111"/>
  <c r="AE55" i="111"/>
  <c r="Z55" i="111"/>
  <c r="V55" i="111" s="1"/>
  <c r="Y55" i="111"/>
  <c r="T55" i="111"/>
  <c r="S55" i="111"/>
  <c r="N55" i="111"/>
  <c r="M55" i="111"/>
  <c r="J55" i="111"/>
  <c r="H55" i="111"/>
  <c r="G55" i="111"/>
  <c r="D55" i="111" s="1"/>
  <c r="B55" i="111"/>
  <c r="AF54" i="111"/>
  <c r="AE54" i="111"/>
  <c r="Z54" i="111"/>
  <c r="Y54" i="111"/>
  <c r="V54" i="111"/>
  <c r="T54" i="111"/>
  <c r="S54" i="111"/>
  <c r="N54" i="111"/>
  <c r="M54" i="111"/>
  <c r="H54" i="111"/>
  <c r="G54" i="111"/>
  <c r="D54" i="111" s="1"/>
  <c r="B54" i="111"/>
  <c r="AF53" i="111"/>
  <c r="AB53" i="111" s="1"/>
  <c r="AE53" i="111"/>
  <c r="Z53" i="111"/>
  <c r="Y53" i="111"/>
  <c r="T53" i="111"/>
  <c r="S53" i="111"/>
  <c r="N53" i="111"/>
  <c r="M53" i="111"/>
  <c r="J53" i="111"/>
  <c r="H53" i="111"/>
  <c r="G53" i="111"/>
  <c r="B53" i="111"/>
  <c r="AF52" i="111"/>
  <c r="AE52" i="111"/>
  <c r="Z52" i="111"/>
  <c r="Y52" i="111"/>
  <c r="V52" i="111"/>
  <c r="T52" i="111"/>
  <c r="S52" i="111"/>
  <c r="N52" i="111"/>
  <c r="M52" i="111"/>
  <c r="H52" i="111"/>
  <c r="G52" i="111"/>
  <c r="D52" i="111" s="1"/>
  <c r="B52" i="111"/>
  <c r="AF51" i="111"/>
  <c r="AB51" i="111" s="1"/>
  <c r="AE51" i="111"/>
  <c r="Z51" i="111"/>
  <c r="V51" i="111" s="1"/>
  <c r="Y51" i="111"/>
  <c r="T51" i="111"/>
  <c r="S51" i="111"/>
  <c r="N51" i="111"/>
  <c r="M51" i="111"/>
  <c r="J51" i="111"/>
  <c r="H51" i="111"/>
  <c r="G51" i="111"/>
  <c r="B51" i="111"/>
  <c r="AF50" i="111"/>
  <c r="AE50" i="111"/>
  <c r="Z50" i="111"/>
  <c r="Y50" i="111"/>
  <c r="V50" i="111"/>
  <c r="T50" i="111"/>
  <c r="S50" i="111"/>
  <c r="N50" i="111"/>
  <c r="M50" i="111"/>
  <c r="H50" i="111"/>
  <c r="G50" i="111"/>
  <c r="D50" i="111" s="1"/>
  <c r="B50" i="111"/>
  <c r="AF49" i="111"/>
  <c r="AB49" i="111" s="1"/>
  <c r="AE49" i="111"/>
  <c r="Z49" i="111"/>
  <c r="V49" i="111" s="1"/>
  <c r="Y49" i="111"/>
  <c r="T49" i="111"/>
  <c r="S49" i="111"/>
  <c r="N49" i="111"/>
  <c r="M49" i="111"/>
  <c r="J49" i="111"/>
  <c r="H49" i="111"/>
  <c r="G49" i="111"/>
  <c r="B49" i="111"/>
  <c r="AF48" i="111"/>
  <c r="AE48" i="111"/>
  <c r="Z48" i="111"/>
  <c r="Y48" i="111"/>
  <c r="Y47" i="111" s="1"/>
  <c r="V48" i="111"/>
  <c r="T48" i="111"/>
  <c r="S48" i="111"/>
  <c r="N48" i="111"/>
  <c r="M48" i="111"/>
  <c r="M47" i="111" s="1"/>
  <c r="H48" i="111"/>
  <c r="G48" i="111"/>
  <c r="D48" i="111" s="1"/>
  <c r="B48" i="111"/>
  <c r="AF47" i="111"/>
  <c r="AD47" i="111"/>
  <c r="AB47" i="111" s="1"/>
  <c r="Z47" i="111"/>
  <c r="X47" i="111"/>
  <c r="V47" i="111" s="1"/>
  <c r="T47" i="111"/>
  <c r="R47" i="111"/>
  <c r="P47" i="111"/>
  <c r="N47" i="111"/>
  <c r="L47" i="111"/>
  <c r="J47" i="111"/>
  <c r="H47" i="111"/>
  <c r="F47" i="111"/>
  <c r="D47" i="111" s="1"/>
  <c r="B47" i="111"/>
  <c r="AB46" i="111"/>
  <c r="V46" i="111"/>
  <c r="P46" i="111"/>
  <c r="J46" i="111"/>
  <c r="D46" i="111"/>
  <c r="AF45" i="111"/>
  <c r="AB45" i="111" s="1"/>
  <c r="AE45" i="111"/>
  <c r="Z45" i="111"/>
  <c r="Y45" i="111"/>
  <c r="T45" i="111"/>
  <c r="S45" i="111"/>
  <c r="N45" i="111"/>
  <c r="M45" i="111"/>
  <c r="J45" i="111"/>
  <c r="H45" i="111"/>
  <c r="G45" i="111"/>
  <c r="B45" i="111"/>
  <c r="AF44" i="111"/>
  <c r="AE44" i="111"/>
  <c r="Z44" i="111"/>
  <c r="Y44" i="111"/>
  <c r="V44" i="111"/>
  <c r="T44" i="111"/>
  <c r="S44" i="111"/>
  <c r="N44" i="111"/>
  <c r="M44" i="111"/>
  <c r="H44" i="111"/>
  <c r="G44" i="111"/>
  <c r="D44" i="111" s="1"/>
  <c r="B44" i="111"/>
  <c r="AF43" i="111"/>
  <c r="AB43" i="111" s="1"/>
  <c r="AE43" i="111"/>
  <c r="Z43" i="111"/>
  <c r="Y43" i="111"/>
  <c r="T43" i="111"/>
  <c r="S43" i="111"/>
  <c r="N43" i="111"/>
  <c r="M43" i="111"/>
  <c r="J43" i="111"/>
  <c r="H43" i="111"/>
  <c r="G43" i="111"/>
  <c r="B43" i="111"/>
  <c r="AF42" i="111"/>
  <c r="AE42" i="111"/>
  <c r="Z42" i="111"/>
  <c r="Y42" i="111"/>
  <c r="V42" i="111"/>
  <c r="T42" i="111"/>
  <c r="S42" i="111"/>
  <c r="N42" i="111"/>
  <c r="M42" i="111"/>
  <c r="H42" i="111"/>
  <c r="G42" i="111"/>
  <c r="D42" i="111" s="1"/>
  <c r="B42" i="111"/>
  <c r="AF41" i="111"/>
  <c r="AB41" i="111" s="1"/>
  <c r="AE41" i="111"/>
  <c r="Z41" i="111"/>
  <c r="Y41" i="111"/>
  <c r="T41" i="111"/>
  <c r="S41" i="111"/>
  <c r="N41" i="111"/>
  <c r="M41" i="111"/>
  <c r="J41" i="111"/>
  <c r="H41" i="111"/>
  <c r="G41" i="111"/>
  <c r="B41" i="111"/>
  <c r="AF40" i="111"/>
  <c r="AE40" i="111"/>
  <c r="Z40" i="111"/>
  <c r="Y40" i="111"/>
  <c r="Y39" i="111" s="1"/>
  <c r="V40" i="111"/>
  <c r="T40" i="111"/>
  <c r="S40" i="111"/>
  <c r="N40" i="111"/>
  <c r="M40" i="111"/>
  <c r="M39" i="111" s="1"/>
  <c r="H40" i="111"/>
  <c r="G40" i="111"/>
  <c r="D40" i="111" s="1"/>
  <c r="B40" i="111"/>
  <c r="AF39" i="111"/>
  <c r="AD39" i="111"/>
  <c r="AB39" i="111" s="1"/>
  <c r="Z39" i="111"/>
  <c r="X39" i="111"/>
  <c r="V39" i="111" s="1"/>
  <c r="T39" i="111"/>
  <c r="R39" i="111"/>
  <c r="P39" i="111"/>
  <c r="N39" i="111"/>
  <c r="L39" i="111"/>
  <c r="J39" i="111"/>
  <c r="H39" i="111"/>
  <c r="F39" i="111"/>
  <c r="D39" i="111" s="1"/>
  <c r="B39" i="111"/>
  <c r="AB38" i="111"/>
  <c r="V38" i="111"/>
  <c r="P38" i="111"/>
  <c r="J38" i="111"/>
  <c r="D38" i="111"/>
  <c r="AF37" i="111"/>
  <c r="AB37" i="111" s="1"/>
  <c r="AE37" i="111"/>
  <c r="Z37" i="111"/>
  <c r="Y37" i="111"/>
  <c r="T37" i="111"/>
  <c r="S37" i="111"/>
  <c r="N37" i="111"/>
  <c r="M37" i="111"/>
  <c r="J37" i="111"/>
  <c r="H37" i="111"/>
  <c r="G37" i="111"/>
  <c r="B37" i="111"/>
  <c r="AF36" i="111"/>
  <c r="AE36" i="111"/>
  <c r="Z36" i="111"/>
  <c r="Y36" i="111"/>
  <c r="Y35" i="111" s="1"/>
  <c r="V36" i="111"/>
  <c r="T36" i="111"/>
  <c r="S36" i="111"/>
  <c r="N36" i="111"/>
  <c r="M36" i="111"/>
  <c r="M35" i="111" s="1"/>
  <c r="H36" i="111"/>
  <c r="G36" i="111"/>
  <c r="D36" i="111" s="1"/>
  <c r="B36" i="111"/>
  <c r="AF35" i="111"/>
  <c r="AD35" i="111"/>
  <c r="AB35" i="111" s="1"/>
  <c r="Z35" i="111"/>
  <c r="X35" i="111"/>
  <c r="V35" i="111" s="1"/>
  <c r="T35" i="111"/>
  <c r="R35" i="111"/>
  <c r="P35" i="111"/>
  <c r="N35" i="111"/>
  <c r="L35" i="111"/>
  <c r="J35" i="111"/>
  <c r="H35" i="111"/>
  <c r="F35" i="111"/>
  <c r="D35" i="111" s="1"/>
  <c r="B35" i="111"/>
  <c r="AB34" i="111"/>
  <c r="V34" i="111"/>
  <c r="P34" i="111"/>
  <c r="J34" i="111"/>
  <c r="D34" i="111"/>
  <c r="AF33" i="111"/>
  <c r="AE33" i="111"/>
  <c r="Z33" i="111"/>
  <c r="V33" i="111" s="1"/>
  <c r="Y33" i="111"/>
  <c r="T33" i="111"/>
  <c r="P33" i="111" s="1"/>
  <c r="S33" i="111"/>
  <c r="N33" i="111"/>
  <c r="M33" i="111"/>
  <c r="J33" i="111"/>
  <c r="H33" i="111"/>
  <c r="G33" i="111"/>
  <c r="D33" i="111" s="1"/>
  <c r="B33" i="111"/>
  <c r="AF32" i="111"/>
  <c r="AB32" i="111" s="1"/>
  <c r="AE32" i="111"/>
  <c r="Z32" i="111"/>
  <c r="Y32" i="111"/>
  <c r="V32" i="111"/>
  <c r="T32" i="111"/>
  <c r="S32" i="111"/>
  <c r="P32" i="111" s="1"/>
  <c r="N32" i="111"/>
  <c r="M32" i="111"/>
  <c r="H32" i="111"/>
  <c r="G32" i="111"/>
  <c r="B32" i="111"/>
  <c r="AF31" i="111"/>
  <c r="AE31" i="111"/>
  <c r="Z31" i="111"/>
  <c r="V31" i="111" s="1"/>
  <c r="Y31" i="111"/>
  <c r="T31" i="111"/>
  <c r="P31" i="111" s="1"/>
  <c r="S31" i="111"/>
  <c r="N31" i="111"/>
  <c r="M31" i="111"/>
  <c r="J31" i="111"/>
  <c r="H31" i="111"/>
  <c r="G31" i="111"/>
  <c r="D31" i="111" s="1"/>
  <c r="B31" i="111"/>
  <c r="AF30" i="111"/>
  <c r="AB30" i="111" s="1"/>
  <c r="AE30" i="111"/>
  <c r="Z30" i="111"/>
  <c r="Y30" i="111"/>
  <c r="V30" i="111"/>
  <c r="T30" i="111"/>
  <c r="S30" i="111"/>
  <c r="P30" i="111" s="1"/>
  <c r="N30" i="111"/>
  <c r="M30" i="111"/>
  <c r="M28" i="111" s="1"/>
  <c r="H30" i="111"/>
  <c r="G30" i="111"/>
  <c r="B30" i="111"/>
  <c r="AF29" i="111"/>
  <c r="AE29" i="111"/>
  <c r="Z29" i="111"/>
  <c r="Y29" i="111"/>
  <c r="T29" i="111"/>
  <c r="P29" i="111" s="1"/>
  <c r="S29" i="111"/>
  <c r="N29" i="111"/>
  <c r="M29" i="111"/>
  <c r="J29" i="111"/>
  <c r="H29" i="111"/>
  <c r="G29" i="111"/>
  <c r="D29" i="111" s="1"/>
  <c r="B29" i="111"/>
  <c r="AH28" i="111"/>
  <c r="AF28" i="111"/>
  <c r="AE28" i="111"/>
  <c r="AD28" i="111"/>
  <c r="AB28" i="111"/>
  <c r="Z28" i="111"/>
  <c r="Y28" i="111"/>
  <c r="X28" i="111"/>
  <c r="V28" i="111"/>
  <c r="T28" i="111"/>
  <c r="S28" i="111"/>
  <c r="R28" i="111"/>
  <c r="P28" i="111"/>
  <c r="N28" i="111"/>
  <c r="L28" i="111"/>
  <c r="J28" i="111"/>
  <c r="H28" i="111"/>
  <c r="AI28" i="111" s="1"/>
  <c r="G28" i="111"/>
  <c r="F28" i="111"/>
  <c r="D28" i="111"/>
  <c r="B28" i="111"/>
  <c r="AB27" i="111"/>
  <c r="V27" i="111"/>
  <c r="P27" i="111"/>
  <c r="J27" i="111"/>
  <c r="D27" i="111"/>
  <c r="AF26" i="111"/>
  <c r="AE26" i="111"/>
  <c r="Z26" i="111"/>
  <c r="Y26" i="111"/>
  <c r="V26" i="111" s="1"/>
  <c r="T26" i="111"/>
  <c r="S26" i="111"/>
  <c r="N26" i="111"/>
  <c r="M26" i="111"/>
  <c r="H26" i="111"/>
  <c r="D26" i="111" s="1"/>
  <c r="G26" i="111"/>
  <c r="B26" i="111"/>
  <c r="AF25" i="111"/>
  <c r="AE25" i="111"/>
  <c r="AB25" i="111" s="1"/>
  <c r="Z25" i="111"/>
  <c r="Y25" i="111"/>
  <c r="T25" i="111"/>
  <c r="S25" i="111"/>
  <c r="N25" i="111"/>
  <c r="M25" i="111"/>
  <c r="J25" i="111" s="1"/>
  <c r="H25" i="111"/>
  <c r="G25" i="111"/>
  <c r="B25" i="111"/>
  <c r="AF24" i="111"/>
  <c r="AE24" i="111"/>
  <c r="Z24" i="111"/>
  <c r="Y24" i="111"/>
  <c r="V24" i="111" s="1"/>
  <c r="T24" i="111"/>
  <c r="S24" i="111"/>
  <c r="N24" i="111"/>
  <c r="AH24" i="111" s="1"/>
  <c r="M24" i="111"/>
  <c r="H24" i="111"/>
  <c r="D24" i="111" s="1"/>
  <c r="G24" i="111"/>
  <c r="B24" i="111"/>
  <c r="AF23" i="111"/>
  <c r="AE23" i="111"/>
  <c r="AB23" i="111" s="1"/>
  <c r="Z23" i="111"/>
  <c r="Y23" i="111"/>
  <c r="Y21" i="111" s="1"/>
  <c r="T23" i="111"/>
  <c r="S23" i="111"/>
  <c r="N23" i="111"/>
  <c r="M23" i="111"/>
  <c r="H23" i="111"/>
  <c r="G23" i="111"/>
  <c r="B23" i="111"/>
  <c r="AF22" i="111"/>
  <c r="AE22" i="111"/>
  <c r="Z22" i="111"/>
  <c r="Y22" i="111"/>
  <c r="T22" i="111"/>
  <c r="S22" i="111"/>
  <c r="N22" i="111"/>
  <c r="M22" i="111"/>
  <c r="H22" i="111"/>
  <c r="G22" i="111"/>
  <c r="B22" i="111"/>
  <c r="AF21" i="111"/>
  <c r="AE67" i="111" s="1"/>
  <c r="AD21" i="111"/>
  <c r="AB21" i="111"/>
  <c r="Z21" i="111"/>
  <c r="X21" i="111"/>
  <c r="V21" i="111"/>
  <c r="T21" i="111"/>
  <c r="R21" i="111"/>
  <c r="P21" i="111" s="1"/>
  <c r="N21" i="111"/>
  <c r="M67" i="111" s="1"/>
  <c r="L21" i="111"/>
  <c r="J21" i="111" s="1"/>
  <c r="H21" i="111"/>
  <c r="G67" i="111" s="1"/>
  <c r="F21" i="111"/>
  <c r="D21" i="111"/>
  <c r="B21" i="111"/>
  <c r="B9" i="111"/>
  <c r="G78" i="111" s="1"/>
  <c r="B78" i="110"/>
  <c r="AD68" i="110"/>
  <c r="X68" i="110"/>
  <c r="R68" i="110"/>
  <c r="L68" i="110"/>
  <c r="F68" i="110"/>
  <c r="AH68" i="110" s="1"/>
  <c r="B15" i="110" s="1"/>
  <c r="AF65" i="110"/>
  <c r="AB65" i="110" s="1"/>
  <c r="AE65" i="110"/>
  <c r="Z65" i="110"/>
  <c r="V65" i="110" s="1"/>
  <c r="Y65" i="110"/>
  <c r="T65" i="110"/>
  <c r="S65" i="110"/>
  <c r="N65" i="110"/>
  <c r="M65" i="110"/>
  <c r="J65" i="110"/>
  <c r="H65" i="110"/>
  <c r="G65" i="110"/>
  <c r="B65" i="110"/>
  <c r="AF64" i="110"/>
  <c r="AE64" i="110"/>
  <c r="Z64" i="110"/>
  <c r="Y64" i="110"/>
  <c r="V64" i="110"/>
  <c r="T64" i="110"/>
  <c r="S64" i="110"/>
  <c r="N64" i="110"/>
  <c r="M64" i="110"/>
  <c r="H64" i="110"/>
  <c r="G64" i="110"/>
  <c r="D64" i="110" s="1"/>
  <c r="B64" i="110"/>
  <c r="AF63" i="110"/>
  <c r="AB63" i="110" s="1"/>
  <c r="AE63" i="110"/>
  <c r="Z63" i="110"/>
  <c r="V63" i="110" s="1"/>
  <c r="Y63" i="110"/>
  <c r="T63" i="110"/>
  <c r="S63" i="110"/>
  <c r="N63" i="110"/>
  <c r="M63" i="110"/>
  <c r="J63" i="110"/>
  <c r="H63" i="110"/>
  <c r="G63" i="110"/>
  <c r="B63" i="110"/>
  <c r="AF62" i="110"/>
  <c r="AE62" i="110"/>
  <c r="Z62" i="110"/>
  <c r="Y62" i="110"/>
  <c r="V62" i="110"/>
  <c r="T62" i="110"/>
  <c r="S62" i="110"/>
  <c r="N62" i="110"/>
  <c r="M62" i="110"/>
  <c r="H62" i="110"/>
  <c r="G62" i="110"/>
  <c r="D62" i="110" s="1"/>
  <c r="B62" i="110"/>
  <c r="AF61" i="110"/>
  <c r="AB61" i="110" s="1"/>
  <c r="AE61" i="110"/>
  <c r="Z61" i="110"/>
  <c r="V61" i="110" s="1"/>
  <c r="Y61" i="110"/>
  <c r="T61" i="110"/>
  <c r="S61" i="110"/>
  <c r="N61" i="110"/>
  <c r="M61" i="110"/>
  <c r="J61" i="110"/>
  <c r="H61" i="110"/>
  <c r="G61" i="110"/>
  <c r="B61" i="110"/>
  <c r="AF60" i="110"/>
  <c r="AE60" i="110"/>
  <c r="Z60" i="110"/>
  <c r="Y60" i="110"/>
  <c r="V60" i="110"/>
  <c r="T60" i="110"/>
  <c r="S60" i="110"/>
  <c r="N60" i="110"/>
  <c r="M60" i="110"/>
  <c r="H60" i="110"/>
  <c r="G60" i="110"/>
  <c r="D60" i="110" s="1"/>
  <c r="B60" i="110"/>
  <c r="AF59" i="110"/>
  <c r="AB59" i="110" s="1"/>
  <c r="AE59" i="110"/>
  <c r="Z59" i="110"/>
  <c r="V59" i="110" s="1"/>
  <c r="Y59" i="110"/>
  <c r="T59" i="110"/>
  <c r="S59" i="110"/>
  <c r="N59" i="110"/>
  <c r="M59" i="110"/>
  <c r="J59" i="110"/>
  <c r="H59" i="110"/>
  <c r="G59" i="110"/>
  <c r="B59" i="110"/>
  <c r="AF58" i="110"/>
  <c r="AE58" i="110"/>
  <c r="Z58" i="110"/>
  <c r="Y58" i="110"/>
  <c r="V58" i="110"/>
  <c r="T58" i="110"/>
  <c r="S58" i="110"/>
  <c r="N58" i="110"/>
  <c r="M58" i="110"/>
  <c r="M57" i="110" s="1"/>
  <c r="H58" i="110"/>
  <c r="G58" i="110"/>
  <c r="D58" i="110" s="1"/>
  <c r="B58" i="110"/>
  <c r="AH57" i="110"/>
  <c r="AF57" i="110"/>
  <c r="AD57" i="110"/>
  <c r="AB57" i="110" s="1"/>
  <c r="Z57" i="110"/>
  <c r="Y57" i="110"/>
  <c r="X57" i="110"/>
  <c r="V57" i="110" s="1"/>
  <c r="T57" i="110"/>
  <c r="R57" i="110"/>
  <c r="P57" i="110"/>
  <c r="N57" i="110"/>
  <c r="L57" i="110"/>
  <c r="J57" i="110"/>
  <c r="H57" i="110"/>
  <c r="F57" i="110"/>
  <c r="D57" i="110" s="1"/>
  <c r="B57" i="110"/>
  <c r="AB56" i="110"/>
  <c r="V56" i="110"/>
  <c r="P56" i="110"/>
  <c r="J56" i="110"/>
  <c r="D56" i="110"/>
  <c r="AF55" i="110"/>
  <c r="AB55" i="110" s="1"/>
  <c r="AE55" i="110"/>
  <c r="Z55" i="110"/>
  <c r="V55" i="110" s="1"/>
  <c r="Y55" i="110"/>
  <c r="T55" i="110"/>
  <c r="S55" i="110"/>
  <c r="N55" i="110"/>
  <c r="J55" i="110" s="1"/>
  <c r="M55" i="110"/>
  <c r="H55" i="110"/>
  <c r="G55" i="110"/>
  <c r="B55" i="110"/>
  <c r="AF54" i="110"/>
  <c r="AE54" i="110"/>
  <c r="Z54" i="110"/>
  <c r="V54" i="110" s="1"/>
  <c r="Y54" i="110"/>
  <c r="T54" i="110"/>
  <c r="S54" i="110"/>
  <c r="N54" i="110"/>
  <c r="M54" i="110"/>
  <c r="H54" i="110"/>
  <c r="G54" i="110"/>
  <c r="D54" i="110" s="1"/>
  <c r="B54" i="110"/>
  <c r="AF53" i="110"/>
  <c r="AB53" i="110" s="1"/>
  <c r="AE53" i="110"/>
  <c r="Z53" i="110"/>
  <c r="V53" i="110" s="1"/>
  <c r="Y53" i="110"/>
  <c r="T53" i="110"/>
  <c r="S53" i="110"/>
  <c r="N53" i="110"/>
  <c r="J53" i="110" s="1"/>
  <c r="M53" i="110"/>
  <c r="H53" i="110"/>
  <c r="G53" i="110"/>
  <c r="B53" i="110"/>
  <c r="AF52" i="110"/>
  <c r="AE52" i="110"/>
  <c r="Z52" i="110"/>
  <c r="V52" i="110" s="1"/>
  <c r="Y52" i="110"/>
  <c r="T52" i="110"/>
  <c r="S52" i="110"/>
  <c r="N52" i="110"/>
  <c r="M52" i="110"/>
  <c r="H52" i="110"/>
  <c r="G52" i="110"/>
  <c r="D52" i="110" s="1"/>
  <c r="B52" i="110"/>
  <c r="AF51" i="110"/>
  <c r="AB51" i="110" s="1"/>
  <c r="AE51" i="110"/>
  <c r="Z51" i="110"/>
  <c r="V51" i="110" s="1"/>
  <c r="Y51" i="110"/>
  <c r="T51" i="110"/>
  <c r="S51" i="110"/>
  <c r="N51" i="110"/>
  <c r="J51" i="110" s="1"/>
  <c r="M51" i="110"/>
  <c r="H51" i="110"/>
  <c r="G51" i="110"/>
  <c r="B51" i="110"/>
  <c r="AF50" i="110"/>
  <c r="AE50" i="110"/>
  <c r="Z50" i="110"/>
  <c r="V50" i="110" s="1"/>
  <c r="Y50" i="110"/>
  <c r="T50" i="110"/>
  <c r="S50" i="110"/>
  <c r="N50" i="110"/>
  <c r="M50" i="110"/>
  <c r="H50" i="110"/>
  <c r="G50" i="110"/>
  <c r="D50" i="110" s="1"/>
  <c r="B50" i="110"/>
  <c r="AF49" i="110"/>
  <c r="AB49" i="110" s="1"/>
  <c r="AE49" i="110"/>
  <c r="Z49" i="110"/>
  <c r="V49" i="110" s="1"/>
  <c r="Y49" i="110"/>
  <c r="T49" i="110"/>
  <c r="S49" i="110"/>
  <c r="N49" i="110"/>
  <c r="J49" i="110" s="1"/>
  <c r="M49" i="110"/>
  <c r="H49" i="110"/>
  <c r="G49" i="110"/>
  <c r="B49" i="110"/>
  <c r="AF48" i="110"/>
  <c r="AE48" i="110"/>
  <c r="Z48" i="110"/>
  <c r="V48" i="110" s="1"/>
  <c r="Y48" i="110"/>
  <c r="T48" i="110"/>
  <c r="S48" i="110"/>
  <c r="N48" i="110"/>
  <c r="M48" i="110"/>
  <c r="H48" i="110"/>
  <c r="G48" i="110"/>
  <c r="D48" i="110" s="1"/>
  <c r="B48" i="110"/>
  <c r="AF47" i="110"/>
  <c r="AD47" i="110"/>
  <c r="AB47" i="110" s="1"/>
  <c r="Z47" i="110"/>
  <c r="Y47" i="110"/>
  <c r="X47" i="110"/>
  <c r="V47" i="110" s="1"/>
  <c r="T47" i="110"/>
  <c r="R47" i="110"/>
  <c r="P47" i="110"/>
  <c r="N47" i="110"/>
  <c r="M47" i="110"/>
  <c r="L47" i="110"/>
  <c r="J47" i="110"/>
  <c r="H47" i="110"/>
  <c r="F47" i="110"/>
  <c r="D47" i="110" s="1"/>
  <c r="B47" i="110"/>
  <c r="AB46" i="110"/>
  <c r="V46" i="110"/>
  <c r="P46" i="110"/>
  <c r="J46" i="110"/>
  <c r="D46" i="110"/>
  <c r="AF45" i="110"/>
  <c r="AB45" i="110" s="1"/>
  <c r="AE45" i="110"/>
  <c r="Z45" i="110"/>
  <c r="V45" i="110" s="1"/>
  <c r="Y45" i="110"/>
  <c r="T45" i="110"/>
  <c r="S45" i="110"/>
  <c r="N45" i="110"/>
  <c r="J45" i="110" s="1"/>
  <c r="M45" i="110"/>
  <c r="H45" i="110"/>
  <c r="G45" i="110"/>
  <c r="B45" i="110"/>
  <c r="AF44" i="110"/>
  <c r="AE44" i="110"/>
  <c r="Z44" i="110"/>
  <c r="V44" i="110" s="1"/>
  <c r="Y44" i="110"/>
  <c r="T44" i="110"/>
  <c r="S44" i="110"/>
  <c r="N44" i="110"/>
  <c r="M44" i="110"/>
  <c r="H44" i="110"/>
  <c r="G44" i="110"/>
  <c r="D44" i="110" s="1"/>
  <c r="B44" i="110"/>
  <c r="AF43" i="110"/>
  <c r="AB43" i="110" s="1"/>
  <c r="AE43" i="110"/>
  <c r="Z43" i="110"/>
  <c r="V43" i="110" s="1"/>
  <c r="Y43" i="110"/>
  <c r="T43" i="110"/>
  <c r="S43" i="110"/>
  <c r="N43" i="110"/>
  <c r="J43" i="110" s="1"/>
  <c r="M43" i="110"/>
  <c r="H43" i="110"/>
  <c r="G43" i="110"/>
  <c r="B43" i="110"/>
  <c r="AF42" i="110"/>
  <c r="AE42" i="110"/>
  <c r="Z42" i="110"/>
  <c r="V42" i="110" s="1"/>
  <c r="Y42" i="110"/>
  <c r="T42" i="110"/>
  <c r="S42" i="110"/>
  <c r="N42" i="110"/>
  <c r="M42" i="110"/>
  <c r="H42" i="110"/>
  <c r="G42" i="110"/>
  <c r="D42" i="110" s="1"/>
  <c r="B42" i="110"/>
  <c r="AF41" i="110"/>
  <c r="AB41" i="110" s="1"/>
  <c r="AE41" i="110"/>
  <c r="Z41" i="110"/>
  <c r="V41" i="110" s="1"/>
  <c r="Y41" i="110"/>
  <c r="T41" i="110"/>
  <c r="S41" i="110"/>
  <c r="N41" i="110"/>
  <c r="J41" i="110" s="1"/>
  <c r="M41" i="110"/>
  <c r="H41" i="110"/>
  <c r="G41" i="110"/>
  <c r="B41" i="110"/>
  <c r="AF40" i="110"/>
  <c r="AE40" i="110"/>
  <c r="Z40" i="110"/>
  <c r="V40" i="110" s="1"/>
  <c r="Y40" i="110"/>
  <c r="T40" i="110"/>
  <c r="S40" i="110"/>
  <c r="N40" i="110"/>
  <c r="M40" i="110"/>
  <c r="H40" i="110"/>
  <c r="G40" i="110"/>
  <c r="D40" i="110" s="1"/>
  <c r="B40" i="110"/>
  <c r="AF39" i="110"/>
  <c r="AD39" i="110"/>
  <c r="AB39" i="110" s="1"/>
  <c r="Z39" i="110"/>
  <c r="Y39" i="110"/>
  <c r="X39" i="110"/>
  <c r="V39" i="110" s="1"/>
  <c r="T39" i="110"/>
  <c r="R39" i="110"/>
  <c r="P39" i="110"/>
  <c r="N39" i="110"/>
  <c r="M39" i="110"/>
  <c r="L39" i="110"/>
  <c r="J39" i="110"/>
  <c r="H39" i="110"/>
  <c r="F39" i="110"/>
  <c r="B39" i="110"/>
  <c r="AB38" i="110"/>
  <c r="V38" i="110"/>
  <c r="P38" i="110"/>
  <c r="J38" i="110"/>
  <c r="D38" i="110"/>
  <c r="AF37" i="110"/>
  <c r="AB37" i="110" s="1"/>
  <c r="AE37" i="110"/>
  <c r="Z37" i="110"/>
  <c r="V37" i="110" s="1"/>
  <c r="Y37" i="110"/>
  <c r="T37" i="110"/>
  <c r="S37" i="110"/>
  <c r="N37" i="110"/>
  <c r="M37" i="110"/>
  <c r="J37" i="110"/>
  <c r="H37" i="110"/>
  <c r="G37" i="110"/>
  <c r="B37" i="110"/>
  <c r="AF36" i="110"/>
  <c r="AE36" i="110"/>
  <c r="Z36" i="110"/>
  <c r="Y36" i="110"/>
  <c r="V36" i="110"/>
  <c r="T36" i="110"/>
  <c r="S36" i="110"/>
  <c r="N36" i="110"/>
  <c r="M36" i="110"/>
  <c r="M35" i="110" s="1"/>
  <c r="H36" i="110"/>
  <c r="G36" i="110"/>
  <c r="D36" i="110" s="1"/>
  <c r="B36" i="110"/>
  <c r="AF35" i="110"/>
  <c r="AD35" i="110"/>
  <c r="AB35" i="110" s="1"/>
  <c r="Z35" i="110"/>
  <c r="Y35" i="110"/>
  <c r="X35" i="110"/>
  <c r="T35" i="110"/>
  <c r="R35" i="110"/>
  <c r="P35" i="110"/>
  <c r="N35" i="110"/>
  <c r="L35" i="110"/>
  <c r="J35" i="110"/>
  <c r="H35" i="110"/>
  <c r="F35" i="110"/>
  <c r="D35" i="110" s="1"/>
  <c r="B35" i="110"/>
  <c r="AB34" i="110"/>
  <c r="V34" i="110"/>
  <c r="P34" i="110"/>
  <c r="J34" i="110"/>
  <c r="D34" i="110"/>
  <c r="AF33" i="110"/>
  <c r="AB33" i="110" s="1"/>
  <c r="AE33" i="110"/>
  <c r="Z33" i="110"/>
  <c r="V33" i="110" s="1"/>
  <c r="Y33" i="110"/>
  <c r="T33" i="110"/>
  <c r="S33" i="110"/>
  <c r="N33" i="110"/>
  <c r="M33" i="110"/>
  <c r="J33" i="110"/>
  <c r="H33" i="110"/>
  <c r="G33" i="110"/>
  <c r="B33" i="110"/>
  <c r="AF32" i="110"/>
  <c r="AE32" i="110"/>
  <c r="Z32" i="110"/>
  <c r="Y32" i="110"/>
  <c r="V32" i="110"/>
  <c r="T32" i="110"/>
  <c r="S32" i="110"/>
  <c r="N32" i="110"/>
  <c r="M32" i="110"/>
  <c r="H32" i="110"/>
  <c r="G32" i="110"/>
  <c r="D32" i="110" s="1"/>
  <c r="B32" i="110"/>
  <c r="AF31" i="110"/>
  <c r="AB31" i="110" s="1"/>
  <c r="AE31" i="110"/>
  <c r="Z31" i="110"/>
  <c r="V31" i="110" s="1"/>
  <c r="Y31" i="110"/>
  <c r="T31" i="110"/>
  <c r="S31" i="110"/>
  <c r="N31" i="110"/>
  <c r="M31" i="110"/>
  <c r="J31" i="110"/>
  <c r="H31" i="110"/>
  <c r="G31" i="110"/>
  <c r="B31" i="110"/>
  <c r="AF30" i="110"/>
  <c r="AE30" i="110"/>
  <c r="Z30" i="110"/>
  <c r="Y30" i="110"/>
  <c r="V30" i="110"/>
  <c r="T30" i="110"/>
  <c r="S30" i="110"/>
  <c r="N30" i="110"/>
  <c r="M30" i="110"/>
  <c r="M28" i="110" s="1"/>
  <c r="H30" i="110"/>
  <c r="G30" i="110"/>
  <c r="D30" i="110" s="1"/>
  <c r="B30" i="110"/>
  <c r="AF29" i="110"/>
  <c r="AB29" i="110" s="1"/>
  <c r="AE29" i="110"/>
  <c r="Z29" i="110"/>
  <c r="V29" i="110" s="1"/>
  <c r="Y29" i="110"/>
  <c r="T29" i="110"/>
  <c r="S29" i="110"/>
  <c r="N29" i="110"/>
  <c r="M29" i="110"/>
  <c r="J29" i="110"/>
  <c r="H29" i="110"/>
  <c r="G29" i="110"/>
  <c r="B29" i="110"/>
  <c r="AH28" i="110"/>
  <c r="AF28" i="110"/>
  <c r="AE28" i="110"/>
  <c r="AD28" i="110"/>
  <c r="AB28" i="110"/>
  <c r="Z28" i="110"/>
  <c r="Y28" i="110"/>
  <c r="X28" i="110"/>
  <c r="V28" i="110"/>
  <c r="T28" i="110"/>
  <c r="S28" i="110"/>
  <c r="R28" i="110"/>
  <c r="P28" i="110"/>
  <c r="N28" i="110"/>
  <c r="L28" i="110"/>
  <c r="J28" i="110"/>
  <c r="H28" i="110"/>
  <c r="AI28" i="110" s="1"/>
  <c r="G28" i="110"/>
  <c r="F28" i="110"/>
  <c r="D28" i="110"/>
  <c r="B28" i="110"/>
  <c r="AB27" i="110"/>
  <c r="V27" i="110"/>
  <c r="P27" i="110"/>
  <c r="J27" i="110"/>
  <c r="D27" i="110"/>
  <c r="AF26" i="110"/>
  <c r="AE26" i="110"/>
  <c r="AB26" i="110" s="1"/>
  <c r="Z26" i="110"/>
  <c r="Y26" i="110"/>
  <c r="T26" i="110"/>
  <c r="P26" i="110" s="1"/>
  <c r="S26" i="110"/>
  <c r="N26" i="110"/>
  <c r="M26" i="110"/>
  <c r="H26" i="110"/>
  <c r="G26" i="110"/>
  <c r="B26" i="110"/>
  <c r="AF25" i="110"/>
  <c r="AE25" i="110"/>
  <c r="Z25" i="110"/>
  <c r="Y25" i="110"/>
  <c r="T25" i="110"/>
  <c r="S25" i="110"/>
  <c r="P25" i="110" s="1"/>
  <c r="N25" i="110"/>
  <c r="J25" i="110" s="1"/>
  <c r="M25" i="110"/>
  <c r="H25" i="110"/>
  <c r="D25" i="110" s="1"/>
  <c r="G25" i="110"/>
  <c r="B25" i="110"/>
  <c r="AF24" i="110"/>
  <c r="AE24" i="110"/>
  <c r="AB24" i="110" s="1"/>
  <c r="Z24" i="110"/>
  <c r="Y24" i="110"/>
  <c r="T24" i="110"/>
  <c r="S24" i="110"/>
  <c r="N24" i="110"/>
  <c r="AH24" i="110" s="1"/>
  <c r="M24" i="110"/>
  <c r="H24" i="110"/>
  <c r="D24" i="110" s="1"/>
  <c r="G24" i="110"/>
  <c r="B24" i="110"/>
  <c r="AF23" i="110"/>
  <c r="AE23" i="110"/>
  <c r="AB23" i="110" s="1"/>
  <c r="Z23" i="110"/>
  <c r="Y23" i="110"/>
  <c r="T23" i="110"/>
  <c r="S23" i="110"/>
  <c r="N23" i="110"/>
  <c r="M23" i="110"/>
  <c r="M21" i="110" s="1"/>
  <c r="H23" i="110"/>
  <c r="G23" i="110"/>
  <c r="B23" i="110"/>
  <c r="AF22" i="110"/>
  <c r="AE22" i="110"/>
  <c r="AE66" i="110" s="1"/>
  <c r="Z22" i="110"/>
  <c r="Y22" i="110"/>
  <c r="T22" i="110"/>
  <c r="S22" i="110"/>
  <c r="N22" i="110"/>
  <c r="M22" i="110"/>
  <c r="H22" i="110"/>
  <c r="D22" i="110" s="1"/>
  <c r="G22" i="110"/>
  <c r="B22" i="110"/>
  <c r="AF21" i="110"/>
  <c r="AE67" i="110" s="1"/>
  <c r="AD21" i="110"/>
  <c r="AB21" i="110"/>
  <c r="Z21" i="110"/>
  <c r="X21" i="110"/>
  <c r="V21" i="110"/>
  <c r="T21" i="110"/>
  <c r="R21" i="110"/>
  <c r="P21" i="110" s="1"/>
  <c r="N21" i="110"/>
  <c r="M67" i="110" s="1"/>
  <c r="L21" i="110"/>
  <c r="J21" i="110" s="1"/>
  <c r="H21" i="110"/>
  <c r="G67" i="110" s="1"/>
  <c r="F21" i="110"/>
  <c r="D21" i="110"/>
  <c r="B21" i="110"/>
  <c r="B9" i="110"/>
  <c r="G78" i="110" s="1"/>
  <c r="B78" i="109"/>
  <c r="AD68" i="109"/>
  <c r="X68" i="109"/>
  <c r="R68" i="109"/>
  <c r="L68" i="109"/>
  <c r="F68" i="109"/>
  <c r="AF65" i="109"/>
  <c r="AB65" i="109" s="1"/>
  <c r="AE65" i="109"/>
  <c r="Z65" i="109"/>
  <c r="Y65" i="109"/>
  <c r="T65" i="109"/>
  <c r="S65" i="109"/>
  <c r="N65" i="109"/>
  <c r="M65" i="109"/>
  <c r="J65" i="109" s="1"/>
  <c r="H65" i="109"/>
  <c r="G65" i="109"/>
  <c r="D65" i="109" s="1"/>
  <c r="B65" i="109"/>
  <c r="AF64" i="109"/>
  <c r="AE64" i="109"/>
  <c r="Z64" i="109"/>
  <c r="Y64" i="109"/>
  <c r="T64" i="109"/>
  <c r="P64" i="109" s="1"/>
  <c r="S64" i="109"/>
  <c r="N64" i="109"/>
  <c r="M64" i="109"/>
  <c r="H64" i="109"/>
  <c r="G64" i="109"/>
  <c r="B64" i="109"/>
  <c r="AF63" i="109"/>
  <c r="AB63" i="109" s="1"/>
  <c r="AE63" i="109"/>
  <c r="Z63" i="109"/>
  <c r="Y63" i="109"/>
  <c r="T63" i="109"/>
  <c r="S63" i="109"/>
  <c r="N63" i="109"/>
  <c r="M63" i="109"/>
  <c r="H63" i="109"/>
  <c r="G63" i="109"/>
  <c r="D63" i="109"/>
  <c r="B63" i="109"/>
  <c r="AF62" i="109"/>
  <c r="AE62" i="109"/>
  <c r="Z62" i="109"/>
  <c r="Y62" i="109"/>
  <c r="T62" i="109"/>
  <c r="S62" i="109"/>
  <c r="P62" i="109"/>
  <c r="N62" i="109"/>
  <c r="M62" i="109"/>
  <c r="H62" i="109"/>
  <c r="G62" i="109"/>
  <c r="B62" i="109"/>
  <c r="AF61" i="109"/>
  <c r="AE61" i="109"/>
  <c r="AB61" i="109"/>
  <c r="Z61" i="109"/>
  <c r="Y61" i="109"/>
  <c r="T61" i="109"/>
  <c r="S61" i="109"/>
  <c r="N61" i="109"/>
  <c r="M61" i="109"/>
  <c r="J61" i="109" s="1"/>
  <c r="H61" i="109"/>
  <c r="G61" i="109"/>
  <c r="B61" i="109"/>
  <c r="AF60" i="109"/>
  <c r="AE60" i="109"/>
  <c r="Z60" i="109"/>
  <c r="Y60" i="109"/>
  <c r="V60" i="109" s="1"/>
  <c r="T60" i="109"/>
  <c r="S60" i="109"/>
  <c r="P60" i="109"/>
  <c r="N60" i="109"/>
  <c r="M60" i="109"/>
  <c r="H60" i="109"/>
  <c r="G60" i="109"/>
  <c r="B60" i="109"/>
  <c r="AF59" i="109"/>
  <c r="AE59" i="109"/>
  <c r="AB59" i="109"/>
  <c r="Z59" i="109"/>
  <c r="Y59" i="109"/>
  <c r="T59" i="109"/>
  <c r="S59" i="109"/>
  <c r="N59" i="109"/>
  <c r="J59" i="109" s="1"/>
  <c r="M59" i="109"/>
  <c r="H59" i="109"/>
  <c r="G59" i="109"/>
  <c r="D59" i="109"/>
  <c r="B59" i="109"/>
  <c r="AF58" i="109"/>
  <c r="AE58" i="109"/>
  <c r="Z58" i="109"/>
  <c r="Y58" i="109"/>
  <c r="T58" i="109"/>
  <c r="S58" i="109"/>
  <c r="P58" i="109"/>
  <c r="N58" i="109"/>
  <c r="M58" i="109"/>
  <c r="H58" i="109"/>
  <c r="G58" i="109"/>
  <c r="B58" i="109"/>
  <c r="AF57" i="109"/>
  <c r="AD57" i="109"/>
  <c r="AB57" i="109" s="1"/>
  <c r="Z57" i="109"/>
  <c r="X57" i="109"/>
  <c r="V57" i="109" s="1"/>
  <c r="T57" i="109"/>
  <c r="AI57" i="109" s="1"/>
  <c r="R57" i="109"/>
  <c r="P57" i="109"/>
  <c r="N57" i="109"/>
  <c r="L57" i="109"/>
  <c r="H57" i="109"/>
  <c r="F57" i="109"/>
  <c r="D57" i="109" s="1"/>
  <c r="B57" i="109"/>
  <c r="AB56" i="109"/>
  <c r="V56" i="109"/>
  <c r="P56" i="109"/>
  <c r="J56" i="109"/>
  <c r="D56" i="109"/>
  <c r="AF55" i="109"/>
  <c r="AB55" i="109" s="1"/>
  <c r="AE55" i="109"/>
  <c r="Z55" i="109"/>
  <c r="Y55" i="109"/>
  <c r="T55" i="109"/>
  <c r="S55" i="109"/>
  <c r="N55" i="109"/>
  <c r="M55" i="109"/>
  <c r="J55" i="109" s="1"/>
  <c r="H55" i="109"/>
  <c r="G55" i="109"/>
  <c r="D55" i="109"/>
  <c r="B55" i="109"/>
  <c r="AF54" i="109"/>
  <c r="AE54" i="109"/>
  <c r="Z54" i="109"/>
  <c r="Y54" i="109"/>
  <c r="T54" i="109"/>
  <c r="S54" i="109"/>
  <c r="P54" i="109"/>
  <c r="N54" i="109"/>
  <c r="M54" i="109"/>
  <c r="H54" i="109"/>
  <c r="G54" i="109"/>
  <c r="B54" i="109"/>
  <c r="AF53" i="109"/>
  <c r="AE53" i="109"/>
  <c r="AB53" i="109"/>
  <c r="Z53" i="109"/>
  <c r="Y53" i="109"/>
  <c r="T53" i="109"/>
  <c r="S53" i="109"/>
  <c r="N53" i="109"/>
  <c r="M53" i="109"/>
  <c r="J53" i="109" s="1"/>
  <c r="H53" i="109"/>
  <c r="G53" i="109"/>
  <c r="D53" i="109" s="1"/>
  <c r="B53" i="109"/>
  <c r="AF52" i="109"/>
  <c r="AE52" i="109"/>
  <c r="Z52" i="109"/>
  <c r="Y52" i="109"/>
  <c r="V52" i="109" s="1"/>
  <c r="T52" i="109"/>
  <c r="S52" i="109"/>
  <c r="P52" i="109"/>
  <c r="N52" i="109"/>
  <c r="M52" i="109"/>
  <c r="H52" i="109"/>
  <c r="G52" i="109"/>
  <c r="B52" i="109"/>
  <c r="AF51" i="109"/>
  <c r="AE51" i="109"/>
  <c r="AB51" i="109"/>
  <c r="Z51" i="109"/>
  <c r="Y51" i="109"/>
  <c r="T51" i="109"/>
  <c r="S51" i="109"/>
  <c r="N51" i="109"/>
  <c r="J51" i="109" s="1"/>
  <c r="M51" i="109"/>
  <c r="H51" i="109"/>
  <c r="G51" i="109"/>
  <c r="D51" i="109"/>
  <c r="B51" i="109"/>
  <c r="AF50" i="109"/>
  <c r="AE50" i="109"/>
  <c r="Z50" i="109"/>
  <c r="Y50" i="109"/>
  <c r="T50" i="109"/>
  <c r="S50" i="109"/>
  <c r="P50" i="109"/>
  <c r="N50" i="109"/>
  <c r="M50" i="109"/>
  <c r="H50" i="109"/>
  <c r="G50" i="109"/>
  <c r="B50" i="109"/>
  <c r="AF49" i="109"/>
  <c r="AE49" i="109"/>
  <c r="AB49" i="109"/>
  <c r="Z49" i="109"/>
  <c r="Y49" i="109"/>
  <c r="T49" i="109"/>
  <c r="S49" i="109"/>
  <c r="N49" i="109"/>
  <c r="M49" i="109"/>
  <c r="H49" i="109"/>
  <c r="G49" i="109"/>
  <c r="B49" i="109"/>
  <c r="AF48" i="109"/>
  <c r="AE48" i="109"/>
  <c r="Z48" i="109"/>
  <c r="Y48" i="109"/>
  <c r="V48" i="109" s="1"/>
  <c r="T48" i="109"/>
  <c r="S48" i="109"/>
  <c r="P48" i="109"/>
  <c r="N48" i="109"/>
  <c r="M48" i="109"/>
  <c r="H48" i="109"/>
  <c r="G48" i="109"/>
  <c r="B48" i="109"/>
  <c r="AF47" i="109"/>
  <c r="AD47" i="109"/>
  <c r="AB47" i="109" s="1"/>
  <c r="Z47" i="109"/>
  <c r="X47" i="109"/>
  <c r="V47" i="109" s="1"/>
  <c r="T47" i="109"/>
  <c r="AI47" i="109" s="1"/>
  <c r="R47" i="109"/>
  <c r="P47" i="109" s="1"/>
  <c r="N47" i="109"/>
  <c r="L47" i="109"/>
  <c r="J47" i="109"/>
  <c r="H47" i="109"/>
  <c r="F47" i="109"/>
  <c r="D47" i="109" s="1"/>
  <c r="B47" i="109"/>
  <c r="AB46" i="109"/>
  <c r="V46" i="109"/>
  <c r="P46" i="109"/>
  <c r="J46" i="109"/>
  <c r="D46" i="109"/>
  <c r="AF45" i="109"/>
  <c r="AB45" i="109" s="1"/>
  <c r="AE45" i="109"/>
  <c r="Z45" i="109"/>
  <c r="V45" i="109" s="1"/>
  <c r="Y45" i="109"/>
  <c r="T45" i="109"/>
  <c r="S45" i="109"/>
  <c r="N45" i="109"/>
  <c r="M45" i="109"/>
  <c r="H45" i="109"/>
  <c r="D45" i="109" s="1"/>
  <c r="G45" i="109"/>
  <c r="B45" i="109"/>
  <c r="AF44" i="109"/>
  <c r="AB44" i="109" s="1"/>
  <c r="AE44" i="109"/>
  <c r="Z44" i="109"/>
  <c r="Y44" i="109"/>
  <c r="V44" i="109"/>
  <c r="T44" i="109"/>
  <c r="S44" i="109"/>
  <c r="P44" i="109" s="1"/>
  <c r="N44" i="109"/>
  <c r="J44" i="109" s="1"/>
  <c r="M44" i="109"/>
  <c r="H44" i="109"/>
  <c r="G44" i="109"/>
  <c r="B44" i="109"/>
  <c r="AF43" i="109"/>
  <c r="AE43" i="109"/>
  <c r="AB43" i="109" s="1"/>
  <c r="Z43" i="109"/>
  <c r="V43" i="109" s="1"/>
  <c r="Y43" i="109"/>
  <c r="T43" i="109"/>
  <c r="P43" i="109" s="1"/>
  <c r="S43" i="109"/>
  <c r="N43" i="109"/>
  <c r="M43" i="109"/>
  <c r="H43" i="109"/>
  <c r="D43" i="109" s="1"/>
  <c r="G43" i="109"/>
  <c r="B43" i="109"/>
  <c r="AF42" i="109"/>
  <c r="AE42" i="109"/>
  <c r="Z42" i="109"/>
  <c r="Y42" i="109"/>
  <c r="T42" i="109"/>
  <c r="P42" i="109" s="1"/>
  <c r="S42" i="109"/>
  <c r="N42" i="109"/>
  <c r="M42" i="109"/>
  <c r="H42" i="109"/>
  <c r="G42" i="109"/>
  <c r="B42" i="109"/>
  <c r="AF41" i="109"/>
  <c r="AB41" i="109" s="1"/>
  <c r="AE41" i="109"/>
  <c r="Z41" i="109"/>
  <c r="Y41" i="109"/>
  <c r="T41" i="109"/>
  <c r="S41" i="109"/>
  <c r="S39" i="109" s="1"/>
  <c r="N41" i="109"/>
  <c r="M41" i="109"/>
  <c r="J41" i="109" s="1"/>
  <c r="H41" i="109"/>
  <c r="G41" i="109"/>
  <c r="D41" i="109" s="1"/>
  <c r="B41" i="109"/>
  <c r="AF40" i="109"/>
  <c r="AE40" i="109"/>
  <c r="Z40" i="109"/>
  <c r="Y40" i="109"/>
  <c r="T40" i="109"/>
  <c r="P40" i="109" s="1"/>
  <c r="S40" i="109"/>
  <c r="N40" i="109"/>
  <c r="M40" i="109"/>
  <c r="H40" i="109"/>
  <c r="G40" i="109"/>
  <c r="B40" i="109"/>
  <c r="AI39" i="109"/>
  <c r="AF39" i="109"/>
  <c r="AD39" i="109"/>
  <c r="AB39" i="109" s="1"/>
  <c r="Z39" i="109"/>
  <c r="X39" i="109"/>
  <c r="V39" i="109" s="1"/>
  <c r="T39" i="109"/>
  <c r="R39" i="109"/>
  <c r="P39" i="109" s="1"/>
  <c r="N39" i="109"/>
  <c r="L39" i="109"/>
  <c r="J39" i="109" s="1"/>
  <c r="H39" i="109"/>
  <c r="F39" i="109"/>
  <c r="D39" i="109" s="1"/>
  <c r="B39" i="109"/>
  <c r="AB38" i="109"/>
  <c r="V38" i="109"/>
  <c r="P38" i="109"/>
  <c r="J38" i="109"/>
  <c r="D38" i="109"/>
  <c r="AF37" i="109"/>
  <c r="AE37" i="109"/>
  <c r="AB37" i="109"/>
  <c r="Z37" i="109"/>
  <c r="Y37" i="109"/>
  <c r="T37" i="109"/>
  <c r="S37" i="109"/>
  <c r="S35" i="109" s="1"/>
  <c r="N37" i="109"/>
  <c r="M37" i="109"/>
  <c r="H37" i="109"/>
  <c r="G37" i="109"/>
  <c r="B37" i="109"/>
  <c r="AF36" i="109"/>
  <c r="AE36" i="109"/>
  <c r="AE35" i="109" s="1"/>
  <c r="Z36" i="109"/>
  <c r="Y36" i="109"/>
  <c r="T36" i="109"/>
  <c r="S36" i="109"/>
  <c r="P36" i="109"/>
  <c r="N36" i="109"/>
  <c r="M36" i="109"/>
  <c r="H36" i="109"/>
  <c r="G36" i="109"/>
  <c r="G35" i="109" s="1"/>
  <c r="B36" i="109"/>
  <c r="AF35" i="109"/>
  <c r="AD35" i="109"/>
  <c r="AB35" i="109" s="1"/>
  <c r="Z35" i="109"/>
  <c r="X35" i="109"/>
  <c r="V35" i="109" s="1"/>
  <c r="T35" i="109"/>
  <c r="R35" i="109"/>
  <c r="P35" i="109" s="1"/>
  <c r="N35" i="109"/>
  <c r="L35" i="109"/>
  <c r="J35" i="109" s="1"/>
  <c r="H35" i="109"/>
  <c r="AI35" i="109" s="1"/>
  <c r="F35" i="109"/>
  <c r="D35" i="109" s="1"/>
  <c r="B35" i="109"/>
  <c r="AB34" i="109"/>
  <c r="V34" i="109"/>
  <c r="P34" i="109"/>
  <c r="J34" i="109"/>
  <c r="D34" i="109"/>
  <c r="AF33" i="109"/>
  <c r="AE33" i="109"/>
  <c r="AB33" i="109"/>
  <c r="Z33" i="109"/>
  <c r="Y33" i="109"/>
  <c r="T33" i="109"/>
  <c r="S33" i="109"/>
  <c r="N33" i="109"/>
  <c r="M33" i="109"/>
  <c r="J33" i="109" s="1"/>
  <c r="H33" i="109"/>
  <c r="G33" i="109"/>
  <c r="B33" i="109"/>
  <c r="AF32" i="109"/>
  <c r="AE32" i="109"/>
  <c r="Z32" i="109"/>
  <c r="Y32" i="109"/>
  <c r="V32" i="109" s="1"/>
  <c r="T32" i="109"/>
  <c r="S32" i="109"/>
  <c r="P32" i="109"/>
  <c r="N32" i="109"/>
  <c r="M32" i="109"/>
  <c r="H32" i="109"/>
  <c r="G32" i="109"/>
  <c r="B32" i="109"/>
  <c r="AF31" i="109"/>
  <c r="AE31" i="109"/>
  <c r="AB31" i="109"/>
  <c r="Z31" i="109"/>
  <c r="Y31" i="109"/>
  <c r="T31" i="109"/>
  <c r="S31" i="109"/>
  <c r="S28" i="109" s="1"/>
  <c r="N31" i="109"/>
  <c r="M31" i="109"/>
  <c r="H31" i="109"/>
  <c r="D31" i="109" s="1"/>
  <c r="G31" i="109"/>
  <c r="B31" i="109"/>
  <c r="AF30" i="109"/>
  <c r="AB30" i="109" s="1"/>
  <c r="AE30" i="109"/>
  <c r="Z30" i="109"/>
  <c r="Y30" i="109"/>
  <c r="T30" i="109"/>
  <c r="P30" i="109" s="1"/>
  <c r="S30" i="109"/>
  <c r="N30" i="109"/>
  <c r="M30" i="109"/>
  <c r="H30" i="109"/>
  <c r="G30" i="109"/>
  <c r="B30" i="109"/>
  <c r="AF29" i="109"/>
  <c r="AB29" i="109" s="1"/>
  <c r="AE29" i="109"/>
  <c r="Z29" i="109"/>
  <c r="Y29" i="109"/>
  <c r="T29" i="109"/>
  <c r="S29" i="109"/>
  <c r="N29" i="109"/>
  <c r="M29" i="109"/>
  <c r="J29" i="109" s="1"/>
  <c r="H29" i="109"/>
  <c r="D29" i="109" s="1"/>
  <c r="G29" i="109"/>
  <c r="B29" i="109"/>
  <c r="AF28" i="109"/>
  <c r="AD28" i="109"/>
  <c r="AB28" i="109" s="1"/>
  <c r="Z28" i="109"/>
  <c r="X28" i="109"/>
  <c r="V28" i="109" s="1"/>
  <c r="T28" i="109"/>
  <c r="R28" i="109"/>
  <c r="P28" i="109" s="1"/>
  <c r="N28" i="109"/>
  <c r="L28" i="109"/>
  <c r="J28" i="109" s="1"/>
  <c r="H28" i="109"/>
  <c r="F28" i="109"/>
  <c r="AH28" i="109" s="1"/>
  <c r="B28" i="109"/>
  <c r="AB27" i="109"/>
  <c r="V27" i="109"/>
  <c r="P27" i="109"/>
  <c r="J27" i="109"/>
  <c r="D27" i="109"/>
  <c r="AF26" i="109"/>
  <c r="AE26" i="109"/>
  <c r="Z26" i="109"/>
  <c r="Y26" i="109"/>
  <c r="T26" i="109"/>
  <c r="P26" i="109" s="1"/>
  <c r="S26" i="109"/>
  <c r="N26" i="109"/>
  <c r="M26" i="109"/>
  <c r="H26" i="109"/>
  <c r="G26" i="109"/>
  <c r="B26" i="109"/>
  <c r="AF25" i="109"/>
  <c r="AB25" i="109" s="1"/>
  <c r="AE25" i="109"/>
  <c r="Z25" i="109"/>
  <c r="Y25" i="109"/>
  <c r="T25" i="109"/>
  <c r="S25" i="109"/>
  <c r="N25" i="109"/>
  <c r="M25" i="109"/>
  <c r="J25" i="109" s="1"/>
  <c r="H25" i="109"/>
  <c r="D25" i="109" s="1"/>
  <c r="G25" i="109"/>
  <c r="B25" i="109"/>
  <c r="AF24" i="109"/>
  <c r="AB24" i="109" s="1"/>
  <c r="AE24" i="109"/>
  <c r="Z24" i="109"/>
  <c r="Y24" i="109"/>
  <c r="T24" i="109"/>
  <c r="P24" i="109" s="1"/>
  <c r="S24" i="109"/>
  <c r="N24" i="109"/>
  <c r="M24" i="109"/>
  <c r="H24" i="109"/>
  <c r="G24" i="109"/>
  <c r="B24" i="109"/>
  <c r="AF23" i="109"/>
  <c r="AB23" i="109" s="1"/>
  <c r="AE23" i="109"/>
  <c r="Z23" i="109"/>
  <c r="Y23" i="109"/>
  <c r="T23" i="109"/>
  <c r="S23" i="109"/>
  <c r="N23" i="109"/>
  <c r="M23" i="109"/>
  <c r="H23" i="109"/>
  <c r="G23" i="109"/>
  <c r="D23" i="109" s="1"/>
  <c r="B23" i="109"/>
  <c r="AF22" i="109"/>
  <c r="AE22" i="109"/>
  <c r="Z22" i="109"/>
  <c r="Y22" i="109"/>
  <c r="T22" i="109"/>
  <c r="S22" i="109"/>
  <c r="P22" i="109" s="1"/>
  <c r="N22" i="109"/>
  <c r="J22" i="109" s="1"/>
  <c r="M22" i="109"/>
  <c r="H22" i="109"/>
  <c r="G22" i="109"/>
  <c r="B22" i="109"/>
  <c r="AF21" i="109"/>
  <c r="AE67" i="109" s="1"/>
  <c r="AD21" i="109"/>
  <c r="AB21" i="109" s="1"/>
  <c r="Z21" i="109"/>
  <c r="X21" i="109"/>
  <c r="V21" i="109" s="1"/>
  <c r="T21" i="109"/>
  <c r="S67" i="109" s="1"/>
  <c r="R21" i="109"/>
  <c r="P21" i="109" s="1"/>
  <c r="N21" i="109"/>
  <c r="L21" i="109"/>
  <c r="J21" i="109" s="1"/>
  <c r="H21" i="109"/>
  <c r="G67" i="109" s="1"/>
  <c r="F21" i="109"/>
  <c r="D21" i="109" s="1"/>
  <c r="B21" i="109"/>
  <c r="B9" i="109"/>
  <c r="G78" i="109" s="1"/>
  <c r="B78" i="107"/>
  <c r="AD68" i="107"/>
  <c r="X68" i="107"/>
  <c r="R68" i="107"/>
  <c r="L68" i="107"/>
  <c r="F68" i="107"/>
  <c r="AF65" i="107"/>
  <c r="AE65" i="107"/>
  <c r="AB65" i="107"/>
  <c r="Z65" i="107"/>
  <c r="Y65" i="107"/>
  <c r="T65" i="107"/>
  <c r="S65" i="107"/>
  <c r="N65" i="107"/>
  <c r="J65" i="107" s="1"/>
  <c r="M65" i="107"/>
  <c r="H65" i="107"/>
  <c r="G65" i="107"/>
  <c r="D65" i="107"/>
  <c r="B65" i="107"/>
  <c r="AF64" i="107"/>
  <c r="AB64" i="107" s="1"/>
  <c r="AE64" i="107"/>
  <c r="Z64" i="107"/>
  <c r="V64" i="107" s="1"/>
  <c r="Y64" i="107"/>
  <c r="T64" i="107"/>
  <c r="S64" i="107"/>
  <c r="N64" i="107"/>
  <c r="J64" i="107" s="1"/>
  <c r="M64" i="107"/>
  <c r="H64" i="107"/>
  <c r="G64" i="107"/>
  <c r="B64" i="107"/>
  <c r="AF63" i="107"/>
  <c r="AE63" i="107"/>
  <c r="Z63" i="107"/>
  <c r="V63" i="107" s="1"/>
  <c r="Y63" i="107"/>
  <c r="T63" i="107"/>
  <c r="P63" i="107" s="1"/>
  <c r="S63" i="107"/>
  <c r="N63" i="107"/>
  <c r="J63" i="107" s="1"/>
  <c r="M63" i="107"/>
  <c r="H63" i="107"/>
  <c r="G63" i="107"/>
  <c r="D63" i="107" s="1"/>
  <c r="B63" i="107"/>
  <c r="AF62" i="107"/>
  <c r="AE62" i="107"/>
  <c r="Z62" i="107"/>
  <c r="Y62" i="107"/>
  <c r="V62" i="107" s="1"/>
  <c r="T62" i="107"/>
  <c r="S62" i="107"/>
  <c r="P62" i="107" s="1"/>
  <c r="N62" i="107"/>
  <c r="J62" i="107" s="1"/>
  <c r="M62" i="107"/>
  <c r="H62" i="107"/>
  <c r="G62" i="107"/>
  <c r="B62" i="107"/>
  <c r="AF61" i="107"/>
  <c r="AE61" i="107"/>
  <c r="AB61" i="107" s="1"/>
  <c r="Z61" i="107"/>
  <c r="V61" i="107" s="1"/>
  <c r="Y61" i="107"/>
  <c r="T61" i="107"/>
  <c r="P61" i="107" s="1"/>
  <c r="S61" i="107"/>
  <c r="N61" i="107"/>
  <c r="M61" i="107"/>
  <c r="H61" i="107"/>
  <c r="G61" i="107"/>
  <c r="D61" i="107"/>
  <c r="B61" i="107"/>
  <c r="AF60" i="107"/>
  <c r="AE60" i="107"/>
  <c r="Z60" i="107"/>
  <c r="Y60" i="107"/>
  <c r="T60" i="107"/>
  <c r="S60" i="107"/>
  <c r="P60" i="107"/>
  <c r="N60" i="107"/>
  <c r="M60" i="107"/>
  <c r="H60" i="107"/>
  <c r="G60" i="107"/>
  <c r="B60" i="107"/>
  <c r="AF59" i="107"/>
  <c r="AE59" i="107"/>
  <c r="AB59" i="107"/>
  <c r="Z59" i="107"/>
  <c r="Y59" i="107"/>
  <c r="T59" i="107"/>
  <c r="S59" i="107"/>
  <c r="N59" i="107"/>
  <c r="M59" i="107"/>
  <c r="J59" i="107" s="1"/>
  <c r="H59" i="107"/>
  <c r="G59" i="107"/>
  <c r="D59" i="107" s="1"/>
  <c r="B59" i="107"/>
  <c r="AF58" i="107"/>
  <c r="AE58" i="107"/>
  <c r="Z58" i="107"/>
  <c r="Y58" i="107"/>
  <c r="T58" i="107"/>
  <c r="S58" i="107"/>
  <c r="P58" i="107"/>
  <c r="N58" i="107"/>
  <c r="M58" i="107"/>
  <c r="H58" i="107"/>
  <c r="G58" i="107"/>
  <c r="B58" i="107"/>
  <c r="AF57" i="107"/>
  <c r="AD57" i="107"/>
  <c r="AB57" i="107" s="1"/>
  <c r="Z57" i="107"/>
  <c r="AI57" i="107" s="1"/>
  <c r="X57" i="107"/>
  <c r="V57" i="107"/>
  <c r="T57" i="107"/>
  <c r="R57" i="107"/>
  <c r="P57" i="107" s="1"/>
  <c r="N57" i="107"/>
  <c r="L57" i="107"/>
  <c r="J57" i="107" s="1"/>
  <c r="H57" i="107"/>
  <c r="F57" i="107"/>
  <c r="B57" i="107"/>
  <c r="AB56" i="107"/>
  <c r="V56" i="107"/>
  <c r="P56" i="107"/>
  <c r="J56" i="107"/>
  <c r="D56" i="107"/>
  <c r="AF55" i="107"/>
  <c r="AB55" i="107" s="1"/>
  <c r="AE55" i="107"/>
  <c r="Z55" i="107"/>
  <c r="Y55" i="107"/>
  <c r="T55" i="107"/>
  <c r="S55" i="107"/>
  <c r="N55" i="107"/>
  <c r="M55" i="107"/>
  <c r="J55" i="107" s="1"/>
  <c r="H55" i="107"/>
  <c r="D55" i="107" s="1"/>
  <c r="G55" i="107"/>
  <c r="B55" i="107"/>
  <c r="AF54" i="107"/>
  <c r="AE54" i="107"/>
  <c r="Z54" i="107"/>
  <c r="Y54" i="107"/>
  <c r="V54" i="107" s="1"/>
  <c r="T54" i="107"/>
  <c r="P54" i="107" s="1"/>
  <c r="S54" i="107"/>
  <c r="N54" i="107"/>
  <c r="M54" i="107"/>
  <c r="H54" i="107"/>
  <c r="G54" i="107"/>
  <c r="B54" i="107"/>
  <c r="AF53" i="107"/>
  <c r="AB53" i="107" s="1"/>
  <c r="AE53" i="107"/>
  <c r="Z53" i="107"/>
  <c r="Y53" i="107"/>
  <c r="T53" i="107"/>
  <c r="S53" i="107"/>
  <c r="N53" i="107"/>
  <c r="M53" i="107"/>
  <c r="H53" i="107"/>
  <c r="D53" i="107" s="1"/>
  <c r="G53" i="107"/>
  <c r="B53" i="107"/>
  <c r="AF52" i="107"/>
  <c r="AB52" i="107" s="1"/>
  <c r="AE52" i="107"/>
  <c r="Z52" i="107"/>
  <c r="Y52" i="107"/>
  <c r="V52" i="107"/>
  <c r="T52" i="107"/>
  <c r="S52" i="107"/>
  <c r="N52" i="107"/>
  <c r="J52" i="107" s="1"/>
  <c r="M52" i="107"/>
  <c r="H52" i="107"/>
  <c r="G52" i="107"/>
  <c r="B52" i="107"/>
  <c r="AF51" i="107"/>
  <c r="AB51" i="107" s="1"/>
  <c r="AE51" i="107"/>
  <c r="Z51" i="107"/>
  <c r="V51" i="107" s="1"/>
  <c r="Y51" i="107"/>
  <c r="T51" i="107"/>
  <c r="P51" i="107" s="1"/>
  <c r="S51" i="107"/>
  <c r="N51" i="107"/>
  <c r="M51" i="107"/>
  <c r="J51" i="107"/>
  <c r="H51" i="107"/>
  <c r="G51" i="107"/>
  <c r="D51" i="107" s="1"/>
  <c r="B51" i="107"/>
  <c r="AF50" i="107"/>
  <c r="AE50" i="107"/>
  <c r="Z50" i="107"/>
  <c r="Y50" i="107"/>
  <c r="V50" i="107" s="1"/>
  <c r="T50" i="107"/>
  <c r="S50" i="107"/>
  <c r="P50" i="107" s="1"/>
  <c r="N50" i="107"/>
  <c r="J50" i="107" s="1"/>
  <c r="M50" i="107"/>
  <c r="H50" i="107"/>
  <c r="G50" i="107"/>
  <c r="B50" i="107"/>
  <c r="AF49" i="107"/>
  <c r="AE49" i="107"/>
  <c r="AB49" i="107" s="1"/>
  <c r="Z49" i="107"/>
  <c r="V49" i="107" s="1"/>
  <c r="Y49" i="107"/>
  <c r="T49" i="107"/>
  <c r="P49" i="107" s="1"/>
  <c r="S49" i="107"/>
  <c r="N49" i="107"/>
  <c r="M49" i="107"/>
  <c r="H49" i="107"/>
  <c r="D49" i="107" s="1"/>
  <c r="G49" i="107"/>
  <c r="B49" i="107"/>
  <c r="AF48" i="107"/>
  <c r="AE48" i="107"/>
  <c r="Z48" i="107"/>
  <c r="Y48" i="107"/>
  <c r="T48" i="107"/>
  <c r="P48" i="107" s="1"/>
  <c r="S48" i="107"/>
  <c r="N48" i="107"/>
  <c r="M48" i="107"/>
  <c r="H48" i="107"/>
  <c r="G48" i="107"/>
  <c r="B48" i="107"/>
  <c r="AF47" i="107"/>
  <c r="AD47" i="107"/>
  <c r="AB47" i="107" s="1"/>
  <c r="Z47" i="107"/>
  <c r="X47" i="107"/>
  <c r="V47" i="107" s="1"/>
  <c r="T47" i="107"/>
  <c r="AI47" i="107" s="1"/>
  <c r="R47" i="107"/>
  <c r="P47" i="107" s="1"/>
  <c r="N47" i="107"/>
  <c r="L47" i="107"/>
  <c r="J47" i="107"/>
  <c r="H47" i="107"/>
  <c r="F47" i="107"/>
  <c r="D47" i="107" s="1"/>
  <c r="B47" i="107"/>
  <c r="AB46" i="107"/>
  <c r="V46" i="107"/>
  <c r="P46" i="107"/>
  <c r="J46" i="107"/>
  <c r="D46" i="107"/>
  <c r="AF45" i="107"/>
  <c r="AE45" i="107"/>
  <c r="AB45" i="107"/>
  <c r="Z45" i="107"/>
  <c r="Y45" i="107"/>
  <c r="T45" i="107"/>
  <c r="S45" i="107"/>
  <c r="N45" i="107"/>
  <c r="M45" i="107"/>
  <c r="J45" i="107" s="1"/>
  <c r="H45" i="107"/>
  <c r="G45" i="107"/>
  <c r="B45" i="107"/>
  <c r="AF44" i="107"/>
  <c r="AE44" i="107"/>
  <c r="Z44" i="107"/>
  <c r="Y44" i="107"/>
  <c r="V44" i="107" s="1"/>
  <c r="T44" i="107"/>
  <c r="S44" i="107"/>
  <c r="N44" i="107"/>
  <c r="J44" i="107" s="1"/>
  <c r="M44" i="107"/>
  <c r="H44" i="107"/>
  <c r="G44" i="107"/>
  <c r="B44" i="107"/>
  <c r="AF43" i="107"/>
  <c r="AB43" i="107" s="1"/>
  <c r="AE43" i="107"/>
  <c r="Z43" i="107"/>
  <c r="V43" i="107" s="1"/>
  <c r="Y43" i="107"/>
  <c r="T43" i="107"/>
  <c r="S43" i="107"/>
  <c r="N43" i="107"/>
  <c r="M43" i="107"/>
  <c r="H43" i="107"/>
  <c r="D43" i="107" s="1"/>
  <c r="G43" i="107"/>
  <c r="B43" i="107"/>
  <c r="AF42" i="107"/>
  <c r="AE42" i="107"/>
  <c r="Z42" i="107"/>
  <c r="Y42" i="107"/>
  <c r="V42" i="107"/>
  <c r="T42" i="107"/>
  <c r="S42" i="107"/>
  <c r="P42" i="107" s="1"/>
  <c r="N42" i="107"/>
  <c r="J42" i="107" s="1"/>
  <c r="M42" i="107"/>
  <c r="H42" i="107"/>
  <c r="G42" i="107"/>
  <c r="B42" i="107"/>
  <c r="AF41" i="107"/>
  <c r="AE41" i="107"/>
  <c r="AB41" i="107" s="1"/>
  <c r="Z41" i="107"/>
  <c r="V41" i="107" s="1"/>
  <c r="Y41" i="107"/>
  <c r="T41" i="107"/>
  <c r="S41" i="107"/>
  <c r="N41" i="107"/>
  <c r="M41" i="107"/>
  <c r="J41" i="107"/>
  <c r="H41" i="107"/>
  <c r="G41" i="107"/>
  <c r="B41" i="107"/>
  <c r="AF40" i="107"/>
  <c r="AE40" i="107"/>
  <c r="Z40" i="107"/>
  <c r="Y40" i="107"/>
  <c r="T40" i="107"/>
  <c r="P40" i="107" s="1"/>
  <c r="S40" i="107"/>
  <c r="N40" i="107"/>
  <c r="M40" i="107"/>
  <c r="H40" i="107"/>
  <c r="G40" i="107"/>
  <c r="B40" i="107"/>
  <c r="AI39" i="107"/>
  <c r="AF39" i="107"/>
  <c r="AD39" i="107"/>
  <c r="AB39" i="107" s="1"/>
  <c r="Z39" i="107"/>
  <c r="X39" i="107"/>
  <c r="V39" i="107" s="1"/>
  <c r="T39" i="107"/>
  <c r="R39" i="107"/>
  <c r="P39" i="107"/>
  <c r="N39" i="107"/>
  <c r="L39" i="107"/>
  <c r="J39" i="107" s="1"/>
  <c r="H39" i="107"/>
  <c r="F39" i="107"/>
  <c r="D39" i="107" s="1"/>
  <c r="B39" i="107"/>
  <c r="AB38" i="107"/>
  <c r="V38" i="107"/>
  <c r="P38" i="107"/>
  <c r="J38" i="107"/>
  <c r="D38" i="107"/>
  <c r="AF37" i="107"/>
  <c r="AE37" i="107"/>
  <c r="Z37" i="107"/>
  <c r="V37" i="107" s="1"/>
  <c r="Y37" i="107"/>
  <c r="T37" i="107"/>
  <c r="S37" i="107"/>
  <c r="N37" i="107"/>
  <c r="J37" i="107" s="1"/>
  <c r="M37" i="107"/>
  <c r="H37" i="107"/>
  <c r="G37" i="107"/>
  <c r="D37" i="107" s="1"/>
  <c r="B37" i="107"/>
  <c r="AF36" i="107"/>
  <c r="AE36" i="107"/>
  <c r="AE35" i="107" s="1"/>
  <c r="Z36" i="107"/>
  <c r="V36" i="107" s="1"/>
  <c r="Y36" i="107"/>
  <c r="Y35" i="107" s="1"/>
  <c r="T36" i="107"/>
  <c r="S36" i="107"/>
  <c r="P36" i="107"/>
  <c r="N36" i="107"/>
  <c r="M36" i="107"/>
  <c r="H36" i="107"/>
  <c r="G36" i="107"/>
  <c r="G35" i="107" s="1"/>
  <c r="B36" i="107"/>
  <c r="AF35" i="107"/>
  <c r="AD35" i="107"/>
  <c r="AB35" i="107" s="1"/>
  <c r="Z35" i="107"/>
  <c r="X35" i="107"/>
  <c r="V35" i="107" s="1"/>
  <c r="T35" i="107"/>
  <c r="AI35" i="107" s="1"/>
  <c r="R35" i="107"/>
  <c r="P35" i="107"/>
  <c r="N35" i="107"/>
  <c r="L35" i="107"/>
  <c r="J35" i="107" s="1"/>
  <c r="H35" i="107"/>
  <c r="F35" i="107"/>
  <c r="D35" i="107" s="1"/>
  <c r="B35" i="107"/>
  <c r="AB34" i="107"/>
  <c r="V34" i="107"/>
  <c r="P34" i="107"/>
  <c r="J34" i="107"/>
  <c r="D34" i="107"/>
  <c r="AF33" i="107"/>
  <c r="AE33" i="107"/>
  <c r="AB33" i="107" s="1"/>
  <c r="Z33" i="107"/>
  <c r="V33" i="107" s="1"/>
  <c r="Y33" i="107"/>
  <c r="T33" i="107"/>
  <c r="S33" i="107"/>
  <c r="N33" i="107"/>
  <c r="M33" i="107"/>
  <c r="J33" i="107"/>
  <c r="H33" i="107"/>
  <c r="G33" i="107"/>
  <c r="B33" i="107"/>
  <c r="AF32" i="107"/>
  <c r="AE32" i="107"/>
  <c r="Z32" i="107"/>
  <c r="Y32" i="107"/>
  <c r="V32" i="107" s="1"/>
  <c r="T32" i="107"/>
  <c r="P32" i="107" s="1"/>
  <c r="S32" i="107"/>
  <c r="N32" i="107"/>
  <c r="M32" i="107"/>
  <c r="H32" i="107"/>
  <c r="G32" i="107"/>
  <c r="B32" i="107"/>
  <c r="AF31" i="107"/>
  <c r="AB31" i="107" s="1"/>
  <c r="AE31" i="107"/>
  <c r="Z31" i="107"/>
  <c r="Y31" i="107"/>
  <c r="T31" i="107"/>
  <c r="S31" i="107"/>
  <c r="N31" i="107"/>
  <c r="M31" i="107"/>
  <c r="H31" i="107"/>
  <c r="G31" i="107"/>
  <c r="D31" i="107"/>
  <c r="B31" i="107"/>
  <c r="AF30" i="107"/>
  <c r="AB30" i="107" s="1"/>
  <c r="AE30" i="107"/>
  <c r="Z30" i="107"/>
  <c r="Y30" i="107"/>
  <c r="T30" i="107"/>
  <c r="S30" i="107"/>
  <c r="P30" i="107"/>
  <c r="N30" i="107"/>
  <c r="M30" i="107"/>
  <c r="H30" i="107"/>
  <c r="G30" i="107"/>
  <c r="B30" i="107"/>
  <c r="AF29" i="107"/>
  <c r="AE29" i="107"/>
  <c r="AB29" i="107"/>
  <c r="Z29" i="107"/>
  <c r="Y29" i="107"/>
  <c r="T29" i="107"/>
  <c r="S29" i="107"/>
  <c r="N29" i="107"/>
  <c r="M29" i="107"/>
  <c r="H29" i="107"/>
  <c r="G29" i="107"/>
  <c r="B29" i="107"/>
  <c r="AF28" i="107"/>
  <c r="AE28" i="107"/>
  <c r="AD28" i="107"/>
  <c r="AB28" i="107" s="1"/>
  <c r="Z28" i="107"/>
  <c r="X28" i="107"/>
  <c r="V28" i="107" s="1"/>
  <c r="T28" i="107"/>
  <c r="R28" i="107"/>
  <c r="P28" i="107" s="1"/>
  <c r="N28" i="107"/>
  <c r="L28" i="107"/>
  <c r="J28" i="107" s="1"/>
  <c r="H28" i="107"/>
  <c r="F28" i="107"/>
  <c r="AH28" i="107" s="1"/>
  <c r="B28" i="107"/>
  <c r="AB27" i="107"/>
  <c r="V27" i="107"/>
  <c r="P27" i="107"/>
  <c r="J27" i="107"/>
  <c r="D27" i="107"/>
  <c r="AF26" i="107"/>
  <c r="AE26" i="107"/>
  <c r="Z26" i="107"/>
  <c r="V26" i="107" s="1"/>
  <c r="Y26" i="107"/>
  <c r="T26" i="107"/>
  <c r="S26" i="107"/>
  <c r="P26" i="107"/>
  <c r="N26" i="107"/>
  <c r="M26" i="107"/>
  <c r="H26" i="107"/>
  <c r="G26" i="107"/>
  <c r="B26" i="107"/>
  <c r="AF25" i="107"/>
  <c r="AE25" i="107"/>
  <c r="AB25" i="107"/>
  <c r="Z25" i="107"/>
  <c r="Y25" i="107"/>
  <c r="T25" i="107"/>
  <c r="S25" i="107"/>
  <c r="N25" i="107"/>
  <c r="M25" i="107"/>
  <c r="J25" i="107" s="1"/>
  <c r="H25" i="107"/>
  <c r="D25" i="107" s="1"/>
  <c r="G25" i="107"/>
  <c r="B25" i="107"/>
  <c r="AF24" i="107"/>
  <c r="AB24" i="107" s="1"/>
  <c r="AE24" i="107"/>
  <c r="Z24" i="107"/>
  <c r="Y24" i="107"/>
  <c r="V24" i="107"/>
  <c r="T24" i="107"/>
  <c r="S24" i="107"/>
  <c r="P24" i="107" s="1"/>
  <c r="N24" i="107"/>
  <c r="J24" i="107" s="1"/>
  <c r="M24" i="107"/>
  <c r="H24" i="107"/>
  <c r="G24" i="107"/>
  <c r="B24" i="107"/>
  <c r="AF23" i="107"/>
  <c r="AE23" i="107"/>
  <c r="Z23" i="107"/>
  <c r="V23" i="107" s="1"/>
  <c r="Y23" i="107"/>
  <c r="T23" i="107"/>
  <c r="P23" i="107" s="1"/>
  <c r="S23" i="107"/>
  <c r="N23" i="107"/>
  <c r="M23" i="107"/>
  <c r="J23" i="107"/>
  <c r="H23" i="107"/>
  <c r="G23" i="107"/>
  <c r="D23" i="107" s="1"/>
  <c r="B23" i="107"/>
  <c r="AF22" i="107"/>
  <c r="AE22" i="107"/>
  <c r="Z22" i="107"/>
  <c r="Y22" i="107"/>
  <c r="Y21" i="107" s="1"/>
  <c r="T22" i="107"/>
  <c r="S22" i="107"/>
  <c r="N22" i="107"/>
  <c r="J22" i="107" s="1"/>
  <c r="M22" i="107"/>
  <c r="H22" i="107"/>
  <c r="G22" i="107"/>
  <c r="B22" i="107"/>
  <c r="AF21" i="107"/>
  <c r="AE67" i="107" s="1"/>
  <c r="AD21" i="107"/>
  <c r="AB21" i="107" s="1"/>
  <c r="Z21" i="107"/>
  <c r="X21" i="107"/>
  <c r="V21" i="107" s="1"/>
  <c r="T21" i="107"/>
  <c r="R21" i="107"/>
  <c r="N21" i="107"/>
  <c r="M67" i="107" s="1"/>
  <c r="L21" i="107"/>
  <c r="J21" i="107"/>
  <c r="H21" i="107"/>
  <c r="G67" i="107" s="1"/>
  <c r="F21" i="107"/>
  <c r="D21" i="107" s="1"/>
  <c r="B21" i="107"/>
  <c r="B9" i="107"/>
  <c r="G78" i="107" s="1"/>
  <c r="B78" i="108"/>
  <c r="AD68" i="108"/>
  <c r="X68" i="108"/>
  <c r="R68" i="108"/>
  <c r="L68" i="108"/>
  <c r="F68" i="108"/>
  <c r="AH68" i="108" s="1"/>
  <c r="B15" i="108" s="1"/>
  <c r="AF65" i="108"/>
  <c r="AB65" i="108" s="1"/>
  <c r="AE65" i="108"/>
  <c r="Z65" i="108"/>
  <c r="Y65" i="108"/>
  <c r="T65" i="108"/>
  <c r="S65" i="108"/>
  <c r="N65" i="108"/>
  <c r="J65" i="108" s="1"/>
  <c r="M65" i="108"/>
  <c r="H65" i="108"/>
  <c r="G65" i="108"/>
  <c r="B65" i="108"/>
  <c r="AF64" i="108"/>
  <c r="AE64" i="108"/>
  <c r="Z64" i="108"/>
  <c r="V64" i="108" s="1"/>
  <c r="Y64" i="108"/>
  <c r="T64" i="108"/>
  <c r="S64" i="108"/>
  <c r="N64" i="108"/>
  <c r="M64" i="108"/>
  <c r="H64" i="108"/>
  <c r="G64" i="108"/>
  <c r="D64" i="108" s="1"/>
  <c r="B64" i="108"/>
  <c r="AF63" i="108"/>
  <c r="AE63" i="108"/>
  <c r="Z63" i="108"/>
  <c r="Y63" i="108"/>
  <c r="T63" i="108"/>
  <c r="S63" i="108"/>
  <c r="P63" i="108" s="1"/>
  <c r="N63" i="108"/>
  <c r="J63" i="108" s="1"/>
  <c r="M63" i="108"/>
  <c r="H63" i="108"/>
  <c r="D63" i="108" s="1"/>
  <c r="G63" i="108"/>
  <c r="B63" i="108"/>
  <c r="AF62" i="108"/>
  <c r="AE62" i="108"/>
  <c r="AB62" i="108" s="1"/>
  <c r="Z62" i="108"/>
  <c r="Y62" i="108"/>
  <c r="T62" i="108"/>
  <c r="P62" i="108" s="1"/>
  <c r="S62" i="108"/>
  <c r="N62" i="108"/>
  <c r="AH62" i="108" s="1"/>
  <c r="M62" i="108"/>
  <c r="H62" i="108"/>
  <c r="G62" i="108"/>
  <c r="B62" i="108"/>
  <c r="AF61" i="108"/>
  <c r="AE61" i="108"/>
  <c r="Z61" i="108"/>
  <c r="Y61" i="108"/>
  <c r="T61" i="108"/>
  <c r="S61" i="108"/>
  <c r="P61" i="108" s="1"/>
  <c r="N61" i="108"/>
  <c r="M61" i="108"/>
  <c r="H61" i="108"/>
  <c r="D61" i="108" s="1"/>
  <c r="G61" i="108"/>
  <c r="B61" i="108"/>
  <c r="AF60" i="108"/>
  <c r="AE60" i="108"/>
  <c r="AB60" i="108" s="1"/>
  <c r="Z60" i="108"/>
  <c r="Y60" i="108"/>
  <c r="T60" i="108"/>
  <c r="P60" i="108" s="1"/>
  <c r="S60" i="108"/>
  <c r="N60" i="108"/>
  <c r="M60" i="108"/>
  <c r="H60" i="108"/>
  <c r="G60" i="108"/>
  <c r="B60" i="108"/>
  <c r="AF59" i="108"/>
  <c r="AE59" i="108"/>
  <c r="Z59" i="108"/>
  <c r="Y59" i="108"/>
  <c r="T59" i="108"/>
  <c r="S59" i="108"/>
  <c r="P59" i="108" s="1"/>
  <c r="N59" i="108"/>
  <c r="J59" i="108" s="1"/>
  <c r="M59" i="108"/>
  <c r="H59" i="108"/>
  <c r="D59" i="108" s="1"/>
  <c r="G59" i="108"/>
  <c r="B59" i="108"/>
  <c r="AF58" i="108"/>
  <c r="AE58" i="108"/>
  <c r="AB58" i="108" s="1"/>
  <c r="Z58" i="108"/>
  <c r="Y58" i="108"/>
  <c r="T58" i="108"/>
  <c r="P58" i="108" s="1"/>
  <c r="S58" i="108"/>
  <c r="N58" i="108"/>
  <c r="AH58" i="108" s="1"/>
  <c r="M58" i="108"/>
  <c r="H58" i="108"/>
  <c r="G58" i="108"/>
  <c r="B58" i="108"/>
  <c r="AF57" i="108"/>
  <c r="AD57" i="108"/>
  <c r="AB57" i="108"/>
  <c r="Z57" i="108"/>
  <c r="Y57" i="108"/>
  <c r="X57" i="108"/>
  <c r="V57" i="108"/>
  <c r="T57" i="108"/>
  <c r="R57" i="108"/>
  <c r="P57" i="108" s="1"/>
  <c r="N57" i="108"/>
  <c r="L57" i="108"/>
  <c r="J57" i="108" s="1"/>
  <c r="H57" i="108"/>
  <c r="F57" i="108"/>
  <c r="AH57" i="108" s="1"/>
  <c r="D57" i="108"/>
  <c r="B57" i="108"/>
  <c r="AB56" i="108"/>
  <c r="V56" i="108"/>
  <c r="P56" i="108"/>
  <c r="J56" i="108"/>
  <c r="D56" i="108"/>
  <c r="AF55" i="108"/>
  <c r="AE55" i="108"/>
  <c r="Z55" i="108"/>
  <c r="Y55" i="108"/>
  <c r="T55" i="108"/>
  <c r="S55" i="108"/>
  <c r="P55" i="108" s="1"/>
  <c r="N55" i="108"/>
  <c r="M55" i="108"/>
  <c r="H55" i="108"/>
  <c r="D55" i="108" s="1"/>
  <c r="G55" i="108"/>
  <c r="B55" i="108"/>
  <c r="AF54" i="108"/>
  <c r="AE54" i="108"/>
  <c r="AB54" i="108" s="1"/>
  <c r="Z54" i="108"/>
  <c r="Y54" i="108"/>
  <c r="V54" i="108"/>
  <c r="T54" i="108"/>
  <c r="P54" i="108" s="1"/>
  <c r="S54" i="108"/>
  <c r="N54" i="108"/>
  <c r="M54" i="108"/>
  <c r="H54" i="108"/>
  <c r="AH54" i="108" s="1"/>
  <c r="G54" i="108"/>
  <c r="B54" i="108"/>
  <c r="AF53" i="108"/>
  <c r="AE53" i="108"/>
  <c r="Z53" i="108"/>
  <c r="Y53" i="108"/>
  <c r="T53" i="108"/>
  <c r="S53" i="108"/>
  <c r="P53" i="108" s="1"/>
  <c r="N53" i="108"/>
  <c r="M53" i="108"/>
  <c r="J53" i="108"/>
  <c r="H53" i="108"/>
  <c r="D53" i="108" s="1"/>
  <c r="G53" i="108"/>
  <c r="B53" i="108"/>
  <c r="AF52" i="108"/>
  <c r="AE52" i="108"/>
  <c r="AB52" i="108" s="1"/>
  <c r="Z52" i="108"/>
  <c r="Y52" i="108"/>
  <c r="V52" i="108"/>
  <c r="T52" i="108"/>
  <c r="P52" i="108" s="1"/>
  <c r="S52" i="108"/>
  <c r="N52" i="108"/>
  <c r="M52" i="108"/>
  <c r="H52" i="108"/>
  <c r="AH52" i="108" s="1"/>
  <c r="G52" i="108"/>
  <c r="B52" i="108"/>
  <c r="AF51" i="108"/>
  <c r="AE51" i="108"/>
  <c r="Z51" i="108"/>
  <c r="Y51" i="108"/>
  <c r="T51" i="108"/>
  <c r="S51" i="108"/>
  <c r="P51" i="108" s="1"/>
  <c r="N51" i="108"/>
  <c r="M51" i="108"/>
  <c r="J51" i="108"/>
  <c r="H51" i="108"/>
  <c r="D51" i="108" s="1"/>
  <c r="G51" i="108"/>
  <c r="B51" i="108"/>
  <c r="AF50" i="108"/>
  <c r="AE50" i="108"/>
  <c r="AB50" i="108" s="1"/>
  <c r="Z50" i="108"/>
  <c r="Y50" i="108"/>
  <c r="V50" i="108"/>
  <c r="T50" i="108"/>
  <c r="P50" i="108" s="1"/>
  <c r="S50" i="108"/>
  <c r="N50" i="108"/>
  <c r="M50" i="108"/>
  <c r="H50" i="108"/>
  <c r="AH50" i="108" s="1"/>
  <c r="G50" i="108"/>
  <c r="B50" i="108"/>
  <c r="AF49" i="108"/>
  <c r="AE49" i="108"/>
  <c r="Z49" i="108"/>
  <c r="Y49" i="108"/>
  <c r="T49" i="108"/>
  <c r="S49" i="108"/>
  <c r="P49" i="108" s="1"/>
  <c r="N49" i="108"/>
  <c r="M49" i="108"/>
  <c r="J49" i="108"/>
  <c r="H49" i="108"/>
  <c r="D49" i="108" s="1"/>
  <c r="G49" i="108"/>
  <c r="B49" i="108"/>
  <c r="AF48" i="108"/>
  <c r="AE48" i="108"/>
  <c r="AB48" i="108" s="1"/>
  <c r="Z48" i="108"/>
  <c r="Y48" i="108"/>
  <c r="V48" i="108"/>
  <c r="T48" i="108"/>
  <c r="P48" i="108" s="1"/>
  <c r="S48" i="108"/>
  <c r="N48" i="108"/>
  <c r="M48" i="108"/>
  <c r="H48" i="108"/>
  <c r="AH48" i="108" s="1"/>
  <c r="G48" i="108"/>
  <c r="B48" i="108"/>
  <c r="AF47" i="108"/>
  <c r="AD47" i="108"/>
  <c r="AB47" i="108"/>
  <c r="Z47" i="108"/>
  <c r="Y47" i="108"/>
  <c r="X47" i="108"/>
  <c r="V47" i="108"/>
  <c r="T47" i="108"/>
  <c r="R47" i="108"/>
  <c r="P47" i="108" s="1"/>
  <c r="N47" i="108"/>
  <c r="M47" i="108"/>
  <c r="L47" i="108"/>
  <c r="J47" i="108" s="1"/>
  <c r="H47" i="108"/>
  <c r="F47" i="108"/>
  <c r="D47" i="108"/>
  <c r="B47" i="108"/>
  <c r="AB46" i="108"/>
  <c r="V46" i="108"/>
  <c r="P46" i="108"/>
  <c r="J46" i="108"/>
  <c r="D46" i="108"/>
  <c r="AF45" i="108"/>
  <c r="AE45" i="108"/>
  <c r="Z45" i="108"/>
  <c r="Y45" i="108"/>
  <c r="T45" i="108"/>
  <c r="S45" i="108"/>
  <c r="P45" i="108" s="1"/>
  <c r="N45" i="108"/>
  <c r="M45" i="108"/>
  <c r="J45" i="108"/>
  <c r="H45" i="108"/>
  <c r="D45" i="108" s="1"/>
  <c r="G45" i="108"/>
  <c r="B45" i="108"/>
  <c r="AF44" i="108"/>
  <c r="AE44" i="108"/>
  <c r="AB44" i="108" s="1"/>
  <c r="Z44" i="108"/>
  <c r="Y44" i="108"/>
  <c r="V44" i="108"/>
  <c r="T44" i="108"/>
  <c r="P44" i="108" s="1"/>
  <c r="S44" i="108"/>
  <c r="N44" i="108"/>
  <c r="M44" i="108"/>
  <c r="H44" i="108"/>
  <c r="AH44" i="108" s="1"/>
  <c r="G44" i="108"/>
  <c r="B44" i="108"/>
  <c r="AF43" i="108"/>
  <c r="AE43" i="108"/>
  <c r="Z43" i="108"/>
  <c r="Y43" i="108"/>
  <c r="T43" i="108"/>
  <c r="S43" i="108"/>
  <c r="P43" i="108" s="1"/>
  <c r="N43" i="108"/>
  <c r="M43" i="108"/>
  <c r="J43" i="108"/>
  <c r="H43" i="108"/>
  <c r="D43" i="108" s="1"/>
  <c r="G43" i="108"/>
  <c r="B43" i="108"/>
  <c r="AF42" i="108"/>
  <c r="AE42" i="108"/>
  <c r="AB42" i="108" s="1"/>
  <c r="Z42" i="108"/>
  <c r="Y42" i="108"/>
  <c r="V42" i="108"/>
  <c r="T42" i="108"/>
  <c r="P42" i="108" s="1"/>
  <c r="S42" i="108"/>
  <c r="N42" i="108"/>
  <c r="M42" i="108"/>
  <c r="H42" i="108"/>
  <c r="AH42" i="108" s="1"/>
  <c r="G42" i="108"/>
  <c r="B42" i="108"/>
  <c r="AF41" i="108"/>
  <c r="AE41" i="108"/>
  <c r="Z41" i="108"/>
  <c r="Y41" i="108"/>
  <c r="T41" i="108"/>
  <c r="S41" i="108"/>
  <c r="P41" i="108" s="1"/>
  <c r="N41" i="108"/>
  <c r="M41" i="108"/>
  <c r="J41" i="108"/>
  <c r="H41" i="108"/>
  <c r="D41" i="108" s="1"/>
  <c r="G41" i="108"/>
  <c r="B41" i="108"/>
  <c r="AF40" i="108"/>
  <c r="AE40" i="108"/>
  <c r="AB40" i="108" s="1"/>
  <c r="Z40" i="108"/>
  <c r="Y40" i="108"/>
  <c r="V40" i="108"/>
  <c r="T40" i="108"/>
  <c r="P40" i="108" s="1"/>
  <c r="S40" i="108"/>
  <c r="N40" i="108"/>
  <c r="M40" i="108"/>
  <c r="H40" i="108"/>
  <c r="G40" i="108"/>
  <c r="B40" i="108"/>
  <c r="AF39" i="108"/>
  <c r="AD39" i="108"/>
  <c r="AB39" i="108"/>
  <c r="Z39" i="108"/>
  <c r="Y39" i="108"/>
  <c r="X39" i="108"/>
  <c r="V39" i="108"/>
  <c r="T39" i="108"/>
  <c r="R39" i="108"/>
  <c r="P39" i="108" s="1"/>
  <c r="N39" i="108"/>
  <c r="M39" i="108"/>
  <c r="L39" i="108"/>
  <c r="J39" i="108" s="1"/>
  <c r="H39" i="108"/>
  <c r="F39" i="108"/>
  <c r="AH39" i="108" s="1"/>
  <c r="D39" i="108"/>
  <c r="B39" i="108"/>
  <c r="AB38" i="108"/>
  <c r="V38" i="108"/>
  <c r="P38" i="108"/>
  <c r="J38" i="108"/>
  <c r="D38" i="108"/>
  <c r="AF37" i="108"/>
  <c r="AE37" i="108"/>
  <c r="Z37" i="108"/>
  <c r="Y37" i="108"/>
  <c r="T37" i="108"/>
  <c r="S37" i="108"/>
  <c r="P37" i="108" s="1"/>
  <c r="N37" i="108"/>
  <c r="M37" i="108"/>
  <c r="J37" i="108"/>
  <c r="H37" i="108"/>
  <c r="D37" i="108" s="1"/>
  <c r="G37" i="108"/>
  <c r="B37" i="108"/>
  <c r="AF36" i="108"/>
  <c r="AE36" i="108"/>
  <c r="AB36" i="108" s="1"/>
  <c r="Z36" i="108"/>
  <c r="Y36" i="108"/>
  <c r="V36" i="108"/>
  <c r="T36" i="108"/>
  <c r="P36" i="108" s="1"/>
  <c r="S36" i="108"/>
  <c r="N36" i="108"/>
  <c r="M36" i="108"/>
  <c r="M35" i="108" s="1"/>
  <c r="H36" i="108"/>
  <c r="AH36" i="108" s="1"/>
  <c r="G36" i="108"/>
  <c r="B36" i="108"/>
  <c r="AF35" i="108"/>
  <c r="AD35" i="108"/>
  <c r="AB35" i="108"/>
  <c r="Z35" i="108"/>
  <c r="Y35" i="108"/>
  <c r="X35" i="108"/>
  <c r="V35" i="108"/>
  <c r="T35" i="108"/>
  <c r="R35" i="108"/>
  <c r="P35" i="108" s="1"/>
  <c r="N35" i="108"/>
  <c r="L35" i="108"/>
  <c r="J35" i="108"/>
  <c r="H35" i="108"/>
  <c r="F35" i="108"/>
  <c r="D35" i="108"/>
  <c r="B35" i="108"/>
  <c r="AB34" i="108"/>
  <c r="V34" i="108"/>
  <c r="P34" i="108"/>
  <c r="J34" i="108"/>
  <c r="D34" i="108"/>
  <c r="AF33" i="108"/>
  <c r="AE33" i="108"/>
  <c r="Z33" i="108"/>
  <c r="V33" i="108" s="1"/>
  <c r="Y33" i="108"/>
  <c r="T33" i="108"/>
  <c r="S33" i="108"/>
  <c r="P33" i="108" s="1"/>
  <c r="N33" i="108"/>
  <c r="J33" i="108" s="1"/>
  <c r="M33" i="108"/>
  <c r="H33" i="108"/>
  <c r="G33" i="108"/>
  <c r="B33" i="108"/>
  <c r="AF32" i="108"/>
  <c r="AE32" i="108"/>
  <c r="AB32" i="108" s="1"/>
  <c r="Z32" i="108"/>
  <c r="V32" i="108" s="1"/>
  <c r="Y32" i="108"/>
  <c r="T32" i="108"/>
  <c r="S32" i="108"/>
  <c r="N32" i="108"/>
  <c r="M32" i="108"/>
  <c r="H32" i="108"/>
  <c r="G32" i="108"/>
  <c r="D32" i="108" s="1"/>
  <c r="B32" i="108"/>
  <c r="AF31" i="108"/>
  <c r="AE31" i="108"/>
  <c r="Z31" i="108"/>
  <c r="V31" i="108" s="1"/>
  <c r="Y31" i="108"/>
  <c r="T31" i="108"/>
  <c r="S31" i="108"/>
  <c r="P31" i="108" s="1"/>
  <c r="N31" i="108"/>
  <c r="J31" i="108" s="1"/>
  <c r="M31" i="108"/>
  <c r="H31" i="108"/>
  <c r="G31" i="108"/>
  <c r="G28" i="108" s="1"/>
  <c r="B31" i="108"/>
  <c r="AF30" i="108"/>
  <c r="AE30" i="108"/>
  <c r="AB30" i="108" s="1"/>
  <c r="Z30" i="108"/>
  <c r="V30" i="108" s="1"/>
  <c r="Y30" i="108"/>
  <c r="T30" i="108"/>
  <c r="S30" i="108"/>
  <c r="N30" i="108"/>
  <c r="M30" i="108"/>
  <c r="M28" i="108" s="1"/>
  <c r="H30" i="108"/>
  <c r="G30" i="108"/>
  <c r="D30" i="108" s="1"/>
  <c r="B30" i="108"/>
  <c r="AF29" i="108"/>
  <c r="AE29" i="108"/>
  <c r="Z29" i="108"/>
  <c r="Y29" i="108"/>
  <c r="T29" i="108"/>
  <c r="S29" i="108"/>
  <c r="P29" i="108" s="1"/>
  <c r="N29" i="108"/>
  <c r="J29" i="108" s="1"/>
  <c r="M29" i="108"/>
  <c r="H29" i="108"/>
  <c r="G29" i="108"/>
  <c r="B29" i="108"/>
  <c r="AF28" i="108"/>
  <c r="AE28" i="108"/>
  <c r="AD28" i="108"/>
  <c r="AB28" i="108" s="1"/>
  <c r="Z28" i="108"/>
  <c r="Y28" i="108"/>
  <c r="X28" i="108"/>
  <c r="V28" i="108" s="1"/>
  <c r="T28" i="108"/>
  <c r="R28" i="108"/>
  <c r="P28" i="108" s="1"/>
  <c r="N28" i="108"/>
  <c r="L28" i="108"/>
  <c r="J28" i="108" s="1"/>
  <c r="H28" i="108"/>
  <c r="F28" i="108"/>
  <c r="B28" i="108"/>
  <c r="AB27" i="108"/>
  <c r="V27" i="108"/>
  <c r="P27" i="108"/>
  <c r="J27" i="108"/>
  <c r="D27" i="108"/>
  <c r="AF26" i="108"/>
  <c r="AE26" i="108"/>
  <c r="Z26" i="108"/>
  <c r="Y26" i="108"/>
  <c r="V26" i="108"/>
  <c r="T26" i="108"/>
  <c r="S26" i="108"/>
  <c r="N26" i="108"/>
  <c r="M26" i="108"/>
  <c r="H26" i="108"/>
  <c r="G26" i="108"/>
  <c r="D26" i="108" s="1"/>
  <c r="B26" i="108"/>
  <c r="AF25" i="108"/>
  <c r="AB25" i="108" s="1"/>
  <c r="AE25" i="108"/>
  <c r="Z25" i="108"/>
  <c r="Y25" i="108"/>
  <c r="T25" i="108"/>
  <c r="S25" i="108"/>
  <c r="N25" i="108"/>
  <c r="M25" i="108"/>
  <c r="J25" i="108"/>
  <c r="H25" i="108"/>
  <c r="G25" i="108"/>
  <c r="B25" i="108"/>
  <c r="AF24" i="108"/>
  <c r="AE24" i="108"/>
  <c r="Z24" i="108"/>
  <c r="Y24" i="108"/>
  <c r="V24" i="108"/>
  <c r="T24" i="108"/>
  <c r="S24" i="108"/>
  <c r="N24" i="108"/>
  <c r="M24" i="108"/>
  <c r="H24" i="108"/>
  <c r="G24" i="108"/>
  <c r="D24" i="108" s="1"/>
  <c r="B24" i="108"/>
  <c r="AF23" i="108"/>
  <c r="AB23" i="108" s="1"/>
  <c r="AE23" i="108"/>
  <c r="Z23" i="108"/>
  <c r="Y23" i="108"/>
  <c r="T23" i="108"/>
  <c r="S23" i="108"/>
  <c r="N23" i="108"/>
  <c r="M23" i="108"/>
  <c r="J23" i="108"/>
  <c r="H23" i="108"/>
  <c r="G23" i="108"/>
  <c r="B23" i="108"/>
  <c r="AF22" i="108"/>
  <c r="AE22" i="108"/>
  <c r="Z22" i="108"/>
  <c r="Y22" i="108"/>
  <c r="V22" i="108"/>
  <c r="T22" i="108"/>
  <c r="S22" i="108"/>
  <c r="N22" i="108"/>
  <c r="M22" i="108"/>
  <c r="M66" i="108" s="1"/>
  <c r="H22" i="108"/>
  <c r="G22" i="108"/>
  <c r="B22" i="108"/>
  <c r="AH21" i="108"/>
  <c r="AF21" i="108"/>
  <c r="AD21" i="108"/>
  <c r="AB21" i="108"/>
  <c r="Z21" i="108"/>
  <c r="Y67" i="108" s="1"/>
  <c r="X21" i="108"/>
  <c r="V21" i="108"/>
  <c r="T21" i="108"/>
  <c r="S67" i="108" s="1"/>
  <c r="R21" i="108"/>
  <c r="P21" i="108"/>
  <c r="N21" i="108"/>
  <c r="L21" i="108"/>
  <c r="J21" i="108" s="1"/>
  <c r="H21" i="108"/>
  <c r="F21" i="108"/>
  <c r="D21" i="108"/>
  <c r="B21" i="108"/>
  <c r="B9" i="108"/>
  <c r="G78" i="108" s="1"/>
  <c r="B78" i="106"/>
  <c r="AD68" i="106"/>
  <c r="X68" i="106"/>
  <c r="R68" i="106"/>
  <c r="L68" i="106"/>
  <c r="F68" i="106"/>
  <c r="AH68" i="106" s="1"/>
  <c r="B15" i="106" s="1"/>
  <c r="AF65" i="106"/>
  <c r="AE65" i="106"/>
  <c r="Z65" i="106"/>
  <c r="Y65" i="106"/>
  <c r="T65" i="106"/>
  <c r="S65" i="106"/>
  <c r="P65" i="106" s="1"/>
  <c r="N65" i="106"/>
  <c r="J65" i="106" s="1"/>
  <c r="M65" i="106"/>
  <c r="H65" i="106"/>
  <c r="G65" i="106"/>
  <c r="B65" i="106"/>
  <c r="AF64" i="106"/>
  <c r="AE64" i="106"/>
  <c r="AB64" i="106" s="1"/>
  <c r="Z64" i="106"/>
  <c r="Y64" i="106"/>
  <c r="T64" i="106"/>
  <c r="S64" i="106"/>
  <c r="N64" i="106"/>
  <c r="M64" i="106"/>
  <c r="H64" i="106"/>
  <c r="G64" i="106"/>
  <c r="D64" i="106" s="1"/>
  <c r="B64" i="106"/>
  <c r="AF63" i="106"/>
  <c r="AE63" i="106"/>
  <c r="Z63" i="106"/>
  <c r="V63" i="106" s="1"/>
  <c r="Y63" i="106"/>
  <c r="T63" i="106"/>
  <c r="S63" i="106"/>
  <c r="P63" i="106" s="1"/>
  <c r="N63" i="106"/>
  <c r="J63" i="106" s="1"/>
  <c r="M63" i="106"/>
  <c r="H63" i="106"/>
  <c r="G63" i="106"/>
  <c r="B63" i="106"/>
  <c r="AF62" i="106"/>
  <c r="AE62" i="106"/>
  <c r="AB62" i="106" s="1"/>
  <c r="Z62" i="106"/>
  <c r="V62" i="106" s="1"/>
  <c r="Y62" i="106"/>
  <c r="T62" i="106"/>
  <c r="S62" i="106"/>
  <c r="N62" i="106"/>
  <c r="M62" i="106"/>
  <c r="H62" i="106"/>
  <c r="G62" i="106"/>
  <c r="D62" i="106" s="1"/>
  <c r="B62" i="106"/>
  <c r="AF61" i="106"/>
  <c r="AE61" i="106"/>
  <c r="Z61" i="106"/>
  <c r="Y61" i="106"/>
  <c r="T61" i="106"/>
  <c r="S61" i="106"/>
  <c r="P61" i="106" s="1"/>
  <c r="N61" i="106"/>
  <c r="M61" i="106"/>
  <c r="J61" i="106"/>
  <c r="H61" i="106"/>
  <c r="G61" i="106"/>
  <c r="B61" i="106"/>
  <c r="AF60" i="106"/>
  <c r="AE60" i="106"/>
  <c r="AB60" i="106" s="1"/>
  <c r="Z60" i="106"/>
  <c r="Y60" i="106"/>
  <c r="V60" i="106"/>
  <c r="T60" i="106"/>
  <c r="P60" i="106" s="1"/>
  <c r="S60" i="106"/>
  <c r="N60" i="106"/>
  <c r="M60" i="106"/>
  <c r="H60" i="106"/>
  <c r="G60" i="106"/>
  <c r="B60" i="106"/>
  <c r="AF59" i="106"/>
  <c r="AB59" i="106" s="1"/>
  <c r="AE59" i="106"/>
  <c r="Z59" i="106"/>
  <c r="Y59" i="106"/>
  <c r="T59" i="106"/>
  <c r="AH59" i="106" s="1"/>
  <c r="S59" i="106"/>
  <c r="N59" i="106"/>
  <c r="M59" i="106"/>
  <c r="J59" i="106"/>
  <c r="H59" i="106"/>
  <c r="G59" i="106"/>
  <c r="B59" i="106"/>
  <c r="AF58" i="106"/>
  <c r="AE58" i="106"/>
  <c r="Z58" i="106"/>
  <c r="Y58" i="106"/>
  <c r="V58" i="106"/>
  <c r="T58" i="106"/>
  <c r="S58" i="106"/>
  <c r="N58" i="106"/>
  <c r="M58" i="106"/>
  <c r="H58" i="106"/>
  <c r="G58" i="106"/>
  <c r="D58" i="106"/>
  <c r="B58" i="106"/>
  <c r="AF57" i="106"/>
  <c r="AD57" i="106"/>
  <c r="AB57" i="106"/>
  <c r="Z57" i="106"/>
  <c r="X57" i="106"/>
  <c r="V57" i="106"/>
  <c r="T57" i="106"/>
  <c r="R57" i="106"/>
  <c r="P57" i="106"/>
  <c r="N57" i="106"/>
  <c r="L57" i="106"/>
  <c r="J57" i="106"/>
  <c r="H57" i="106"/>
  <c r="F57" i="106"/>
  <c r="B57" i="106"/>
  <c r="AB56" i="106"/>
  <c r="V56" i="106"/>
  <c r="P56" i="106"/>
  <c r="J56" i="106"/>
  <c r="D56" i="106"/>
  <c r="AF55" i="106"/>
  <c r="AB55" i="106" s="1"/>
  <c r="AE55" i="106"/>
  <c r="Z55" i="106"/>
  <c r="Y55" i="106"/>
  <c r="T55" i="106"/>
  <c r="P55" i="106" s="1"/>
  <c r="S55" i="106"/>
  <c r="N55" i="106"/>
  <c r="J55" i="106" s="1"/>
  <c r="M55" i="106"/>
  <c r="H55" i="106"/>
  <c r="G55" i="106"/>
  <c r="B55" i="106"/>
  <c r="AF54" i="106"/>
  <c r="AE54" i="106"/>
  <c r="AB54" i="106"/>
  <c r="Z54" i="106"/>
  <c r="V54" i="106" s="1"/>
  <c r="Y54" i="106"/>
  <c r="T54" i="106"/>
  <c r="S54" i="106"/>
  <c r="N54" i="106"/>
  <c r="M54" i="106"/>
  <c r="H54" i="106"/>
  <c r="G54" i="106"/>
  <c r="B54" i="106"/>
  <c r="AF53" i="106"/>
  <c r="AE53" i="106"/>
  <c r="Z53" i="106"/>
  <c r="Y53" i="106"/>
  <c r="T53" i="106"/>
  <c r="S53" i="106"/>
  <c r="P53" i="106" s="1"/>
  <c r="N53" i="106"/>
  <c r="M53" i="106"/>
  <c r="J53" i="106"/>
  <c r="H53" i="106"/>
  <c r="D53" i="106" s="1"/>
  <c r="G53" i="106"/>
  <c r="B53" i="106"/>
  <c r="AF52" i="106"/>
  <c r="AE52" i="106"/>
  <c r="Z52" i="106"/>
  <c r="Y52" i="106"/>
  <c r="V52" i="106"/>
  <c r="T52" i="106"/>
  <c r="S52" i="106"/>
  <c r="N52" i="106"/>
  <c r="M52" i="106"/>
  <c r="H52" i="106"/>
  <c r="G52" i="106"/>
  <c r="D52" i="106" s="1"/>
  <c r="B52" i="106"/>
  <c r="AF51" i="106"/>
  <c r="AB51" i="106" s="1"/>
  <c r="AE51" i="106"/>
  <c r="Z51" i="106"/>
  <c r="Y51" i="106"/>
  <c r="T51" i="106"/>
  <c r="P51" i="106" s="1"/>
  <c r="S51" i="106"/>
  <c r="N51" i="106"/>
  <c r="J51" i="106" s="1"/>
  <c r="M51" i="106"/>
  <c r="H51" i="106"/>
  <c r="G51" i="106"/>
  <c r="B51" i="106"/>
  <c r="AF50" i="106"/>
  <c r="AE50" i="106"/>
  <c r="AB50" i="106"/>
  <c r="Z50" i="106"/>
  <c r="V50" i="106" s="1"/>
  <c r="Y50" i="106"/>
  <c r="T50" i="106"/>
  <c r="S50" i="106"/>
  <c r="N50" i="106"/>
  <c r="M50" i="106"/>
  <c r="H50" i="106"/>
  <c r="G50" i="106"/>
  <c r="B50" i="106"/>
  <c r="AF49" i="106"/>
  <c r="AB49" i="106" s="1"/>
  <c r="AE49" i="106"/>
  <c r="Z49" i="106"/>
  <c r="Y49" i="106"/>
  <c r="T49" i="106"/>
  <c r="P49" i="106" s="1"/>
  <c r="S49" i="106"/>
  <c r="N49" i="106"/>
  <c r="M49" i="106"/>
  <c r="H49" i="106"/>
  <c r="G49" i="106"/>
  <c r="B49" i="106"/>
  <c r="AF48" i="106"/>
  <c r="AE48" i="106"/>
  <c r="Z48" i="106"/>
  <c r="Y48" i="106"/>
  <c r="T48" i="106"/>
  <c r="S48" i="106"/>
  <c r="N48" i="106"/>
  <c r="M48" i="106"/>
  <c r="H48" i="106"/>
  <c r="G48" i="106"/>
  <c r="D48" i="106"/>
  <c r="B48" i="106"/>
  <c r="AF47" i="106"/>
  <c r="AD47" i="106"/>
  <c r="AB47" i="106" s="1"/>
  <c r="Z47" i="106"/>
  <c r="X47" i="106"/>
  <c r="V47" i="106"/>
  <c r="T47" i="106"/>
  <c r="R47" i="106"/>
  <c r="P47" i="106"/>
  <c r="N47" i="106"/>
  <c r="L47" i="106"/>
  <c r="J47" i="106"/>
  <c r="H47" i="106"/>
  <c r="F47" i="106"/>
  <c r="B47" i="106"/>
  <c r="AB46" i="106"/>
  <c r="V46" i="106"/>
  <c r="P46" i="106"/>
  <c r="J46" i="106"/>
  <c r="D46" i="106"/>
  <c r="AF45" i="106"/>
  <c r="AB45" i="106" s="1"/>
  <c r="AE45" i="106"/>
  <c r="Z45" i="106"/>
  <c r="Y45" i="106"/>
  <c r="T45" i="106"/>
  <c r="P45" i="106" s="1"/>
  <c r="S45" i="106"/>
  <c r="N45" i="106"/>
  <c r="J45" i="106" s="1"/>
  <c r="M45" i="106"/>
  <c r="H45" i="106"/>
  <c r="G45" i="106"/>
  <c r="B45" i="106"/>
  <c r="AF44" i="106"/>
  <c r="AE44" i="106"/>
  <c r="AB44" i="106"/>
  <c r="Z44" i="106"/>
  <c r="V44" i="106" s="1"/>
  <c r="Y44" i="106"/>
  <c r="T44" i="106"/>
  <c r="S44" i="106"/>
  <c r="N44" i="106"/>
  <c r="M44" i="106"/>
  <c r="H44" i="106"/>
  <c r="G44" i="106"/>
  <c r="B44" i="106"/>
  <c r="AF43" i="106"/>
  <c r="AB43" i="106" s="1"/>
  <c r="AE43" i="106"/>
  <c r="Z43" i="106"/>
  <c r="Y43" i="106"/>
  <c r="T43" i="106"/>
  <c r="P43" i="106" s="1"/>
  <c r="S43" i="106"/>
  <c r="N43" i="106"/>
  <c r="J43" i="106" s="1"/>
  <c r="M43" i="106"/>
  <c r="H43" i="106"/>
  <c r="G43" i="106"/>
  <c r="B43" i="106"/>
  <c r="AF42" i="106"/>
  <c r="AE42" i="106"/>
  <c r="AB42" i="106" s="1"/>
  <c r="Z42" i="106"/>
  <c r="Y42" i="106"/>
  <c r="T42" i="106"/>
  <c r="S42" i="106"/>
  <c r="N42" i="106"/>
  <c r="M42" i="106"/>
  <c r="H42" i="106"/>
  <c r="G42" i="106"/>
  <c r="D42" i="106"/>
  <c r="B42" i="106"/>
  <c r="AF41" i="106"/>
  <c r="AE41" i="106"/>
  <c r="Z41" i="106"/>
  <c r="V41" i="106" s="1"/>
  <c r="Y41" i="106"/>
  <c r="T41" i="106"/>
  <c r="S41" i="106"/>
  <c r="P41" i="106"/>
  <c r="N41" i="106"/>
  <c r="M41" i="106"/>
  <c r="J41" i="106"/>
  <c r="H41" i="106"/>
  <c r="D41" i="106" s="1"/>
  <c r="G41" i="106"/>
  <c r="B41" i="106"/>
  <c r="AF40" i="106"/>
  <c r="AE40" i="106"/>
  <c r="Z40" i="106"/>
  <c r="Y40" i="106"/>
  <c r="V40" i="106"/>
  <c r="T40" i="106"/>
  <c r="S40" i="106"/>
  <c r="N40" i="106"/>
  <c r="M40" i="106"/>
  <c r="H40" i="106"/>
  <c r="G40" i="106"/>
  <c r="D40" i="106"/>
  <c r="B40" i="106"/>
  <c r="AF39" i="106"/>
  <c r="AD39" i="106"/>
  <c r="AB39" i="106"/>
  <c r="Z39" i="106"/>
  <c r="X39" i="106"/>
  <c r="V39" i="106"/>
  <c r="T39" i="106"/>
  <c r="R39" i="106"/>
  <c r="P39" i="106"/>
  <c r="N39" i="106"/>
  <c r="L39" i="106"/>
  <c r="J39" i="106" s="1"/>
  <c r="H39" i="106"/>
  <c r="F39" i="106"/>
  <c r="D39" i="106"/>
  <c r="B39" i="106"/>
  <c r="AB38" i="106"/>
  <c r="V38" i="106"/>
  <c r="P38" i="106"/>
  <c r="J38" i="106"/>
  <c r="D38" i="106"/>
  <c r="AF37" i="106"/>
  <c r="AB37" i="106" s="1"/>
  <c r="AE37" i="106"/>
  <c r="Z37" i="106"/>
  <c r="Y37" i="106"/>
  <c r="T37" i="106"/>
  <c r="P37" i="106" s="1"/>
  <c r="S37" i="106"/>
  <c r="N37" i="106"/>
  <c r="J37" i="106" s="1"/>
  <c r="M37" i="106"/>
  <c r="H37" i="106"/>
  <c r="G37" i="106"/>
  <c r="B37" i="106"/>
  <c r="AF36" i="106"/>
  <c r="AE36" i="106"/>
  <c r="AE35" i="106" s="1"/>
  <c r="Z36" i="106"/>
  <c r="V36" i="106" s="1"/>
  <c r="Y36" i="106"/>
  <c r="T36" i="106"/>
  <c r="S36" i="106"/>
  <c r="N36" i="106"/>
  <c r="M36" i="106"/>
  <c r="H36" i="106"/>
  <c r="G36" i="106"/>
  <c r="G35" i="106" s="1"/>
  <c r="D36" i="106"/>
  <c r="B36" i="106"/>
  <c r="AF35" i="106"/>
  <c r="AD35" i="106"/>
  <c r="AB35" i="106" s="1"/>
  <c r="Z35" i="106"/>
  <c r="X35" i="106"/>
  <c r="V35" i="106"/>
  <c r="T35" i="106"/>
  <c r="R35" i="106"/>
  <c r="P35" i="106"/>
  <c r="N35" i="106"/>
  <c r="L35" i="106"/>
  <c r="J35" i="106"/>
  <c r="H35" i="106"/>
  <c r="F35" i="106"/>
  <c r="B35" i="106"/>
  <c r="AB34" i="106"/>
  <c r="V34" i="106"/>
  <c r="P34" i="106"/>
  <c r="J34" i="106"/>
  <c r="D34" i="106"/>
  <c r="AF33" i="106"/>
  <c r="AB33" i="106" s="1"/>
  <c r="AE33" i="106"/>
  <c r="Z33" i="106"/>
  <c r="Y33" i="106"/>
  <c r="T33" i="106"/>
  <c r="P33" i="106" s="1"/>
  <c r="S33" i="106"/>
  <c r="N33" i="106"/>
  <c r="M33" i="106"/>
  <c r="H33" i="106"/>
  <c r="G33" i="106"/>
  <c r="B33" i="106"/>
  <c r="AF32" i="106"/>
  <c r="AE32" i="106"/>
  <c r="AB32" i="106"/>
  <c r="Z32" i="106"/>
  <c r="V32" i="106" s="1"/>
  <c r="Y32" i="106"/>
  <c r="T32" i="106"/>
  <c r="S32" i="106"/>
  <c r="N32" i="106"/>
  <c r="M32" i="106"/>
  <c r="H32" i="106"/>
  <c r="G32" i="106"/>
  <c r="B32" i="106"/>
  <c r="AF31" i="106"/>
  <c r="AB31" i="106" s="1"/>
  <c r="AE31" i="106"/>
  <c r="Z31" i="106"/>
  <c r="Y31" i="106"/>
  <c r="T31" i="106"/>
  <c r="P31" i="106" s="1"/>
  <c r="S31" i="106"/>
  <c r="N31" i="106"/>
  <c r="M31" i="106"/>
  <c r="H31" i="106"/>
  <c r="G31" i="106"/>
  <c r="B31" i="106"/>
  <c r="AF30" i="106"/>
  <c r="AE30" i="106"/>
  <c r="AB30" i="106" s="1"/>
  <c r="Z30" i="106"/>
  <c r="V30" i="106" s="1"/>
  <c r="Y30" i="106"/>
  <c r="Y28" i="106" s="1"/>
  <c r="T30" i="106"/>
  <c r="S30" i="106"/>
  <c r="N30" i="106"/>
  <c r="M30" i="106"/>
  <c r="H30" i="106"/>
  <c r="G30" i="106"/>
  <c r="D30" i="106"/>
  <c r="B30" i="106"/>
  <c r="AF29" i="106"/>
  <c r="AE29" i="106"/>
  <c r="Z29" i="106"/>
  <c r="V29" i="106" s="1"/>
  <c r="Y29" i="106"/>
  <c r="T29" i="106"/>
  <c r="S29" i="106"/>
  <c r="S28" i="106" s="1"/>
  <c r="P29" i="106"/>
  <c r="N29" i="106"/>
  <c r="M29" i="106"/>
  <c r="J29" i="106"/>
  <c r="H29" i="106"/>
  <c r="D29" i="106" s="1"/>
  <c r="G29" i="106"/>
  <c r="B29" i="106"/>
  <c r="AF28" i="106"/>
  <c r="AD28" i="106"/>
  <c r="AB28" i="106" s="1"/>
  <c r="Z28" i="106"/>
  <c r="X28" i="106"/>
  <c r="V28" i="106" s="1"/>
  <c r="T28" i="106"/>
  <c r="R28" i="106"/>
  <c r="P28" i="106" s="1"/>
  <c r="N28" i="106"/>
  <c r="L28" i="106"/>
  <c r="J28" i="106" s="1"/>
  <c r="H28" i="106"/>
  <c r="F28" i="106"/>
  <c r="B28" i="106"/>
  <c r="AB27" i="106"/>
  <c r="V27" i="106"/>
  <c r="P27" i="106"/>
  <c r="J27" i="106"/>
  <c r="D27" i="106"/>
  <c r="AF26" i="106"/>
  <c r="AE26" i="106"/>
  <c r="AB26" i="106"/>
  <c r="Z26" i="106"/>
  <c r="Y26" i="106"/>
  <c r="V26" i="106"/>
  <c r="T26" i="106"/>
  <c r="P26" i="106" s="1"/>
  <c r="S26" i="106"/>
  <c r="N26" i="106"/>
  <c r="M26" i="106"/>
  <c r="H26" i="106"/>
  <c r="G26" i="106"/>
  <c r="B26" i="106"/>
  <c r="AF25" i="106"/>
  <c r="AE25" i="106"/>
  <c r="Z25" i="106"/>
  <c r="Y25" i="106"/>
  <c r="T25" i="106"/>
  <c r="S25" i="106"/>
  <c r="P25" i="106"/>
  <c r="N25" i="106"/>
  <c r="J25" i="106" s="1"/>
  <c r="M25" i="106"/>
  <c r="H25" i="106"/>
  <c r="G25" i="106"/>
  <c r="B25" i="106"/>
  <c r="AF24" i="106"/>
  <c r="AE24" i="106"/>
  <c r="AB24" i="106" s="1"/>
  <c r="Z24" i="106"/>
  <c r="V24" i="106" s="1"/>
  <c r="Y24" i="106"/>
  <c r="T24" i="106"/>
  <c r="S24" i="106"/>
  <c r="N24" i="106"/>
  <c r="M24" i="106"/>
  <c r="H24" i="106"/>
  <c r="G24" i="106"/>
  <c r="B24" i="106"/>
  <c r="AF23" i="106"/>
  <c r="AE23" i="106"/>
  <c r="Z23" i="106"/>
  <c r="Y23" i="106"/>
  <c r="T23" i="106"/>
  <c r="P23" i="106" s="1"/>
  <c r="S23" i="106"/>
  <c r="N23" i="106"/>
  <c r="M23" i="106"/>
  <c r="J23" i="106"/>
  <c r="H23" i="106"/>
  <c r="G23" i="106"/>
  <c r="B23" i="106"/>
  <c r="AF22" i="106"/>
  <c r="AB22" i="106" s="1"/>
  <c r="AE22" i="106"/>
  <c r="Z22" i="106"/>
  <c r="Y22" i="106"/>
  <c r="Y66" i="106" s="1"/>
  <c r="T22" i="106"/>
  <c r="S22" i="106"/>
  <c r="N22" i="106"/>
  <c r="J22" i="106" s="1"/>
  <c r="M22" i="106"/>
  <c r="H22" i="106"/>
  <c r="G22" i="106"/>
  <c r="D22" i="106"/>
  <c r="B22" i="106"/>
  <c r="AF21" i="106"/>
  <c r="AD21" i="106"/>
  <c r="AB21" i="106"/>
  <c r="Z21" i="106"/>
  <c r="X21" i="106"/>
  <c r="V21" i="106"/>
  <c r="T21" i="106"/>
  <c r="R21" i="106"/>
  <c r="P21" i="106"/>
  <c r="N21" i="106"/>
  <c r="L21" i="106"/>
  <c r="J21" i="106" s="1"/>
  <c r="H21" i="106"/>
  <c r="F21" i="106"/>
  <c r="D21" i="106" s="1"/>
  <c r="B21" i="106"/>
  <c r="B9" i="106"/>
  <c r="G78" i="106" s="1"/>
  <c r="B78" i="105"/>
  <c r="AD68" i="105"/>
  <c r="X68" i="105"/>
  <c r="R68" i="105"/>
  <c r="L68" i="105"/>
  <c r="F68" i="105"/>
  <c r="AF65" i="105"/>
  <c r="AB65" i="105" s="1"/>
  <c r="AE65" i="105"/>
  <c r="Z65" i="105"/>
  <c r="Y65" i="105"/>
  <c r="T65" i="105"/>
  <c r="S65" i="105"/>
  <c r="N65" i="105"/>
  <c r="J65" i="105" s="1"/>
  <c r="M65" i="105"/>
  <c r="H65" i="105"/>
  <c r="G65" i="105"/>
  <c r="D65" i="105"/>
  <c r="B65" i="105"/>
  <c r="AF64" i="105"/>
  <c r="AE64" i="105"/>
  <c r="Z64" i="105"/>
  <c r="V64" i="105" s="1"/>
  <c r="Y64" i="105"/>
  <c r="T64" i="105"/>
  <c r="S64" i="105"/>
  <c r="N64" i="105"/>
  <c r="M64" i="105"/>
  <c r="H64" i="105"/>
  <c r="G64" i="105"/>
  <c r="B64" i="105"/>
  <c r="AF63" i="105"/>
  <c r="AB63" i="105" s="1"/>
  <c r="AE63" i="105"/>
  <c r="Z63" i="105"/>
  <c r="Y63" i="105"/>
  <c r="T63" i="105"/>
  <c r="P63" i="105" s="1"/>
  <c r="S63" i="105"/>
  <c r="N63" i="105"/>
  <c r="M63" i="105"/>
  <c r="J63" i="105"/>
  <c r="H63" i="105"/>
  <c r="G63" i="105"/>
  <c r="D63" i="105"/>
  <c r="B63" i="105"/>
  <c r="AF62" i="105"/>
  <c r="AE62" i="105"/>
  <c r="Z62" i="105"/>
  <c r="Y62" i="105"/>
  <c r="V62" i="105" s="1"/>
  <c r="T62" i="105"/>
  <c r="S62" i="105"/>
  <c r="P62" i="105"/>
  <c r="N62" i="105"/>
  <c r="J62" i="105" s="1"/>
  <c r="M62" i="105"/>
  <c r="H62" i="105"/>
  <c r="G62" i="105"/>
  <c r="B62" i="105"/>
  <c r="AF61" i="105"/>
  <c r="AE61" i="105"/>
  <c r="AB61" i="105"/>
  <c r="Z61" i="105"/>
  <c r="V61" i="105" s="1"/>
  <c r="Y61" i="105"/>
  <c r="T61" i="105"/>
  <c r="S61" i="105"/>
  <c r="N61" i="105"/>
  <c r="M61" i="105"/>
  <c r="H61" i="105"/>
  <c r="G61" i="105"/>
  <c r="D61" i="105"/>
  <c r="B61" i="105"/>
  <c r="AF60" i="105"/>
  <c r="AE60" i="105"/>
  <c r="Z60" i="105"/>
  <c r="V60" i="105" s="1"/>
  <c r="Y60" i="105"/>
  <c r="T60" i="105"/>
  <c r="S60" i="105"/>
  <c r="N60" i="105"/>
  <c r="M60" i="105"/>
  <c r="H60" i="105"/>
  <c r="G60" i="105"/>
  <c r="B60" i="105"/>
  <c r="AF59" i="105"/>
  <c r="AE59" i="105"/>
  <c r="Z59" i="105"/>
  <c r="Y59" i="105"/>
  <c r="T59" i="105"/>
  <c r="S59" i="105"/>
  <c r="N59" i="105"/>
  <c r="M59" i="105"/>
  <c r="J59" i="105"/>
  <c r="H59" i="105"/>
  <c r="G59" i="105"/>
  <c r="D59" i="105"/>
  <c r="B59" i="105"/>
  <c r="AF58" i="105"/>
  <c r="AE58" i="105"/>
  <c r="Z58" i="105"/>
  <c r="V58" i="105" s="1"/>
  <c r="Y58" i="105"/>
  <c r="T58" i="105"/>
  <c r="S58" i="105"/>
  <c r="P58" i="105"/>
  <c r="N58" i="105"/>
  <c r="M58" i="105"/>
  <c r="H58" i="105"/>
  <c r="G58" i="105"/>
  <c r="B58" i="105"/>
  <c r="AF57" i="105"/>
  <c r="AD57" i="105"/>
  <c r="AB57" i="105" s="1"/>
  <c r="Z57" i="105"/>
  <c r="X57" i="105"/>
  <c r="V57" i="105"/>
  <c r="T57" i="105"/>
  <c r="R57" i="105"/>
  <c r="P57" i="105"/>
  <c r="N57" i="105"/>
  <c r="L57" i="105"/>
  <c r="J57" i="105" s="1"/>
  <c r="H57" i="105"/>
  <c r="AI57" i="105" s="1"/>
  <c r="F57" i="105"/>
  <c r="D57" i="105"/>
  <c r="B57" i="105"/>
  <c r="AB56" i="105"/>
  <c r="V56" i="105"/>
  <c r="P56" i="105"/>
  <c r="J56" i="105"/>
  <c r="D56" i="105"/>
  <c r="AF55" i="105"/>
  <c r="AE55" i="105"/>
  <c r="Z55" i="105"/>
  <c r="Y55" i="105"/>
  <c r="T55" i="105"/>
  <c r="S55" i="105"/>
  <c r="N55" i="105"/>
  <c r="M55" i="105"/>
  <c r="J55" i="105"/>
  <c r="H55" i="105"/>
  <c r="G55" i="105"/>
  <c r="D55" i="105"/>
  <c r="B55" i="105"/>
  <c r="AF54" i="105"/>
  <c r="AE54" i="105"/>
  <c r="Z54" i="105"/>
  <c r="V54" i="105" s="1"/>
  <c r="Y54" i="105"/>
  <c r="T54" i="105"/>
  <c r="S54" i="105"/>
  <c r="P54" i="105"/>
  <c r="N54" i="105"/>
  <c r="M54" i="105"/>
  <c r="H54" i="105"/>
  <c r="G54" i="105"/>
  <c r="B54" i="105"/>
  <c r="AF53" i="105"/>
  <c r="AE53" i="105"/>
  <c r="AB53" i="105"/>
  <c r="Z53" i="105"/>
  <c r="Y53" i="105"/>
  <c r="T53" i="105"/>
  <c r="S53" i="105"/>
  <c r="N53" i="105"/>
  <c r="M53" i="105"/>
  <c r="J53" i="105"/>
  <c r="H53" i="105"/>
  <c r="D53" i="105" s="1"/>
  <c r="G53" i="105"/>
  <c r="B53" i="105"/>
  <c r="AF52" i="105"/>
  <c r="AB52" i="105" s="1"/>
  <c r="AE52" i="105"/>
  <c r="Z52" i="105"/>
  <c r="Y52" i="105"/>
  <c r="V52" i="105"/>
  <c r="T52" i="105"/>
  <c r="S52" i="105"/>
  <c r="P52" i="105"/>
  <c r="N52" i="105"/>
  <c r="J52" i="105" s="1"/>
  <c r="M52" i="105"/>
  <c r="H52" i="105"/>
  <c r="G52" i="105"/>
  <c r="B52" i="105"/>
  <c r="AF51" i="105"/>
  <c r="AE51" i="105"/>
  <c r="AB51" i="105"/>
  <c r="Z51" i="105"/>
  <c r="V51" i="105" s="1"/>
  <c r="Y51" i="105"/>
  <c r="T51" i="105"/>
  <c r="S51" i="105"/>
  <c r="N51" i="105"/>
  <c r="J51" i="105" s="1"/>
  <c r="M51" i="105"/>
  <c r="H51" i="105"/>
  <c r="G51" i="105"/>
  <c r="B51" i="105"/>
  <c r="AF50" i="105"/>
  <c r="AE50" i="105"/>
  <c r="Z50" i="105"/>
  <c r="Y50" i="105"/>
  <c r="V50" i="105" s="1"/>
  <c r="T50" i="105"/>
  <c r="P50" i="105" s="1"/>
  <c r="S50" i="105"/>
  <c r="N50" i="105"/>
  <c r="M50" i="105"/>
  <c r="H50" i="105"/>
  <c r="G50" i="105"/>
  <c r="B50" i="105"/>
  <c r="AF49" i="105"/>
  <c r="AB49" i="105" s="1"/>
  <c r="AE49" i="105"/>
  <c r="Z49" i="105"/>
  <c r="Y49" i="105"/>
  <c r="T49" i="105"/>
  <c r="S49" i="105"/>
  <c r="N49" i="105"/>
  <c r="M49" i="105"/>
  <c r="M47" i="105" s="1"/>
  <c r="H49" i="105"/>
  <c r="D49" i="105" s="1"/>
  <c r="G49" i="105"/>
  <c r="B49" i="105"/>
  <c r="AF48" i="105"/>
  <c r="AE48" i="105"/>
  <c r="Z48" i="105"/>
  <c r="Y48" i="105"/>
  <c r="V48" i="105"/>
  <c r="T48" i="105"/>
  <c r="S48" i="105"/>
  <c r="P48" i="105"/>
  <c r="N48" i="105"/>
  <c r="J48" i="105" s="1"/>
  <c r="M48" i="105"/>
  <c r="H48" i="105"/>
  <c r="G48" i="105"/>
  <c r="B48" i="105"/>
  <c r="AF47" i="105"/>
  <c r="AD47" i="105"/>
  <c r="AB47" i="105"/>
  <c r="Z47" i="105"/>
  <c r="X47" i="105"/>
  <c r="V47" i="105"/>
  <c r="T47" i="105"/>
  <c r="R47" i="105"/>
  <c r="P47" i="105" s="1"/>
  <c r="N47" i="105"/>
  <c r="L47" i="105"/>
  <c r="J47" i="105"/>
  <c r="H47" i="105"/>
  <c r="AI47" i="105" s="1"/>
  <c r="F47" i="105"/>
  <c r="D47" i="105"/>
  <c r="B47" i="105"/>
  <c r="AB46" i="105"/>
  <c r="V46" i="105"/>
  <c r="P46" i="105"/>
  <c r="J46" i="105"/>
  <c r="D46" i="105"/>
  <c r="AF45" i="105"/>
  <c r="AE45" i="105"/>
  <c r="AB45" i="105"/>
  <c r="Z45" i="105"/>
  <c r="Y45" i="105"/>
  <c r="T45" i="105"/>
  <c r="S45" i="105"/>
  <c r="N45" i="105"/>
  <c r="M45" i="105"/>
  <c r="J45" i="105" s="1"/>
  <c r="H45" i="105"/>
  <c r="D45" i="105" s="1"/>
  <c r="G45" i="105"/>
  <c r="B45" i="105"/>
  <c r="AF44" i="105"/>
  <c r="AE44" i="105"/>
  <c r="Z44" i="105"/>
  <c r="Y44" i="105"/>
  <c r="V44" i="105"/>
  <c r="T44" i="105"/>
  <c r="P44" i="105" s="1"/>
  <c r="S44" i="105"/>
  <c r="N44" i="105"/>
  <c r="M44" i="105"/>
  <c r="H44" i="105"/>
  <c r="G44" i="105"/>
  <c r="B44" i="105"/>
  <c r="AF43" i="105"/>
  <c r="AB43" i="105" s="1"/>
  <c r="AE43" i="105"/>
  <c r="Z43" i="105"/>
  <c r="Y43" i="105"/>
  <c r="T43" i="105"/>
  <c r="S43" i="105"/>
  <c r="N43" i="105"/>
  <c r="M43" i="105"/>
  <c r="H43" i="105"/>
  <c r="G43" i="105"/>
  <c r="D43" i="105"/>
  <c r="B43" i="105"/>
  <c r="AF42" i="105"/>
  <c r="AE42" i="105"/>
  <c r="Z42" i="105"/>
  <c r="V42" i="105" s="1"/>
  <c r="Y42" i="105"/>
  <c r="T42" i="105"/>
  <c r="P42" i="105" s="1"/>
  <c r="S42" i="105"/>
  <c r="N42" i="105"/>
  <c r="M42" i="105"/>
  <c r="H42" i="105"/>
  <c r="G42" i="105"/>
  <c r="B42" i="105"/>
  <c r="AF41" i="105"/>
  <c r="AE41" i="105"/>
  <c r="Z41" i="105"/>
  <c r="Y41" i="105"/>
  <c r="T41" i="105"/>
  <c r="S41" i="105"/>
  <c r="N41" i="105"/>
  <c r="M41" i="105"/>
  <c r="J41" i="105"/>
  <c r="H41" i="105"/>
  <c r="G41" i="105"/>
  <c r="D41" i="105"/>
  <c r="B41" i="105"/>
  <c r="AF40" i="105"/>
  <c r="AE40" i="105"/>
  <c r="Z40" i="105"/>
  <c r="Y40" i="105"/>
  <c r="Y39" i="105" s="1"/>
  <c r="T40" i="105"/>
  <c r="S40" i="105"/>
  <c r="P40" i="105"/>
  <c r="N40" i="105"/>
  <c r="M40" i="105"/>
  <c r="H40" i="105"/>
  <c r="G40" i="105"/>
  <c r="G39" i="105" s="1"/>
  <c r="B40" i="105"/>
  <c r="AF39" i="105"/>
  <c r="AD39" i="105"/>
  <c r="AB39" i="105" s="1"/>
  <c r="Z39" i="105"/>
  <c r="X39" i="105"/>
  <c r="V39" i="105"/>
  <c r="T39" i="105"/>
  <c r="R39" i="105"/>
  <c r="P39" i="105"/>
  <c r="N39" i="105"/>
  <c r="L39" i="105"/>
  <c r="J39" i="105" s="1"/>
  <c r="H39" i="105"/>
  <c r="F39" i="105"/>
  <c r="D39" i="105" s="1"/>
  <c r="B39" i="105"/>
  <c r="AB38" i="105"/>
  <c r="V38" i="105"/>
  <c r="P38" i="105"/>
  <c r="J38" i="105"/>
  <c r="D38" i="105"/>
  <c r="AF37" i="105"/>
  <c r="AE37" i="105"/>
  <c r="AB37" i="105"/>
  <c r="Z37" i="105"/>
  <c r="Y37" i="105"/>
  <c r="T37" i="105"/>
  <c r="S37" i="105"/>
  <c r="S35" i="105" s="1"/>
  <c r="N37" i="105"/>
  <c r="M37" i="105"/>
  <c r="M35" i="105" s="1"/>
  <c r="J37" i="105"/>
  <c r="H37" i="105"/>
  <c r="D37" i="105" s="1"/>
  <c r="G37" i="105"/>
  <c r="B37" i="105"/>
  <c r="AF36" i="105"/>
  <c r="AB36" i="105" s="1"/>
  <c r="AE36" i="105"/>
  <c r="Z36" i="105"/>
  <c r="Y36" i="105"/>
  <c r="Y35" i="105" s="1"/>
  <c r="V36" i="105"/>
  <c r="T36" i="105"/>
  <c r="S36" i="105"/>
  <c r="P36" i="105"/>
  <c r="N36" i="105"/>
  <c r="J36" i="105" s="1"/>
  <c r="M36" i="105"/>
  <c r="H36" i="105"/>
  <c r="G36" i="105"/>
  <c r="G35" i="105" s="1"/>
  <c r="B36" i="105"/>
  <c r="AF35" i="105"/>
  <c r="AD35" i="105"/>
  <c r="AB35" i="105" s="1"/>
  <c r="Z35" i="105"/>
  <c r="X35" i="105"/>
  <c r="V35" i="105"/>
  <c r="T35" i="105"/>
  <c r="R35" i="105"/>
  <c r="P35" i="105" s="1"/>
  <c r="N35" i="105"/>
  <c r="L35" i="105"/>
  <c r="J35" i="105"/>
  <c r="H35" i="105"/>
  <c r="AI35" i="105" s="1"/>
  <c r="F35" i="105"/>
  <c r="D35" i="105" s="1"/>
  <c r="B35" i="105"/>
  <c r="AB34" i="105"/>
  <c r="V34" i="105"/>
  <c r="P34" i="105"/>
  <c r="J34" i="105"/>
  <c r="D34" i="105"/>
  <c r="AF33" i="105"/>
  <c r="AE33" i="105"/>
  <c r="AB33" i="105"/>
  <c r="Z33" i="105"/>
  <c r="V33" i="105" s="1"/>
  <c r="Y33" i="105"/>
  <c r="T33" i="105"/>
  <c r="S33" i="105"/>
  <c r="N33" i="105"/>
  <c r="J33" i="105" s="1"/>
  <c r="M33" i="105"/>
  <c r="H33" i="105"/>
  <c r="G33" i="105"/>
  <c r="B33" i="105"/>
  <c r="AF32" i="105"/>
  <c r="AE32" i="105"/>
  <c r="Z32" i="105"/>
  <c r="Y32" i="105"/>
  <c r="V32" i="105"/>
  <c r="T32" i="105"/>
  <c r="P32" i="105" s="1"/>
  <c r="S32" i="105"/>
  <c r="N32" i="105"/>
  <c r="M32" i="105"/>
  <c r="H32" i="105"/>
  <c r="G32" i="105"/>
  <c r="B32" i="105"/>
  <c r="AF31" i="105"/>
  <c r="AB31" i="105" s="1"/>
  <c r="AE31" i="105"/>
  <c r="Z31" i="105"/>
  <c r="Y31" i="105"/>
  <c r="T31" i="105"/>
  <c r="S31" i="105"/>
  <c r="N31" i="105"/>
  <c r="J31" i="105" s="1"/>
  <c r="M31" i="105"/>
  <c r="M28" i="105" s="1"/>
  <c r="H31" i="105"/>
  <c r="G31" i="105"/>
  <c r="D31" i="105"/>
  <c r="B31" i="105"/>
  <c r="AF30" i="105"/>
  <c r="AE30" i="105"/>
  <c r="Z30" i="105"/>
  <c r="Y30" i="105"/>
  <c r="T30" i="105"/>
  <c r="S30" i="105"/>
  <c r="P30" i="105"/>
  <c r="N30" i="105"/>
  <c r="M30" i="105"/>
  <c r="H30" i="105"/>
  <c r="G30" i="105"/>
  <c r="B30" i="105"/>
  <c r="AF29" i="105"/>
  <c r="AE29" i="105"/>
  <c r="AB29" i="105"/>
  <c r="Z29" i="105"/>
  <c r="Y29" i="105"/>
  <c r="T29" i="105"/>
  <c r="S29" i="105"/>
  <c r="S28" i="105" s="1"/>
  <c r="N29" i="105"/>
  <c r="M29" i="105"/>
  <c r="J29" i="105" s="1"/>
  <c r="H29" i="105"/>
  <c r="G29" i="105"/>
  <c r="B29" i="105"/>
  <c r="AF28" i="105"/>
  <c r="AE28" i="105"/>
  <c r="AD28" i="105"/>
  <c r="AB28" i="105" s="1"/>
  <c r="Z28" i="105"/>
  <c r="X28" i="105"/>
  <c r="V28" i="105" s="1"/>
  <c r="T28" i="105"/>
  <c r="R28" i="105"/>
  <c r="P28" i="105" s="1"/>
  <c r="N28" i="105"/>
  <c r="L28" i="105"/>
  <c r="J28" i="105" s="1"/>
  <c r="H28" i="105"/>
  <c r="F28" i="105"/>
  <c r="B28" i="105"/>
  <c r="AB27" i="105"/>
  <c r="V27" i="105"/>
  <c r="P27" i="105"/>
  <c r="J27" i="105"/>
  <c r="D27" i="105"/>
  <c r="AF26" i="105"/>
  <c r="AE26" i="105"/>
  <c r="Z26" i="105"/>
  <c r="V26" i="105" s="1"/>
  <c r="Y26" i="105"/>
  <c r="T26" i="105"/>
  <c r="S26" i="105"/>
  <c r="P26" i="105"/>
  <c r="N26" i="105"/>
  <c r="M26" i="105"/>
  <c r="H26" i="105"/>
  <c r="G26" i="105"/>
  <c r="B26" i="105"/>
  <c r="AF25" i="105"/>
  <c r="AE25" i="105"/>
  <c r="AB25" i="105"/>
  <c r="Z25" i="105"/>
  <c r="Y25" i="105"/>
  <c r="T25" i="105"/>
  <c r="S25" i="105"/>
  <c r="N25" i="105"/>
  <c r="M25" i="105"/>
  <c r="J25" i="105"/>
  <c r="H25" i="105"/>
  <c r="D25" i="105" s="1"/>
  <c r="G25" i="105"/>
  <c r="B25" i="105"/>
  <c r="AF24" i="105"/>
  <c r="AB24" i="105" s="1"/>
  <c r="AE24" i="105"/>
  <c r="Z24" i="105"/>
  <c r="Y24" i="105"/>
  <c r="V24" i="105"/>
  <c r="T24" i="105"/>
  <c r="S24" i="105"/>
  <c r="P24" i="105"/>
  <c r="N24" i="105"/>
  <c r="J24" i="105" s="1"/>
  <c r="M24" i="105"/>
  <c r="H24" i="105"/>
  <c r="G24" i="105"/>
  <c r="B24" i="105"/>
  <c r="AF23" i="105"/>
  <c r="AE23" i="105"/>
  <c r="AB23" i="105"/>
  <c r="Z23" i="105"/>
  <c r="V23" i="105" s="1"/>
  <c r="Y23" i="105"/>
  <c r="T23" i="105"/>
  <c r="S23" i="105"/>
  <c r="N23" i="105"/>
  <c r="J23" i="105" s="1"/>
  <c r="M23" i="105"/>
  <c r="H23" i="105"/>
  <c r="G23" i="105"/>
  <c r="B23" i="105"/>
  <c r="AF22" i="105"/>
  <c r="AE22" i="105"/>
  <c r="Z22" i="105"/>
  <c r="Y22" i="105"/>
  <c r="T22" i="105"/>
  <c r="P22" i="105" s="1"/>
  <c r="S22" i="105"/>
  <c r="N22" i="105"/>
  <c r="M22" i="105"/>
  <c r="H22" i="105"/>
  <c r="AH22" i="105" s="1"/>
  <c r="G22" i="105"/>
  <c r="B22" i="105"/>
  <c r="AF21" i="105"/>
  <c r="AE67" i="105" s="1"/>
  <c r="AD21" i="105"/>
  <c r="AB21" i="105" s="1"/>
  <c r="Z21" i="105"/>
  <c r="X21" i="105"/>
  <c r="V21" i="105"/>
  <c r="T21" i="105"/>
  <c r="R21" i="105"/>
  <c r="P21" i="105" s="1"/>
  <c r="N21" i="105"/>
  <c r="L21" i="105"/>
  <c r="J21" i="105" s="1"/>
  <c r="H21" i="105"/>
  <c r="G67" i="105" s="1"/>
  <c r="F21" i="105"/>
  <c r="D21" i="105"/>
  <c r="B21" i="105"/>
  <c r="B9" i="105"/>
  <c r="G78" i="105" s="1"/>
  <c r="B78" i="104"/>
  <c r="AD68" i="104"/>
  <c r="X68" i="104"/>
  <c r="R68" i="104"/>
  <c r="L68" i="104"/>
  <c r="F68" i="104"/>
  <c r="AH68" i="104" s="1"/>
  <c r="B15" i="104" s="1"/>
  <c r="AF65" i="104"/>
  <c r="AE65" i="104"/>
  <c r="AB65" i="104"/>
  <c r="Z65" i="104"/>
  <c r="V65" i="104" s="1"/>
  <c r="Y65" i="104"/>
  <c r="T65" i="104"/>
  <c r="S65" i="104"/>
  <c r="N65" i="104"/>
  <c r="J65" i="104" s="1"/>
  <c r="M65" i="104"/>
  <c r="H65" i="104"/>
  <c r="D65" i="104" s="1"/>
  <c r="G65" i="104"/>
  <c r="B65" i="104"/>
  <c r="AF64" i="104"/>
  <c r="AE64" i="104"/>
  <c r="Z64" i="104"/>
  <c r="Y64" i="104"/>
  <c r="V64" i="104"/>
  <c r="T64" i="104"/>
  <c r="P64" i="104" s="1"/>
  <c r="S64" i="104"/>
  <c r="N64" i="104"/>
  <c r="M64" i="104"/>
  <c r="H64" i="104"/>
  <c r="G64" i="104"/>
  <c r="B64" i="104"/>
  <c r="AF63" i="104"/>
  <c r="AB63" i="104" s="1"/>
  <c r="AE63" i="104"/>
  <c r="Z63" i="104"/>
  <c r="Y63" i="104"/>
  <c r="T63" i="104"/>
  <c r="S63" i="104"/>
  <c r="N63" i="104"/>
  <c r="M63" i="104"/>
  <c r="J63" i="104" s="1"/>
  <c r="H63" i="104"/>
  <c r="G63" i="104"/>
  <c r="D63" i="104"/>
  <c r="B63" i="104"/>
  <c r="AF62" i="104"/>
  <c r="AE62" i="104"/>
  <c r="Z62" i="104"/>
  <c r="Y62" i="104"/>
  <c r="T62" i="104"/>
  <c r="S62" i="104"/>
  <c r="P62" i="104"/>
  <c r="N62" i="104"/>
  <c r="M62" i="104"/>
  <c r="H62" i="104"/>
  <c r="G62" i="104"/>
  <c r="B62" i="104"/>
  <c r="AF61" i="104"/>
  <c r="AE61" i="104"/>
  <c r="AB61" i="104"/>
  <c r="Z61" i="104"/>
  <c r="Y61" i="104"/>
  <c r="T61" i="104"/>
  <c r="S61" i="104"/>
  <c r="N61" i="104"/>
  <c r="M61" i="104"/>
  <c r="J61" i="104"/>
  <c r="H61" i="104"/>
  <c r="D61" i="104" s="1"/>
  <c r="G61" i="104"/>
  <c r="B61" i="104"/>
  <c r="AF60" i="104"/>
  <c r="AB60" i="104" s="1"/>
  <c r="AE60" i="104"/>
  <c r="Z60" i="104"/>
  <c r="Y60" i="104"/>
  <c r="V60" i="104" s="1"/>
  <c r="T60" i="104"/>
  <c r="P60" i="104" s="1"/>
  <c r="S60" i="104"/>
  <c r="N60" i="104"/>
  <c r="M60" i="104"/>
  <c r="H60" i="104"/>
  <c r="G60" i="104"/>
  <c r="B60" i="104"/>
  <c r="AF59" i="104"/>
  <c r="AB59" i="104" s="1"/>
  <c r="AE59" i="104"/>
  <c r="Z59" i="104"/>
  <c r="Y59" i="104"/>
  <c r="T59" i="104"/>
  <c r="S59" i="104"/>
  <c r="N59" i="104"/>
  <c r="M59" i="104"/>
  <c r="H59" i="104"/>
  <c r="G59" i="104"/>
  <c r="D59" i="104"/>
  <c r="B59" i="104"/>
  <c r="AF58" i="104"/>
  <c r="AE58" i="104"/>
  <c r="Z58" i="104"/>
  <c r="Y58" i="104"/>
  <c r="V58" i="104" s="1"/>
  <c r="T58" i="104"/>
  <c r="S58" i="104"/>
  <c r="P58" i="104"/>
  <c r="N58" i="104"/>
  <c r="J58" i="104" s="1"/>
  <c r="M58" i="104"/>
  <c r="H58" i="104"/>
  <c r="G58" i="104"/>
  <c r="B58" i="104"/>
  <c r="AF57" i="104"/>
  <c r="AD57" i="104"/>
  <c r="AB57" i="104" s="1"/>
  <c r="Z57" i="104"/>
  <c r="X57" i="104"/>
  <c r="V57" i="104" s="1"/>
  <c r="T57" i="104"/>
  <c r="R57" i="104"/>
  <c r="P57" i="104" s="1"/>
  <c r="N57" i="104"/>
  <c r="L57" i="104"/>
  <c r="J57" i="104"/>
  <c r="H57" i="104"/>
  <c r="AI57" i="104" s="1"/>
  <c r="F57" i="104"/>
  <c r="D57" i="104" s="1"/>
  <c r="B57" i="104"/>
  <c r="AB56" i="104"/>
  <c r="V56" i="104"/>
  <c r="P56" i="104"/>
  <c r="J56" i="104"/>
  <c r="D56" i="104"/>
  <c r="AF55" i="104"/>
  <c r="AB55" i="104" s="1"/>
  <c r="AE55" i="104"/>
  <c r="Z55" i="104"/>
  <c r="Y55" i="104"/>
  <c r="T55" i="104"/>
  <c r="P55" i="104" s="1"/>
  <c r="S55" i="104"/>
  <c r="N55" i="104"/>
  <c r="M55" i="104"/>
  <c r="J55" i="104" s="1"/>
  <c r="H55" i="104"/>
  <c r="D55" i="104" s="1"/>
  <c r="G55" i="104"/>
  <c r="B55" i="104"/>
  <c r="AF54" i="104"/>
  <c r="AB54" i="104" s="1"/>
  <c r="AE54" i="104"/>
  <c r="Z54" i="104"/>
  <c r="Y54" i="104"/>
  <c r="V54" i="104" s="1"/>
  <c r="T54" i="104"/>
  <c r="P54" i="104" s="1"/>
  <c r="S54" i="104"/>
  <c r="N54" i="104"/>
  <c r="M54" i="104"/>
  <c r="H54" i="104"/>
  <c r="G54" i="104"/>
  <c r="B54" i="104"/>
  <c r="AF53" i="104"/>
  <c r="AB53" i="104" s="1"/>
  <c r="AE53" i="104"/>
  <c r="Z53" i="104"/>
  <c r="Y53" i="104"/>
  <c r="T53" i="104"/>
  <c r="S53" i="104"/>
  <c r="N53" i="104"/>
  <c r="M53" i="104"/>
  <c r="J53" i="104" s="1"/>
  <c r="H53" i="104"/>
  <c r="G53" i="104"/>
  <c r="D53" i="104"/>
  <c r="B53" i="104"/>
  <c r="AF52" i="104"/>
  <c r="AE52" i="104"/>
  <c r="Z52" i="104"/>
  <c r="Y52" i="104"/>
  <c r="V52" i="104" s="1"/>
  <c r="T52" i="104"/>
  <c r="S52" i="104"/>
  <c r="P52" i="104"/>
  <c r="N52" i="104"/>
  <c r="J52" i="104" s="1"/>
  <c r="M52" i="104"/>
  <c r="H52" i="104"/>
  <c r="G52" i="104"/>
  <c r="B52" i="104"/>
  <c r="AF51" i="104"/>
  <c r="AE51" i="104"/>
  <c r="AB51" i="104"/>
  <c r="Z51" i="104"/>
  <c r="V51" i="104" s="1"/>
  <c r="Y51" i="104"/>
  <c r="T51" i="104"/>
  <c r="S51" i="104"/>
  <c r="N51" i="104"/>
  <c r="M51" i="104"/>
  <c r="H51" i="104"/>
  <c r="G51" i="104"/>
  <c r="D51" i="104"/>
  <c r="B51" i="104"/>
  <c r="AF50" i="104"/>
  <c r="AE50" i="104"/>
  <c r="Z50" i="104"/>
  <c r="V50" i="104" s="1"/>
  <c r="Y50" i="104"/>
  <c r="T50" i="104"/>
  <c r="P50" i="104" s="1"/>
  <c r="S50" i="104"/>
  <c r="N50" i="104"/>
  <c r="M50" i="104"/>
  <c r="H50" i="104"/>
  <c r="G50" i="104"/>
  <c r="B50" i="104"/>
  <c r="AF49" i="104"/>
  <c r="AE49" i="104"/>
  <c r="Z49" i="104"/>
  <c r="Y49" i="104"/>
  <c r="T49" i="104"/>
  <c r="P49" i="104" s="1"/>
  <c r="S49" i="104"/>
  <c r="N49" i="104"/>
  <c r="M49" i="104"/>
  <c r="J49" i="104"/>
  <c r="H49" i="104"/>
  <c r="G49" i="104"/>
  <c r="D49" i="104"/>
  <c r="B49" i="104"/>
  <c r="AF48" i="104"/>
  <c r="AE48" i="104"/>
  <c r="Z48" i="104"/>
  <c r="Y48" i="104"/>
  <c r="Y47" i="104" s="1"/>
  <c r="T48" i="104"/>
  <c r="S48" i="104"/>
  <c r="P48" i="104"/>
  <c r="N48" i="104"/>
  <c r="J48" i="104" s="1"/>
  <c r="M48" i="104"/>
  <c r="H48" i="104"/>
  <c r="G48" i="104"/>
  <c r="G47" i="104" s="1"/>
  <c r="B48" i="104"/>
  <c r="AF47" i="104"/>
  <c r="AD47" i="104"/>
  <c r="AB47" i="104" s="1"/>
  <c r="Z47" i="104"/>
  <c r="X47" i="104"/>
  <c r="V47" i="104" s="1"/>
  <c r="T47" i="104"/>
  <c r="R47" i="104"/>
  <c r="P47" i="104"/>
  <c r="N47" i="104"/>
  <c r="L47" i="104"/>
  <c r="J47" i="104" s="1"/>
  <c r="H47" i="104"/>
  <c r="AI47" i="104" s="1"/>
  <c r="F47" i="104"/>
  <c r="D47" i="104" s="1"/>
  <c r="B47" i="104"/>
  <c r="AB46" i="104"/>
  <c r="V46" i="104"/>
  <c r="P46" i="104"/>
  <c r="J46" i="104"/>
  <c r="D46" i="104"/>
  <c r="AF45" i="104"/>
  <c r="AB45" i="104" s="1"/>
  <c r="AE45" i="104"/>
  <c r="Z45" i="104"/>
  <c r="Y45" i="104"/>
  <c r="T45" i="104"/>
  <c r="P45" i="104" s="1"/>
  <c r="S45" i="104"/>
  <c r="N45" i="104"/>
  <c r="M45" i="104"/>
  <c r="J45" i="104"/>
  <c r="H45" i="104"/>
  <c r="G45" i="104"/>
  <c r="D45" i="104"/>
  <c r="B45" i="104"/>
  <c r="AF44" i="104"/>
  <c r="AE44" i="104"/>
  <c r="Z44" i="104"/>
  <c r="Y44" i="104"/>
  <c r="V44" i="104" s="1"/>
  <c r="T44" i="104"/>
  <c r="S44" i="104"/>
  <c r="P44" i="104"/>
  <c r="N44" i="104"/>
  <c r="J44" i="104" s="1"/>
  <c r="M44" i="104"/>
  <c r="H44" i="104"/>
  <c r="G44" i="104"/>
  <c r="B44" i="104"/>
  <c r="AF43" i="104"/>
  <c r="AE43" i="104"/>
  <c r="AB43" i="104"/>
  <c r="Z43" i="104"/>
  <c r="V43" i="104" s="1"/>
  <c r="Y43" i="104"/>
  <c r="T43" i="104"/>
  <c r="S43" i="104"/>
  <c r="N43" i="104"/>
  <c r="M43" i="104"/>
  <c r="H43" i="104"/>
  <c r="G43" i="104"/>
  <c r="D43" i="104"/>
  <c r="B43" i="104"/>
  <c r="AF42" i="104"/>
  <c r="AE42" i="104"/>
  <c r="Z42" i="104"/>
  <c r="Y42" i="104"/>
  <c r="T42" i="104"/>
  <c r="S42" i="104"/>
  <c r="P42" i="104"/>
  <c r="N42" i="104"/>
  <c r="M42" i="104"/>
  <c r="H42" i="104"/>
  <c r="G42" i="104"/>
  <c r="B42" i="104"/>
  <c r="AF41" i="104"/>
  <c r="AE41" i="104"/>
  <c r="AB41" i="104"/>
  <c r="Z41" i="104"/>
  <c r="Y41" i="104"/>
  <c r="T41" i="104"/>
  <c r="S41" i="104"/>
  <c r="N41" i="104"/>
  <c r="M41" i="104"/>
  <c r="J41" i="104" s="1"/>
  <c r="H41" i="104"/>
  <c r="D41" i="104" s="1"/>
  <c r="G41" i="104"/>
  <c r="B41" i="104"/>
  <c r="AF40" i="104"/>
  <c r="AE40" i="104"/>
  <c r="AE39" i="104" s="1"/>
  <c r="Z40" i="104"/>
  <c r="Y40" i="104"/>
  <c r="V40" i="104" s="1"/>
  <c r="T40" i="104"/>
  <c r="S40" i="104"/>
  <c r="N40" i="104"/>
  <c r="M40" i="104"/>
  <c r="H40" i="104"/>
  <c r="G40" i="104"/>
  <c r="B40" i="104"/>
  <c r="AF39" i="104"/>
  <c r="AD39" i="104"/>
  <c r="AB39" i="104"/>
  <c r="Z39" i="104"/>
  <c r="X39" i="104"/>
  <c r="V39" i="104" s="1"/>
  <c r="T39" i="104"/>
  <c r="R39" i="104"/>
  <c r="P39" i="104" s="1"/>
  <c r="N39" i="104"/>
  <c r="AI39" i="104" s="1"/>
  <c r="L39" i="104"/>
  <c r="AH39" i="104" s="1"/>
  <c r="H39" i="104"/>
  <c r="F39" i="104"/>
  <c r="D39" i="104"/>
  <c r="B39" i="104"/>
  <c r="AB38" i="104"/>
  <c r="V38" i="104"/>
  <c r="P38" i="104"/>
  <c r="J38" i="104"/>
  <c r="D38" i="104"/>
  <c r="AF37" i="104"/>
  <c r="AE37" i="104"/>
  <c r="AB37" i="104"/>
  <c r="Z37" i="104"/>
  <c r="Y37" i="104"/>
  <c r="T37" i="104"/>
  <c r="S37" i="104"/>
  <c r="N37" i="104"/>
  <c r="M37" i="104"/>
  <c r="H37" i="104"/>
  <c r="D37" i="104" s="1"/>
  <c r="G37" i="104"/>
  <c r="B37" i="104"/>
  <c r="AF36" i="104"/>
  <c r="AE36" i="104"/>
  <c r="AE35" i="104" s="1"/>
  <c r="Z36" i="104"/>
  <c r="Y36" i="104"/>
  <c r="Y35" i="104" s="1"/>
  <c r="T36" i="104"/>
  <c r="P36" i="104" s="1"/>
  <c r="S36" i="104"/>
  <c r="N36" i="104"/>
  <c r="M36" i="104"/>
  <c r="H36" i="104"/>
  <c r="G36" i="104"/>
  <c r="B36" i="104"/>
  <c r="AF35" i="104"/>
  <c r="AD35" i="104"/>
  <c r="AB35" i="104"/>
  <c r="Z35" i="104"/>
  <c r="X35" i="104"/>
  <c r="V35" i="104" s="1"/>
  <c r="T35" i="104"/>
  <c r="R35" i="104"/>
  <c r="P35" i="104" s="1"/>
  <c r="N35" i="104"/>
  <c r="L35" i="104"/>
  <c r="AH35" i="104" s="1"/>
  <c r="H35" i="104"/>
  <c r="F35" i="104"/>
  <c r="D35" i="104"/>
  <c r="B35" i="104"/>
  <c r="AB34" i="104"/>
  <c r="V34" i="104"/>
  <c r="P34" i="104"/>
  <c r="J34" i="104"/>
  <c r="D34" i="104"/>
  <c r="AF33" i="104"/>
  <c r="AE33" i="104"/>
  <c r="AB33" i="104"/>
  <c r="Z33" i="104"/>
  <c r="Y33" i="104"/>
  <c r="T33" i="104"/>
  <c r="S33" i="104"/>
  <c r="N33" i="104"/>
  <c r="M33" i="104"/>
  <c r="J33" i="104" s="1"/>
  <c r="H33" i="104"/>
  <c r="G33" i="104"/>
  <c r="B33" i="104"/>
  <c r="AF32" i="104"/>
  <c r="AE32" i="104"/>
  <c r="Z32" i="104"/>
  <c r="Y32" i="104"/>
  <c r="V32" i="104" s="1"/>
  <c r="T32" i="104"/>
  <c r="P32" i="104" s="1"/>
  <c r="S32" i="104"/>
  <c r="N32" i="104"/>
  <c r="M32" i="104"/>
  <c r="H32" i="104"/>
  <c r="G32" i="104"/>
  <c r="B32" i="104"/>
  <c r="AF31" i="104"/>
  <c r="AB31" i="104" s="1"/>
  <c r="AE31" i="104"/>
  <c r="Z31" i="104"/>
  <c r="Y31" i="104"/>
  <c r="T31" i="104"/>
  <c r="S31" i="104"/>
  <c r="N31" i="104"/>
  <c r="M31" i="104"/>
  <c r="J31" i="104" s="1"/>
  <c r="H31" i="104"/>
  <c r="D31" i="104" s="1"/>
  <c r="G31" i="104"/>
  <c r="B31" i="104"/>
  <c r="AF30" i="104"/>
  <c r="AB30" i="104" s="1"/>
  <c r="AE30" i="104"/>
  <c r="Z30" i="104"/>
  <c r="Y30" i="104"/>
  <c r="V30" i="104"/>
  <c r="T30" i="104"/>
  <c r="S30" i="104"/>
  <c r="P30" i="104"/>
  <c r="N30" i="104"/>
  <c r="J30" i="104" s="1"/>
  <c r="M30" i="104"/>
  <c r="H30" i="104"/>
  <c r="G30" i="104"/>
  <c r="B30" i="104"/>
  <c r="AF29" i="104"/>
  <c r="AE29" i="104"/>
  <c r="AB29" i="104"/>
  <c r="Z29" i="104"/>
  <c r="V29" i="104" s="1"/>
  <c r="Y29" i="104"/>
  <c r="T29" i="104"/>
  <c r="S29" i="104"/>
  <c r="N29" i="104"/>
  <c r="J29" i="104" s="1"/>
  <c r="M29" i="104"/>
  <c r="H29" i="104"/>
  <c r="D29" i="104" s="1"/>
  <c r="G29" i="104"/>
  <c r="B29" i="104"/>
  <c r="AF28" i="104"/>
  <c r="AD28" i="104"/>
  <c r="AB28" i="104" s="1"/>
  <c r="Z28" i="104"/>
  <c r="Y28" i="104"/>
  <c r="X28" i="104"/>
  <c r="V28" i="104" s="1"/>
  <c r="T28" i="104"/>
  <c r="S67" i="104" s="1"/>
  <c r="R28" i="104"/>
  <c r="P28" i="104"/>
  <c r="N28" i="104"/>
  <c r="L28" i="104"/>
  <c r="J28" i="104" s="1"/>
  <c r="H28" i="104"/>
  <c r="AI28" i="104" s="1"/>
  <c r="F28" i="104"/>
  <c r="B28" i="104"/>
  <c r="AB27" i="104"/>
  <c r="V27" i="104"/>
  <c r="P27" i="104"/>
  <c r="J27" i="104"/>
  <c r="D27" i="104"/>
  <c r="AF26" i="104"/>
  <c r="AE26" i="104"/>
  <c r="Z26" i="104"/>
  <c r="Y26" i="104"/>
  <c r="V26" i="104" s="1"/>
  <c r="T26" i="104"/>
  <c r="S26" i="104"/>
  <c r="P26" i="104"/>
  <c r="N26" i="104"/>
  <c r="J26" i="104" s="1"/>
  <c r="M26" i="104"/>
  <c r="H26" i="104"/>
  <c r="G26" i="104"/>
  <c r="B26" i="104"/>
  <c r="AF25" i="104"/>
  <c r="AE25" i="104"/>
  <c r="AB25" i="104"/>
  <c r="Z25" i="104"/>
  <c r="V25" i="104" s="1"/>
  <c r="Y25" i="104"/>
  <c r="T25" i="104"/>
  <c r="S25" i="104"/>
  <c r="N25" i="104"/>
  <c r="M25" i="104"/>
  <c r="H25" i="104"/>
  <c r="G25" i="104"/>
  <c r="D25" i="104"/>
  <c r="B25" i="104"/>
  <c r="AF24" i="104"/>
  <c r="AE24" i="104"/>
  <c r="Z24" i="104"/>
  <c r="Y24" i="104"/>
  <c r="T24" i="104"/>
  <c r="S24" i="104"/>
  <c r="P24" i="104"/>
  <c r="N24" i="104"/>
  <c r="M24" i="104"/>
  <c r="H24" i="104"/>
  <c r="G24" i="104"/>
  <c r="B24" i="104"/>
  <c r="AF23" i="104"/>
  <c r="AE23" i="104"/>
  <c r="AB23" i="104"/>
  <c r="Z23" i="104"/>
  <c r="Y23" i="104"/>
  <c r="T23" i="104"/>
  <c r="S23" i="104"/>
  <c r="N23" i="104"/>
  <c r="M23" i="104"/>
  <c r="J23" i="104" s="1"/>
  <c r="H23" i="104"/>
  <c r="D23" i="104" s="1"/>
  <c r="G23" i="104"/>
  <c r="B23" i="104"/>
  <c r="AF22" i="104"/>
  <c r="AE22" i="104"/>
  <c r="Z22" i="104"/>
  <c r="Y22" i="104"/>
  <c r="V22" i="104" s="1"/>
  <c r="T22" i="104"/>
  <c r="S22" i="104"/>
  <c r="N22" i="104"/>
  <c r="M22" i="104"/>
  <c r="H22" i="104"/>
  <c r="G22" i="104"/>
  <c r="B22" i="104"/>
  <c r="AF21" i="104"/>
  <c r="AD21" i="104"/>
  <c r="AB21" i="104"/>
  <c r="Z21" i="104"/>
  <c r="X21" i="104"/>
  <c r="V21" i="104" s="1"/>
  <c r="T21" i="104"/>
  <c r="R21" i="104"/>
  <c r="P21" i="104" s="1"/>
  <c r="N21" i="104"/>
  <c r="AI21" i="104" s="1"/>
  <c r="L21" i="104"/>
  <c r="AH21" i="104" s="1"/>
  <c r="H21" i="104"/>
  <c r="F21" i="104"/>
  <c r="D21" i="104"/>
  <c r="B21" i="104"/>
  <c r="B9" i="104"/>
  <c r="G78" i="104" s="1"/>
  <c r="B78" i="103"/>
  <c r="AD68" i="103"/>
  <c r="X68" i="103"/>
  <c r="R68" i="103"/>
  <c r="L68" i="103"/>
  <c r="F68" i="103"/>
  <c r="AF65" i="103"/>
  <c r="AB65" i="103" s="1"/>
  <c r="AE65" i="103"/>
  <c r="Z65" i="103"/>
  <c r="Y65" i="103"/>
  <c r="T65" i="103"/>
  <c r="S65" i="103"/>
  <c r="N65" i="103"/>
  <c r="J65" i="103" s="1"/>
  <c r="M65" i="103"/>
  <c r="H65" i="103"/>
  <c r="G65" i="103"/>
  <c r="D65" i="103"/>
  <c r="B65" i="103"/>
  <c r="AF64" i="103"/>
  <c r="AE64" i="103"/>
  <c r="Z64" i="103"/>
  <c r="V64" i="103" s="1"/>
  <c r="Y64" i="103"/>
  <c r="T64" i="103"/>
  <c r="S64" i="103"/>
  <c r="N64" i="103"/>
  <c r="M64" i="103"/>
  <c r="H64" i="103"/>
  <c r="G64" i="103"/>
  <c r="B64" i="103"/>
  <c r="AF63" i="103"/>
  <c r="AB63" i="103" s="1"/>
  <c r="AE63" i="103"/>
  <c r="Z63" i="103"/>
  <c r="Y63" i="103"/>
  <c r="T63" i="103"/>
  <c r="S63" i="103"/>
  <c r="N63" i="103"/>
  <c r="M63" i="103"/>
  <c r="J63" i="103"/>
  <c r="H63" i="103"/>
  <c r="G63" i="103"/>
  <c r="D63" i="103"/>
  <c r="B63" i="103"/>
  <c r="AF62" i="103"/>
  <c r="AE62" i="103"/>
  <c r="Z62" i="103"/>
  <c r="V62" i="103" s="1"/>
  <c r="Y62" i="103"/>
  <c r="T62" i="103"/>
  <c r="S62" i="103"/>
  <c r="P62" i="103"/>
  <c r="N62" i="103"/>
  <c r="M62" i="103"/>
  <c r="H62" i="103"/>
  <c r="G62" i="103"/>
  <c r="B62" i="103"/>
  <c r="AF61" i="103"/>
  <c r="AE61" i="103"/>
  <c r="AB61" i="103"/>
  <c r="Z61" i="103"/>
  <c r="Y61" i="103"/>
  <c r="T61" i="103"/>
  <c r="S61" i="103"/>
  <c r="N61" i="103"/>
  <c r="M61" i="103"/>
  <c r="J61" i="103"/>
  <c r="H61" i="103"/>
  <c r="D61" i="103" s="1"/>
  <c r="G61" i="103"/>
  <c r="B61" i="103"/>
  <c r="AF60" i="103"/>
  <c r="AB60" i="103" s="1"/>
  <c r="AE60" i="103"/>
  <c r="Z60" i="103"/>
  <c r="Y60" i="103"/>
  <c r="V60" i="103"/>
  <c r="T60" i="103"/>
  <c r="S60" i="103"/>
  <c r="P60" i="103"/>
  <c r="N60" i="103"/>
  <c r="J60" i="103" s="1"/>
  <c r="M60" i="103"/>
  <c r="H60" i="103"/>
  <c r="G60" i="103"/>
  <c r="B60" i="103"/>
  <c r="AF59" i="103"/>
  <c r="AE59" i="103"/>
  <c r="AB59" i="103"/>
  <c r="Z59" i="103"/>
  <c r="V59" i="103" s="1"/>
  <c r="Y59" i="103"/>
  <c r="T59" i="103"/>
  <c r="S59" i="103"/>
  <c r="N59" i="103"/>
  <c r="J59" i="103" s="1"/>
  <c r="M59" i="103"/>
  <c r="H59" i="103"/>
  <c r="D59" i="103" s="1"/>
  <c r="G59" i="103"/>
  <c r="B59" i="103"/>
  <c r="AF58" i="103"/>
  <c r="AE58" i="103"/>
  <c r="AE57" i="103" s="1"/>
  <c r="Z58" i="103"/>
  <c r="Y58" i="103"/>
  <c r="V58" i="103"/>
  <c r="T58" i="103"/>
  <c r="P58" i="103" s="1"/>
  <c r="S58" i="103"/>
  <c r="N58" i="103"/>
  <c r="M58" i="103"/>
  <c r="M57" i="103" s="1"/>
  <c r="H58" i="103"/>
  <c r="G58" i="103"/>
  <c r="B58" i="103"/>
  <c r="AI57" i="103"/>
  <c r="AF57" i="103"/>
  <c r="AD57" i="103"/>
  <c r="AB57" i="103"/>
  <c r="Z57" i="103"/>
  <c r="X57" i="103"/>
  <c r="V57" i="103"/>
  <c r="T57" i="103"/>
  <c r="R57" i="103"/>
  <c r="P57" i="103"/>
  <c r="N57" i="103"/>
  <c r="L57" i="103"/>
  <c r="J57" i="103" s="1"/>
  <c r="H57" i="103"/>
  <c r="F57" i="103"/>
  <c r="AH57" i="103" s="1"/>
  <c r="D57" i="103"/>
  <c r="B57" i="103"/>
  <c r="AB56" i="103"/>
  <c r="V56" i="103"/>
  <c r="P56" i="103"/>
  <c r="J56" i="103"/>
  <c r="D56" i="103"/>
  <c r="AF55" i="103"/>
  <c r="AB55" i="103" s="1"/>
  <c r="AE55" i="103"/>
  <c r="Z55" i="103"/>
  <c r="Y55" i="103"/>
  <c r="T55" i="103"/>
  <c r="S55" i="103"/>
  <c r="N55" i="103"/>
  <c r="M55" i="103"/>
  <c r="J55" i="103"/>
  <c r="H55" i="103"/>
  <c r="G55" i="103"/>
  <c r="D55" i="103"/>
  <c r="B55" i="103"/>
  <c r="AF54" i="103"/>
  <c r="AE54" i="103"/>
  <c r="Z54" i="103"/>
  <c r="V54" i="103" s="1"/>
  <c r="Y54" i="103"/>
  <c r="T54" i="103"/>
  <c r="S54" i="103"/>
  <c r="P54" i="103"/>
  <c r="N54" i="103"/>
  <c r="M54" i="103"/>
  <c r="H54" i="103"/>
  <c r="G54" i="103"/>
  <c r="B54" i="103"/>
  <c r="AF53" i="103"/>
  <c r="AE53" i="103"/>
  <c r="AB53" i="103"/>
  <c r="Z53" i="103"/>
  <c r="Y53" i="103"/>
  <c r="T53" i="103"/>
  <c r="S53" i="103"/>
  <c r="N53" i="103"/>
  <c r="M53" i="103"/>
  <c r="J53" i="103"/>
  <c r="H53" i="103"/>
  <c r="D53" i="103" s="1"/>
  <c r="G53" i="103"/>
  <c r="B53" i="103"/>
  <c r="AF52" i="103"/>
  <c r="AE52" i="103"/>
  <c r="Z52" i="103"/>
  <c r="Y52" i="103"/>
  <c r="V52" i="103"/>
  <c r="T52" i="103"/>
  <c r="S52" i="103"/>
  <c r="P52" i="103"/>
  <c r="N52" i="103"/>
  <c r="J52" i="103" s="1"/>
  <c r="M52" i="103"/>
  <c r="H52" i="103"/>
  <c r="G52" i="103"/>
  <c r="B52" i="103"/>
  <c r="AF51" i="103"/>
  <c r="AE51" i="103"/>
  <c r="AB51" i="103"/>
  <c r="Z51" i="103"/>
  <c r="V51" i="103" s="1"/>
  <c r="Y51" i="103"/>
  <c r="T51" i="103"/>
  <c r="S51" i="103"/>
  <c r="N51" i="103"/>
  <c r="J51" i="103" s="1"/>
  <c r="M51" i="103"/>
  <c r="H51" i="103"/>
  <c r="D51" i="103" s="1"/>
  <c r="G51" i="103"/>
  <c r="B51" i="103"/>
  <c r="AF50" i="103"/>
  <c r="AE50" i="103"/>
  <c r="Z50" i="103"/>
  <c r="Y50" i="103"/>
  <c r="V50" i="103"/>
  <c r="T50" i="103"/>
  <c r="P50" i="103" s="1"/>
  <c r="S50" i="103"/>
  <c r="N50" i="103"/>
  <c r="M50" i="103"/>
  <c r="H50" i="103"/>
  <c r="G50" i="103"/>
  <c r="B50" i="103"/>
  <c r="AF49" i="103"/>
  <c r="AB49" i="103" s="1"/>
  <c r="AE49" i="103"/>
  <c r="Z49" i="103"/>
  <c r="Y49" i="103"/>
  <c r="T49" i="103"/>
  <c r="S49" i="103"/>
  <c r="N49" i="103"/>
  <c r="M49" i="103"/>
  <c r="H49" i="103"/>
  <c r="G49" i="103"/>
  <c r="D49" i="103"/>
  <c r="B49" i="103"/>
  <c r="AF48" i="103"/>
  <c r="AE48" i="103"/>
  <c r="Z48" i="103"/>
  <c r="V48" i="103" s="1"/>
  <c r="Y48" i="103"/>
  <c r="T48" i="103"/>
  <c r="P48" i="103" s="1"/>
  <c r="S48" i="103"/>
  <c r="N48" i="103"/>
  <c r="M48" i="103"/>
  <c r="H48" i="103"/>
  <c r="G48" i="103"/>
  <c r="B48" i="103"/>
  <c r="AF47" i="103"/>
  <c r="AD47" i="103"/>
  <c r="AB47" i="103" s="1"/>
  <c r="Z47" i="103"/>
  <c r="X47" i="103"/>
  <c r="V47" i="103"/>
  <c r="T47" i="103"/>
  <c r="R47" i="103"/>
  <c r="P47" i="103"/>
  <c r="N47" i="103"/>
  <c r="AI47" i="103" s="1"/>
  <c r="L47" i="103"/>
  <c r="J47" i="103" s="1"/>
  <c r="H47" i="103"/>
  <c r="F47" i="103"/>
  <c r="D47" i="103" s="1"/>
  <c r="B47" i="103"/>
  <c r="AB46" i="103"/>
  <c r="V46" i="103"/>
  <c r="P46" i="103"/>
  <c r="J46" i="103"/>
  <c r="D46" i="103"/>
  <c r="AF45" i="103"/>
  <c r="AE45" i="103"/>
  <c r="AB45" i="103"/>
  <c r="Z45" i="103"/>
  <c r="Y45" i="103"/>
  <c r="T45" i="103"/>
  <c r="S45" i="103"/>
  <c r="N45" i="103"/>
  <c r="M45" i="103"/>
  <c r="J45" i="103"/>
  <c r="H45" i="103"/>
  <c r="D45" i="103" s="1"/>
  <c r="G45" i="103"/>
  <c r="B45" i="103"/>
  <c r="AF44" i="103"/>
  <c r="AB44" i="103" s="1"/>
  <c r="AE44" i="103"/>
  <c r="Z44" i="103"/>
  <c r="Y44" i="103"/>
  <c r="V44" i="103"/>
  <c r="T44" i="103"/>
  <c r="S44" i="103"/>
  <c r="P44" i="103"/>
  <c r="N44" i="103"/>
  <c r="J44" i="103" s="1"/>
  <c r="M44" i="103"/>
  <c r="H44" i="103"/>
  <c r="G44" i="103"/>
  <c r="B44" i="103"/>
  <c r="AF43" i="103"/>
  <c r="AE43" i="103"/>
  <c r="AB43" i="103"/>
  <c r="Z43" i="103"/>
  <c r="V43" i="103" s="1"/>
  <c r="Y43" i="103"/>
  <c r="T43" i="103"/>
  <c r="S43" i="103"/>
  <c r="N43" i="103"/>
  <c r="J43" i="103" s="1"/>
  <c r="M43" i="103"/>
  <c r="H43" i="103"/>
  <c r="D43" i="103" s="1"/>
  <c r="G43" i="103"/>
  <c r="B43" i="103"/>
  <c r="AF42" i="103"/>
  <c r="AE42" i="103"/>
  <c r="Z42" i="103"/>
  <c r="Y42" i="103"/>
  <c r="T42" i="103"/>
  <c r="S42" i="103"/>
  <c r="N42" i="103"/>
  <c r="M42" i="103"/>
  <c r="H42" i="103"/>
  <c r="G42" i="103"/>
  <c r="B42" i="103"/>
  <c r="AF41" i="103"/>
  <c r="AE41" i="103"/>
  <c r="Z41" i="103"/>
  <c r="Y41" i="103"/>
  <c r="T41" i="103"/>
  <c r="P41" i="103" s="1"/>
  <c r="S41" i="103"/>
  <c r="N41" i="103"/>
  <c r="M41" i="103"/>
  <c r="J41" i="103" s="1"/>
  <c r="H41" i="103"/>
  <c r="D41" i="103" s="1"/>
  <c r="G41" i="103"/>
  <c r="B41" i="103"/>
  <c r="AF40" i="103"/>
  <c r="AE40" i="103"/>
  <c r="Z40" i="103"/>
  <c r="Y40" i="103"/>
  <c r="V40" i="103" s="1"/>
  <c r="T40" i="103"/>
  <c r="P40" i="103" s="1"/>
  <c r="S40" i="103"/>
  <c r="N40" i="103"/>
  <c r="M40" i="103"/>
  <c r="H40" i="103"/>
  <c r="G40" i="103"/>
  <c r="B40" i="103"/>
  <c r="AF39" i="103"/>
  <c r="AD39" i="103"/>
  <c r="AB39" i="103"/>
  <c r="Z39" i="103"/>
  <c r="X39" i="103"/>
  <c r="V39" i="103" s="1"/>
  <c r="T39" i="103"/>
  <c r="R39" i="103"/>
  <c r="P39" i="103" s="1"/>
  <c r="N39" i="103"/>
  <c r="AI39" i="103" s="1"/>
  <c r="L39" i="103"/>
  <c r="J39" i="103" s="1"/>
  <c r="H39" i="103"/>
  <c r="F39" i="103"/>
  <c r="D39" i="103" s="1"/>
  <c r="B39" i="103"/>
  <c r="AB38" i="103"/>
  <c r="V38" i="103"/>
  <c r="P38" i="103"/>
  <c r="J38" i="103"/>
  <c r="D38" i="103"/>
  <c r="AF37" i="103"/>
  <c r="AB37" i="103" s="1"/>
  <c r="AE37" i="103"/>
  <c r="Z37" i="103"/>
  <c r="Y37" i="103"/>
  <c r="T37" i="103"/>
  <c r="P37" i="103" s="1"/>
  <c r="S37" i="103"/>
  <c r="N37" i="103"/>
  <c r="M37" i="103"/>
  <c r="J37" i="103" s="1"/>
  <c r="H37" i="103"/>
  <c r="G37" i="103"/>
  <c r="D37" i="103"/>
  <c r="B37" i="103"/>
  <c r="AF36" i="103"/>
  <c r="AE36" i="103"/>
  <c r="Z36" i="103"/>
  <c r="Y36" i="103"/>
  <c r="Y35" i="103" s="1"/>
  <c r="T36" i="103"/>
  <c r="S36" i="103"/>
  <c r="P36" i="103"/>
  <c r="N36" i="103"/>
  <c r="J36" i="103" s="1"/>
  <c r="M36" i="103"/>
  <c r="H36" i="103"/>
  <c r="G36" i="103"/>
  <c r="G35" i="103" s="1"/>
  <c r="B36" i="103"/>
  <c r="AF35" i="103"/>
  <c r="AD35" i="103"/>
  <c r="AB35" i="103"/>
  <c r="Z35" i="103"/>
  <c r="X35" i="103"/>
  <c r="V35" i="103" s="1"/>
  <c r="T35" i="103"/>
  <c r="R35" i="103"/>
  <c r="P35" i="103" s="1"/>
  <c r="N35" i="103"/>
  <c r="L35" i="103"/>
  <c r="J35" i="103"/>
  <c r="H35" i="103"/>
  <c r="AI35" i="103" s="1"/>
  <c r="F35" i="103"/>
  <c r="D35" i="103" s="1"/>
  <c r="B35" i="103"/>
  <c r="AB34" i="103"/>
  <c r="V34" i="103"/>
  <c r="P34" i="103"/>
  <c r="J34" i="103"/>
  <c r="D34" i="103"/>
  <c r="AF33" i="103"/>
  <c r="AE33" i="103"/>
  <c r="AB33" i="103"/>
  <c r="Z33" i="103"/>
  <c r="V33" i="103" s="1"/>
  <c r="Y33" i="103"/>
  <c r="T33" i="103"/>
  <c r="S33" i="103"/>
  <c r="N33" i="103"/>
  <c r="M33" i="103"/>
  <c r="H33" i="103"/>
  <c r="G33" i="103"/>
  <c r="D33" i="103"/>
  <c r="B33" i="103"/>
  <c r="AF32" i="103"/>
  <c r="AE32" i="103"/>
  <c r="Z32" i="103"/>
  <c r="Y32" i="103"/>
  <c r="T32" i="103"/>
  <c r="S32" i="103"/>
  <c r="P32" i="103"/>
  <c r="N32" i="103"/>
  <c r="J32" i="103" s="1"/>
  <c r="M32" i="103"/>
  <c r="H32" i="103"/>
  <c r="G32" i="103"/>
  <c r="B32" i="103"/>
  <c r="AF31" i="103"/>
  <c r="AE31" i="103"/>
  <c r="AB31" i="103"/>
  <c r="Z31" i="103"/>
  <c r="V31" i="103" s="1"/>
  <c r="Y31" i="103"/>
  <c r="T31" i="103"/>
  <c r="S31" i="103"/>
  <c r="N31" i="103"/>
  <c r="M31" i="103"/>
  <c r="H31" i="103"/>
  <c r="G31" i="103"/>
  <c r="G28" i="103" s="1"/>
  <c r="B31" i="103"/>
  <c r="AF30" i="103"/>
  <c r="AE30" i="103"/>
  <c r="AE28" i="103" s="1"/>
  <c r="Z30" i="103"/>
  <c r="Y30" i="103"/>
  <c r="V30" i="103"/>
  <c r="T30" i="103"/>
  <c r="P30" i="103" s="1"/>
  <c r="S30" i="103"/>
  <c r="N30" i="103"/>
  <c r="M30" i="103"/>
  <c r="H30" i="103"/>
  <c r="G30" i="103"/>
  <c r="B30" i="103"/>
  <c r="AF29" i="103"/>
  <c r="AB29" i="103" s="1"/>
  <c r="AE29" i="103"/>
  <c r="Z29" i="103"/>
  <c r="Y29" i="103"/>
  <c r="Y28" i="103" s="1"/>
  <c r="T29" i="103"/>
  <c r="S29" i="103"/>
  <c r="N29" i="103"/>
  <c r="M29" i="103"/>
  <c r="H29" i="103"/>
  <c r="G29" i="103"/>
  <c r="D29" i="103"/>
  <c r="B29" i="103"/>
  <c r="AF28" i="103"/>
  <c r="AD28" i="103"/>
  <c r="AB28" i="103" s="1"/>
  <c r="Z28" i="103"/>
  <c r="X28" i="103"/>
  <c r="V28" i="103" s="1"/>
  <c r="T28" i="103"/>
  <c r="R28" i="103"/>
  <c r="P28" i="103" s="1"/>
  <c r="N28" i="103"/>
  <c r="L28" i="103"/>
  <c r="J28" i="103" s="1"/>
  <c r="H28" i="103"/>
  <c r="F28" i="103"/>
  <c r="B28" i="103"/>
  <c r="AB27" i="103"/>
  <c r="V27" i="103"/>
  <c r="P27" i="103"/>
  <c r="J27" i="103"/>
  <c r="D27" i="103"/>
  <c r="AF26" i="103"/>
  <c r="AB26" i="103" s="1"/>
  <c r="AE26" i="103"/>
  <c r="Z26" i="103"/>
  <c r="Y26" i="103"/>
  <c r="V26" i="103" s="1"/>
  <c r="T26" i="103"/>
  <c r="P26" i="103" s="1"/>
  <c r="S26" i="103"/>
  <c r="N26" i="103"/>
  <c r="M26" i="103"/>
  <c r="H26" i="103"/>
  <c r="G26" i="103"/>
  <c r="B26" i="103"/>
  <c r="AF25" i="103"/>
  <c r="AB25" i="103" s="1"/>
  <c r="AE25" i="103"/>
  <c r="Z25" i="103"/>
  <c r="Y25" i="103"/>
  <c r="T25" i="103"/>
  <c r="P25" i="103" s="1"/>
  <c r="S25" i="103"/>
  <c r="N25" i="103"/>
  <c r="M25" i="103"/>
  <c r="J25" i="103" s="1"/>
  <c r="H25" i="103"/>
  <c r="G25" i="103"/>
  <c r="D25" i="103"/>
  <c r="B25" i="103"/>
  <c r="AF24" i="103"/>
  <c r="AE24" i="103"/>
  <c r="Z24" i="103"/>
  <c r="Y24" i="103"/>
  <c r="V24" i="103" s="1"/>
  <c r="T24" i="103"/>
  <c r="S24" i="103"/>
  <c r="P24" i="103"/>
  <c r="N24" i="103"/>
  <c r="J24" i="103" s="1"/>
  <c r="M24" i="103"/>
  <c r="H24" i="103"/>
  <c r="G24" i="103"/>
  <c r="B24" i="103"/>
  <c r="AF23" i="103"/>
  <c r="AE23" i="103"/>
  <c r="AB23" i="103"/>
  <c r="Z23" i="103"/>
  <c r="V23" i="103" s="1"/>
  <c r="Y23" i="103"/>
  <c r="T23" i="103"/>
  <c r="S23" i="103"/>
  <c r="S21" i="103" s="1"/>
  <c r="N23" i="103"/>
  <c r="J23" i="103" s="1"/>
  <c r="M23" i="103"/>
  <c r="H23" i="103"/>
  <c r="G23" i="103"/>
  <c r="B23" i="103"/>
  <c r="AF22" i="103"/>
  <c r="AE22" i="103"/>
  <c r="AB22" i="103"/>
  <c r="Z22" i="103"/>
  <c r="Y22" i="103"/>
  <c r="V22" i="103"/>
  <c r="T22" i="103"/>
  <c r="P22" i="103" s="1"/>
  <c r="S22" i="103"/>
  <c r="N22" i="103"/>
  <c r="M22" i="103"/>
  <c r="H22" i="103"/>
  <c r="D22" i="103" s="1"/>
  <c r="G22" i="103"/>
  <c r="B22" i="103"/>
  <c r="AF21" i="103"/>
  <c r="AD21" i="103"/>
  <c r="AB21" i="103" s="1"/>
  <c r="Z21" i="103"/>
  <c r="X21" i="103"/>
  <c r="V21" i="103"/>
  <c r="T21" i="103"/>
  <c r="S67" i="103" s="1"/>
  <c r="R21" i="103"/>
  <c r="P21" i="103" s="1"/>
  <c r="N21" i="103"/>
  <c r="L21" i="103"/>
  <c r="J21" i="103" s="1"/>
  <c r="H21" i="103"/>
  <c r="F21" i="103"/>
  <c r="D21" i="103" s="1"/>
  <c r="B21" i="103"/>
  <c r="B9" i="103"/>
  <c r="G78" i="103" s="1"/>
  <c r="B78" i="102"/>
  <c r="AD68" i="102"/>
  <c r="X68" i="102"/>
  <c r="R68" i="102"/>
  <c r="L68" i="102"/>
  <c r="F68" i="102"/>
  <c r="AF65" i="102"/>
  <c r="AB65" i="102" s="1"/>
  <c r="AE65" i="102"/>
  <c r="Z65" i="102"/>
  <c r="Y65" i="102"/>
  <c r="T65" i="102"/>
  <c r="S65" i="102"/>
  <c r="N65" i="102"/>
  <c r="J65" i="102" s="1"/>
  <c r="M65" i="102"/>
  <c r="H65" i="102"/>
  <c r="G65" i="102"/>
  <c r="D65" i="102"/>
  <c r="B65" i="102"/>
  <c r="AF64" i="102"/>
  <c r="AE64" i="102"/>
  <c r="Z64" i="102"/>
  <c r="V64" i="102" s="1"/>
  <c r="Y64" i="102"/>
  <c r="T64" i="102"/>
  <c r="S64" i="102"/>
  <c r="N64" i="102"/>
  <c r="M64" i="102"/>
  <c r="H64" i="102"/>
  <c r="G64" i="102"/>
  <c r="B64" i="102"/>
  <c r="AF63" i="102"/>
  <c r="AB63" i="102" s="1"/>
  <c r="AE63" i="102"/>
  <c r="Z63" i="102"/>
  <c r="Y63" i="102"/>
  <c r="T63" i="102"/>
  <c r="P63" i="102" s="1"/>
  <c r="S63" i="102"/>
  <c r="N63" i="102"/>
  <c r="M63" i="102"/>
  <c r="J63" i="102"/>
  <c r="H63" i="102"/>
  <c r="G63" i="102"/>
  <c r="D63" i="102"/>
  <c r="B63" i="102"/>
  <c r="AF62" i="102"/>
  <c r="AB62" i="102" s="1"/>
  <c r="AE62" i="102"/>
  <c r="Z62" i="102"/>
  <c r="Y62" i="102"/>
  <c r="V62" i="102" s="1"/>
  <c r="T62" i="102"/>
  <c r="S62" i="102"/>
  <c r="P62" i="102"/>
  <c r="N62" i="102"/>
  <c r="J62" i="102" s="1"/>
  <c r="M62" i="102"/>
  <c r="H62" i="102"/>
  <c r="G62" i="102"/>
  <c r="B62" i="102"/>
  <c r="AF61" i="102"/>
  <c r="AE61" i="102"/>
  <c r="AB61" i="102"/>
  <c r="Z61" i="102"/>
  <c r="V61" i="102" s="1"/>
  <c r="Y61" i="102"/>
  <c r="T61" i="102"/>
  <c r="S61" i="102"/>
  <c r="N61" i="102"/>
  <c r="M61" i="102"/>
  <c r="H61" i="102"/>
  <c r="G61" i="102"/>
  <c r="D61" i="102"/>
  <c r="B61" i="102"/>
  <c r="AF60" i="102"/>
  <c r="AE60" i="102"/>
  <c r="Z60" i="102"/>
  <c r="Y60" i="102"/>
  <c r="T60" i="102"/>
  <c r="S60" i="102"/>
  <c r="P60" i="102"/>
  <c r="N60" i="102"/>
  <c r="J60" i="102" s="1"/>
  <c r="M60" i="102"/>
  <c r="H60" i="102"/>
  <c r="G60" i="102"/>
  <c r="B60" i="102"/>
  <c r="AF59" i="102"/>
  <c r="AE59" i="102"/>
  <c r="AB59" i="102"/>
  <c r="Z59" i="102"/>
  <c r="V59" i="102" s="1"/>
  <c r="Y59" i="102"/>
  <c r="T59" i="102"/>
  <c r="S59" i="102"/>
  <c r="N59" i="102"/>
  <c r="M59" i="102"/>
  <c r="H59" i="102"/>
  <c r="D59" i="102" s="1"/>
  <c r="G59" i="102"/>
  <c r="B59" i="102"/>
  <c r="AF58" i="102"/>
  <c r="AE58" i="102"/>
  <c r="AE57" i="102" s="1"/>
  <c r="Z58" i="102"/>
  <c r="Y58" i="102"/>
  <c r="V58" i="102"/>
  <c r="T58" i="102"/>
  <c r="P58" i="102" s="1"/>
  <c r="S58" i="102"/>
  <c r="N58" i="102"/>
  <c r="M58" i="102"/>
  <c r="H58" i="102"/>
  <c r="G58" i="102"/>
  <c r="B58" i="102"/>
  <c r="AF57" i="102"/>
  <c r="AD57" i="102"/>
  <c r="AB57" i="102"/>
  <c r="Z57" i="102"/>
  <c r="AI57" i="102" s="1"/>
  <c r="X57" i="102"/>
  <c r="V57" i="102" s="1"/>
  <c r="T57" i="102"/>
  <c r="R57" i="102"/>
  <c r="P57" i="102" s="1"/>
  <c r="N57" i="102"/>
  <c r="L57" i="102"/>
  <c r="J57" i="102" s="1"/>
  <c r="H57" i="102"/>
  <c r="F57" i="102"/>
  <c r="B57" i="102"/>
  <c r="AB56" i="102"/>
  <c r="V56" i="102"/>
  <c r="P56" i="102"/>
  <c r="J56" i="102"/>
  <c r="D56" i="102"/>
  <c r="AF55" i="102"/>
  <c r="AB55" i="102" s="1"/>
  <c r="AE55" i="102"/>
  <c r="Z55" i="102"/>
  <c r="Y55" i="102"/>
  <c r="T55" i="102"/>
  <c r="S55" i="102"/>
  <c r="N55" i="102"/>
  <c r="M55" i="102"/>
  <c r="J55" i="102" s="1"/>
  <c r="H55" i="102"/>
  <c r="G55" i="102"/>
  <c r="D55" i="102"/>
  <c r="B55" i="102"/>
  <c r="AF54" i="102"/>
  <c r="AE54" i="102"/>
  <c r="Z54" i="102"/>
  <c r="Y54" i="102"/>
  <c r="T54" i="102"/>
  <c r="S54" i="102"/>
  <c r="P54" i="102"/>
  <c r="N54" i="102"/>
  <c r="J54" i="102" s="1"/>
  <c r="M54" i="102"/>
  <c r="H54" i="102"/>
  <c r="G54" i="102"/>
  <c r="B54" i="102"/>
  <c r="AF53" i="102"/>
  <c r="AE53" i="102"/>
  <c r="AB53" i="102"/>
  <c r="Z53" i="102"/>
  <c r="V53" i="102" s="1"/>
  <c r="Y53" i="102"/>
  <c r="T53" i="102"/>
  <c r="S53" i="102"/>
  <c r="N53" i="102"/>
  <c r="M53" i="102"/>
  <c r="J53" i="102"/>
  <c r="H53" i="102"/>
  <c r="D53" i="102" s="1"/>
  <c r="G53" i="102"/>
  <c r="B53" i="102"/>
  <c r="AF52" i="102"/>
  <c r="AB52" i="102" s="1"/>
  <c r="AE52" i="102"/>
  <c r="Z52" i="102"/>
  <c r="Y52" i="102"/>
  <c r="V52" i="102"/>
  <c r="T52" i="102"/>
  <c r="S52" i="102"/>
  <c r="P52" i="102"/>
  <c r="N52" i="102"/>
  <c r="J52" i="102" s="1"/>
  <c r="M52" i="102"/>
  <c r="H52" i="102"/>
  <c r="G52" i="102"/>
  <c r="B52" i="102"/>
  <c r="AF51" i="102"/>
  <c r="AE51" i="102"/>
  <c r="AB51" i="102"/>
  <c r="Z51" i="102"/>
  <c r="V51" i="102" s="1"/>
  <c r="Y51" i="102"/>
  <c r="T51" i="102"/>
  <c r="S51" i="102"/>
  <c r="N51" i="102"/>
  <c r="J51" i="102" s="1"/>
  <c r="M51" i="102"/>
  <c r="H51" i="102"/>
  <c r="D51" i="102" s="1"/>
  <c r="G51" i="102"/>
  <c r="B51" i="102"/>
  <c r="AF50" i="102"/>
  <c r="AE50" i="102"/>
  <c r="Z50" i="102"/>
  <c r="Y50" i="102"/>
  <c r="T50" i="102"/>
  <c r="S50" i="102"/>
  <c r="N50" i="102"/>
  <c r="M50" i="102"/>
  <c r="H50" i="102"/>
  <c r="G50" i="102"/>
  <c r="B50" i="102"/>
  <c r="AF49" i="102"/>
  <c r="AE49" i="102"/>
  <c r="Z49" i="102"/>
  <c r="Y49" i="102"/>
  <c r="T49" i="102"/>
  <c r="P49" i="102" s="1"/>
  <c r="S49" i="102"/>
  <c r="N49" i="102"/>
  <c r="M49" i="102"/>
  <c r="H49" i="102"/>
  <c r="D49" i="102" s="1"/>
  <c r="G49" i="102"/>
  <c r="B49" i="102"/>
  <c r="AF48" i="102"/>
  <c r="AE48" i="102"/>
  <c r="Z48" i="102"/>
  <c r="Y48" i="102"/>
  <c r="V48" i="102" s="1"/>
  <c r="T48" i="102"/>
  <c r="P48" i="102" s="1"/>
  <c r="S48" i="102"/>
  <c r="N48" i="102"/>
  <c r="M48" i="102"/>
  <c r="H48" i="102"/>
  <c r="G48" i="102"/>
  <c r="B48" i="102"/>
  <c r="AF47" i="102"/>
  <c r="AD47" i="102"/>
  <c r="AB47" i="102"/>
  <c r="Z47" i="102"/>
  <c r="X47" i="102"/>
  <c r="V47" i="102" s="1"/>
  <c r="T47" i="102"/>
  <c r="R47" i="102"/>
  <c r="P47" i="102" s="1"/>
  <c r="N47" i="102"/>
  <c r="AI47" i="102" s="1"/>
  <c r="L47" i="102"/>
  <c r="J47" i="102" s="1"/>
  <c r="H47" i="102"/>
  <c r="F47" i="102"/>
  <c r="D47" i="102" s="1"/>
  <c r="B47" i="102"/>
  <c r="AB46" i="102"/>
  <c r="V46" i="102"/>
  <c r="P46" i="102"/>
  <c r="J46" i="102"/>
  <c r="D46" i="102"/>
  <c r="AF45" i="102"/>
  <c r="AB45" i="102" s="1"/>
  <c r="AE45" i="102"/>
  <c r="Z45" i="102"/>
  <c r="Y45" i="102"/>
  <c r="T45" i="102"/>
  <c r="P45" i="102" s="1"/>
  <c r="S45" i="102"/>
  <c r="N45" i="102"/>
  <c r="M45" i="102"/>
  <c r="J45" i="102" s="1"/>
  <c r="H45" i="102"/>
  <c r="G45" i="102"/>
  <c r="D45" i="102"/>
  <c r="B45" i="102"/>
  <c r="AF44" i="102"/>
  <c r="AE44" i="102"/>
  <c r="Z44" i="102"/>
  <c r="Y44" i="102"/>
  <c r="V44" i="102" s="1"/>
  <c r="T44" i="102"/>
  <c r="S44" i="102"/>
  <c r="P44" i="102"/>
  <c r="N44" i="102"/>
  <c r="J44" i="102" s="1"/>
  <c r="M44" i="102"/>
  <c r="H44" i="102"/>
  <c r="G44" i="102"/>
  <c r="B44" i="102"/>
  <c r="AF43" i="102"/>
  <c r="AE43" i="102"/>
  <c r="AB43" i="102"/>
  <c r="Z43" i="102"/>
  <c r="V43" i="102" s="1"/>
  <c r="Y43" i="102"/>
  <c r="T43" i="102"/>
  <c r="S43" i="102"/>
  <c r="N43" i="102"/>
  <c r="M43" i="102"/>
  <c r="H43" i="102"/>
  <c r="G43" i="102"/>
  <c r="D43" i="102"/>
  <c r="B43" i="102"/>
  <c r="AF42" i="102"/>
  <c r="AE42" i="102"/>
  <c r="Z42" i="102"/>
  <c r="V42" i="102" s="1"/>
  <c r="Y42" i="102"/>
  <c r="T42" i="102"/>
  <c r="S42" i="102"/>
  <c r="N42" i="102"/>
  <c r="M42" i="102"/>
  <c r="H42" i="102"/>
  <c r="G42" i="102"/>
  <c r="B42" i="102"/>
  <c r="AF41" i="102"/>
  <c r="AE41" i="102"/>
  <c r="Z41" i="102"/>
  <c r="Y41" i="102"/>
  <c r="T41" i="102"/>
  <c r="S41" i="102"/>
  <c r="N41" i="102"/>
  <c r="M41" i="102"/>
  <c r="J41" i="102"/>
  <c r="H41" i="102"/>
  <c r="G41" i="102"/>
  <c r="D41" i="102"/>
  <c r="B41" i="102"/>
  <c r="AF40" i="102"/>
  <c r="AB40" i="102" s="1"/>
  <c r="AE40" i="102"/>
  <c r="Z40" i="102"/>
  <c r="V40" i="102" s="1"/>
  <c r="Y40" i="102"/>
  <c r="T40" i="102"/>
  <c r="S40" i="102"/>
  <c r="P40" i="102"/>
  <c r="N40" i="102"/>
  <c r="J40" i="102" s="1"/>
  <c r="M40" i="102"/>
  <c r="H40" i="102"/>
  <c r="G40" i="102"/>
  <c r="G39" i="102" s="1"/>
  <c r="B40" i="102"/>
  <c r="AF39" i="102"/>
  <c r="AD39" i="102"/>
  <c r="AB39" i="102" s="1"/>
  <c r="Z39" i="102"/>
  <c r="X39" i="102"/>
  <c r="V39" i="102"/>
  <c r="T39" i="102"/>
  <c r="R39" i="102"/>
  <c r="P39" i="102" s="1"/>
  <c r="N39" i="102"/>
  <c r="L39" i="102"/>
  <c r="J39" i="102" s="1"/>
  <c r="H39" i="102"/>
  <c r="F39" i="102"/>
  <c r="D39" i="102" s="1"/>
  <c r="B39" i="102"/>
  <c r="AB38" i="102"/>
  <c r="V38" i="102"/>
  <c r="P38" i="102"/>
  <c r="J38" i="102"/>
  <c r="D38" i="102"/>
  <c r="AF37" i="102"/>
  <c r="AE37" i="102"/>
  <c r="AB37" i="102"/>
  <c r="Z37" i="102"/>
  <c r="V37" i="102" s="1"/>
  <c r="Y37" i="102"/>
  <c r="T37" i="102"/>
  <c r="S37" i="102"/>
  <c r="S35" i="102" s="1"/>
  <c r="N37" i="102"/>
  <c r="J37" i="102" s="1"/>
  <c r="M37" i="102"/>
  <c r="H37" i="102"/>
  <c r="D37" i="102" s="1"/>
  <c r="G37" i="102"/>
  <c r="B37" i="102"/>
  <c r="AF36" i="102"/>
  <c r="AE36" i="102"/>
  <c r="AE35" i="102" s="1"/>
  <c r="Z36" i="102"/>
  <c r="Y36" i="102"/>
  <c r="V36" i="102"/>
  <c r="T36" i="102"/>
  <c r="P36" i="102" s="1"/>
  <c r="S36" i="102"/>
  <c r="N36" i="102"/>
  <c r="M36" i="102"/>
  <c r="H36" i="102"/>
  <c r="G36" i="102"/>
  <c r="B36" i="102"/>
  <c r="AI35" i="102"/>
  <c r="AF35" i="102"/>
  <c r="AD35" i="102"/>
  <c r="AB35" i="102" s="1"/>
  <c r="Z35" i="102"/>
  <c r="X35" i="102"/>
  <c r="V35" i="102" s="1"/>
  <c r="T35" i="102"/>
  <c r="R35" i="102"/>
  <c r="P35" i="102"/>
  <c r="N35" i="102"/>
  <c r="L35" i="102"/>
  <c r="J35" i="102" s="1"/>
  <c r="H35" i="102"/>
  <c r="F35" i="102"/>
  <c r="D35" i="102" s="1"/>
  <c r="B35" i="102"/>
  <c r="AB34" i="102"/>
  <c r="V34" i="102"/>
  <c r="P34" i="102"/>
  <c r="J34" i="102"/>
  <c r="D34" i="102"/>
  <c r="AF33" i="102"/>
  <c r="AE33" i="102"/>
  <c r="Z33" i="102"/>
  <c r="Y33" i="102"/>
  <c r="T33" i="102"/>
  <c r="S33" i="102"/>
  <c r="N33" i="102"/>
  <c r="M33" i="102"/>
  <c r="J33" i="102"/>
  <c r="H33" i="102"/>
  <c r="G33" i="102"/>
  <c r="D33" i="102"/>
  <c r="B33" i="102"/>
  <c r="AF32" i="102"/>
  <c r="AB32" i="102" s="1"/>
  <c r="AE32" i="102"/>
  <c r="Z32" i="102"/>
  <c r="V32" i="102" s="1"/>
  <c r="Y32" i="102"/>
  <c r="T32" i="102"/>
  <c r="S32" i="102"/>
  <c r="P32" i="102"/>
  <c r="N32" i="102"/>
  <c r="J32" i="102" s="1"/>
  <c r="M32" i="102"/>
  <c r="H32" i="102"/>
  <c r="G32" i="102"/>
  <c r="B32" i="102"/>
  <c r="AF31" i="102"/>
  <c r="AE31" i="102"/>
  <c r="AB31" i="102"/>
  <c r="Z31" i="102"/>
  <c r="V31" i="102" s="1"/>
  <c r="Y31" i="102"/>
  <c r="T31" i="102"/>
  <c r="S31" i="102"/>
  <c r="N31" i="102"/>
  <c r="M31" i="102"/>
  <c r="J31" i="102"/>
  <c r="H31" i="102"/>
  <c r="D31" i="102" s="1"/>
  <c r="G31" i="102"/>
  <c r="B31" i="102"/>
  <c r="AF30" i="102"/>
  <c r="AB30" i="102" s="1"/>
  <c r="AE30" i="102"/>
  <c r="Z30" i="102"/>
  <c r="Y30" i="102"/>
  <c r="V30" i="102" s="1"/>
  <c r="T30" i="102"/>
  <c r="P30" i="102" s="1"/>
  <c r="S30" i="102"/>
  <c r="N30" i="102"/>
  <c r="M30" i="102"/>
  <c r="H30" i="102"/>
  <c r="G30" i="102"/>
  <c r="B30" i="102"/>
  <c r="AF29" i="102"/>
  <c r="AB29" i="102" s="1"/>
  <c r="AE29" i="102"/>
  <c r="AE28" i="102" s="1"/>
  <c r="Z29" i="102"/>
  <c r="Y29" i="102"/>
  <c r="T29" i="102"/>
  <c r="P29" i="102" s="1"/>
  <c r="S29" i="102"/>
  <c r="N29" i="102"/>
  <c r="M29" i="102"/>
  <c r="H29" i="102"/>
  <c r="G29" i="102"/>
  <c r="D29" i="102"/>
  <c r="B29" i="102"/>
  <c r="AF28" i="102"/>
  <c r="AD28" i="102"/>
  <c r="AB28" i="102" s="1"/>
  <c r="Z28" i="102"/>
  <c r="X28" i="102"/>
  <c r="V28" i="102" s="1"/>
  <c r="T28" i="102"/>
  <c r="R28" i="102"/>
  <c r="P28" i="102" s="1"/>
  <c r="N28" i="102"/>
  <c r="L28" i="102"/>
  <c r="J28" i="102" s="1"/>
  <c r="H28" i="102"/>
  <c r="F28" i="102"/>
  <c r="AH28" i="102" s="1"/>
  <c r="B28" i="102"/>
  <c r="AB27" i="102"/>
  <c r="V27" i="102"/>
  <c r="P27" i="102"/>
  <c r="J27" i="102"/>
  <c r="D27" i="102"/>
  <c r="AF26" i="102"/>
  <c r="AE26" i="102"/>
  <c r="Z26" i="102"/>
  <c r="Y26" i="102"/>
  <c r="V26" i="102"/>
  <c r="T26" i="102"/>
  <c r="P26" i="102" s="1"/>
  <c r="S26" i="102"/>
  <c r="N26" i="102"/>
  <c r="M26" i="102"/>
  <c r="H26" i="102"/>
  <c r="G26" i="102"/>
  <c r="D26" i="102"/>
  <c r="B26" i="102"/>
  <c r="AF25" i="102"/>
  <c r="AB25" i="102" s="1"/>
  <c r="AE25" i="102"/>
  <c r="Z25" i="102"/>
  <c r="Y25" i="102"/>
  <c r="T25" i="102"/>
  <c r="S25" i="102"/>
  <c r="P25" i="102"/>
  <c r="N25" i="102"/>
  <c r="M25" i="102"/>
  <c r="H25" i="102"/>
  <c r="G25" i="102"/>
  <c r="B25" i="102"/>
  <c r="AF24" i="102"/>
  <c r="AB24" i="102" s="1"/>
  <c r="AE24" i="102"/>
  <c r="Z24" i="102"/>
  <c r="Y24" i="102"/>
  <c r="V24" i="102" s="1"/>
  <c r="T24" i="102"/>
  <c r="S24" i="102"/>
  <c r="P24" i="102"/>
  <c r="N24" i="102"/>
  <c r="J24" i="102" s="1"/>
  <c r="M24" i="102"/>
  <c r="H24" i="102"/>
  <c r="G24" i="102"/>
  <c r="B24" i="102"/>
  <c r="AF23" i="102"/>
  <c r="AE23" i="102"/>
  <c r="AB23" i="102"/>
  <c r="Z23" i="102"/>
  <c r="V23" i="102" s="1"/>
  <c r="Y23" i="102"/>
  <c r="T23" i="102"/>
  <c r="S23" i="102"/>
  <c r="S21" i="102" s="1"/>
  <c r="P23" i="102"/>
  <c r="N23" i="102"/>
  <c r="M23" i="102"/>
  <c r="J23" i="102"/>
  <c r="H23" i="102"/>
  <c r="D23" i="102" s="1"/>
  <c r="AI23" i="102" s="1"/>
  <c r="G23" i="102"/>
  <c r="B23" i="102"/>
  <c r="AF22" i="102"/>
  <c r="AE22" i="102"/>
  <c r="Z22" i="102"/>
  <c r="Y22" i="102"/>
  <c r="T22" i="102"/>
  <c r="P22" i="102" s="1"/>
  <c r="S22" i="102"/>
  <c r="N22" i="102"/>
  <c r="M22" i="102"/>
  <c r="H22" i="102"/>
  <c r="AH22" i="102" s="1"/>
  <c r="G22" i="102"/>
  <c r="B22" i="102"/>
  <c r="AF21" i="102"/>
  <c r="AE67" i="102" s="1"/>
  <c r="AD21" i="102"/>
  <c r="AB21" i="102" s="1"/>
  <c r="Z21" i="102"/>
  <c r="X21" i="102"/>
  <c r="V21" i="102"/>
  <c r="T21" i="102"/>
  <c r="R21" i="102"/>
  <c r="P21" i="102" s="1"/>
  <c r="N21" i="102"/>
  <c r="L21" i="102"/>
  <c r="J21" i="102" s="1"/>
  <c r="H21" i="102"/>
  <c r="F21" i="102"/>
  <c r="D21" i="102"/>
  <c r="B21" i="102"/>
  <c r="B9" i="102"/>
  <c r="G78" i="102" s="1"/>
  <c r="B78" i="101"/>
  <c r="AD68" i="101"/>
  <c r="X68" i="101"/>
  <c r="R68" i="101"/>
  <c r="L68" i="101"/>
  <c r="F68" i="101"/>
  <c r="AF65" i="101"/>
  <c r="AB65" i="101" s="1"/>
  <c r="AE65" i="101"/>
  <c r="Z65" i="101"/>
  <c r="Y65" i="101"/>
  <c r="T65" i="101"/>
  <c r="S65" i="101"/>
  <c r="N65" i="101"/>
  <c r="M65" i="101"/>
  <c r="H65" i="101"/>
  <c r="G65" i="101"/>
  <c r="D65" i="101"/>
  <c r="B65" i="101"/>
  <c r="AF64" i="101"/>
  <c r="AE64" i="101"/>
  <c r="Z64" i="101"/>
  <c r="V64" i="101" s="1"/>
  <c r="Y64" i="101"/>
  <c r="T64" i="101"/>
  <c r="P64" i="101" s="1"/>
  <c r="S64" i="101"/>
  <c r="N64" i="101"/>
  <c r="M64" i="101"/>
  <c r="H64" i="101"/>
  <c r="G64" i="101"/>
  <c r="B64" i="101"/>
  <c r="AF63" i="101"/>
  <c r="AB63" i="101" s="1"/>
  <c r="AE63" i="101"/>
  <c r="Z63" i="101"/>
  <c r="Y63" i="101"/>
  <c r="T63" i="101"/>
  <c r="P63" i="101" s="1"/>
  <c r="S63" i="101"/>
  <c r="N63" i="101"/>
  <c r="M63" i="101"/>
  <c r="J63" i="101"/>
  <c r="H63" i="101"/>
  <c r="G63" i="101"/>
  <c r="D63" i="101"/>
  <c r="B63" i="101"/>
  <c r="AF62" i="101"/>
  <c r="AB62" i="101" s="1"/>
  <c r="AE62" i="101"/>
  <c r="Z62" i="101"/>
  <c r="Y62" i="101"/>
  <c r="V62" i="101" s="1"/>
  <c r="T62" i="101"/>
  <c r="S62" i="101"/>
  <c r="P62" i="101"/>
  <c r="N62" i="101"/>
  <c r="J62" i="101" s="1"/>
  <c r="M62" i="101"/>
  <c r="H62" i="101"/>
  <c r="G62" i="101"/>
  <c r="B62" i="101"/>
  <c r="AF61" i="101"/>
  <c r="AE61" i="101"/>
  <c r="AB61" i="101"/>
  <c r="Z61" i="101"/>
  <c r="V61" i="101" s="1"/>
  <c r="Y61" i="101"/>
  <c r="T61" i="101"/>
  <c r="S61" i="101"/>
  <c r="N61" i="101"/>
  <c r="M61" i="101"/>
  <c r="H61" i="101"/>
  <c r="G61" i="101"/>
  <c r="D61" i="101"/>
  <c r="B61" i="101"/>
  <c r="AF60" i="101"/>
  <c r="AE60" i="101"/>
  <c r="Z60" i="101"/>
  <c r="Y60" i="101"/>
  <c r="T60" i="101"/>
  <c r="S60" i="101"/>
  <c r="P60" i="101"/>
  <c r="N60" i="101"/>
  <c r="J60" i="101" s="1"/>
  <c r="M60" i="101"/>
  <c r="H60" i="101"/>
  <c r="G60" i="101"/>
  <c r="B60" i="101"/>
  <c r="AF59" i="101"/>
  <c r="AE59" i="101"/>
  <c r="AB59" i="101"/>
  <c r="Z59" i="101"/>
  <c r="V59" i="101" s="1"/>
  <c r="Y59" i="101"/>
  <c r="T59" i="101"/>
  <c r="S59" i="101"/>
  <c r="N59" i="101"/>
  <c r="M59" i="101"/>
  <c r="H59" i="101"/>
  <c r="G59" i="101"/>
  <c r="B59" i="101"/>
  <c r="AF58" i="101"/>
  <c r="AE58" i="101"/>
  <c r="Z58" i="101"/>
  <c r="Y58" i="101"/>
  <c r="V58" i="101"/>
  <c r="T58" i="101"/>
  <c r="P58" i="101" s="1"/>
  <c r="S58" i="101"/>
  <c r="N58" i="101"/>
  <c r="M58" i="101"/>
  <c r="H58" i="101"/>
  <c r="G58" i="101"/>
  <c r="B58" i="101"/>
  <c r="AF57" i="101"/>
  <c r="AD57" i="101"/>
  <c r="AB57" i="101"/>
  <c r="Z57" i="101"/>
  <c r="AI57" i="101" s="1"/>
  <c r="X57" i="101"/>
  <c r="V57" i="101" s="1"/>
  <c r="T57" i="101"/>
  <c r="R57" i="101"/>
  <c r="P57" i="101" s="1"/>
  <c r="N57" i="101"/>
  <c r="L57" i="101"/>
  <c r="J57" i="101" s="1"/>
  <c r="H57" i="101"/>
  <c r="F57" i="101"/>
  <c r="B57" i="101"/>
  <c r="AB56" i="101"/>
  <c r="V56" i="101"/>
  <c r="P56" i="101"/>
  <c r="J56" i="101"/>
  <c r="D56" i="101"/>
  <c r="AF55" i="101"/>
  <c r="AB55" i="101" s="1"/>
  <c r="AE55" i="101"/>
  <c r="Z55" i="101"/>
  <c r="Y55" i="101"/>
  <c r="T55" i="101"/>
  <c r="S55" i="101"/>
  <c r="N55" i="101"/>
  <c r="M55" i="101"/>
  <c r="J55" i="101" s="1"/>
  <c r="H55" i="101"/>
  <c r="G55" i="101"/>
  <c r="D55" i="101"/>
  <c r="B55" i="101"/>
  <c r="AF54" i="101"/>
  <c r="AE54" i="101"/>
  <c r="Z54" i="101"/>
  <c r="Y54" i="101"/>
  <c r="T54" i="101"/>
  <c r="S54" i="101"/>
  <c r="P54" i="101"/>
  <c r="N54" i="101"/>
  <c r="J54" i="101" s="1"/>
  <c r="M54" i="101"/>
  <c r="H54" i="101"/>
  <c r="G54" i="101"/>
  <c r="B54" i="101"/>
  <c r="AF53" i="101"/>
  <c r="AE53" i="101"/>
  <c r="AB53" i="101"/>
  <c r="Z53" i="101"/>
  <c r="V53" i="101" s="1"/>
  <c r="Y53" i="101"/>
  <c r="T53" i="101"/>
  <c r="S53" i="101"/>
  <c r="N53" i="101"/>
  <c r="M53" i="101"/>
  <c r="J53" i="101"/>
  <c r="H53" i="101"/>
  <c r="D53" i="101" s="1"/>
  <c r="G53" i="101"/>
  <c r="B53" i="101"/>
  <c r="AF52" i="101"/>
  <c r="AB52" i="101" s="1"/>
  <c r="AE52" i="101"/>
  <c r="Z52" i="101"/>
  <c r="Y52" i="101"/>
  <c r="V52" i="101"/>
  <c r="T52" i="101"/>
  <c r="S52" i="101"/>
  <c r="P52" i="101"/>
  <c r="N52" i="101"/>
  <c r="J52" i="101" s="1"/>
  <c r="M52" i="101"/>
  <c r="H52" i="101"/>
  <c r="G52" i="101"/>
  <c r="B52" i="101"/>
  <c r="AF51" i="101"/>
  <c r="AE51" i="101"/>
  <c r="AB51" i="101"/>
  <c r="Z51" i="101"/>
  <c r="V51" i="101" s="1"/>
  <c r="Y51" i="101"/>
  <c r="T51" i="101"/>
  <c r="S51" i="101"/>
  <c r="N51" i="101"/>
  <c r="J51" i="101" s="1"/>
  <c r="M51" i="101"/>
  <c r="H51" i="101"/>
  <c r="G51" i="101"/>
  <c r="B51" i="101"/>
  <c r="AF50" i="101"/>
  <c r="AE50" i="101"/>
  <c r="Z50" i="101"/>
  <c r="Y50" i="101"/>
  <c r="T50" i="101"/>
  <c r="S50" i="101"/>
  <c r="N50" i="101"/>
  <c r="M50" i="101"/>
  <c r="H50" i="101"/>
  <c r="G50" i="101"/>
  <c r="B50" i="101"/>
  <c r="AF49" i="101"/>
  <c r="AB49" i="101" s="1"/>
  <c r="AE49" i="101"/>
  <c r="Z49" i="101"/>
  <c r="Y49" i="101"/>
  <c r="T49" i="101"/>
  <c r="P49" i="101" s="1"/>
  <c r="S49" i="101"/>
  <c r="N49" i="101"/>
  <c r="M49" i="101"/>
  <c r="H49" i="101"/>
  <c r="D49" i="101" s="1"/>
  <c r="G49" i="101"/>
  <c r="B49" i="101"/>
  <c r="AF48" i="101"/>
  <c r="AE48" i="101"/>
  <c r="Z48" i="101"/>
  <c r="Y48" i="101"/>
  <c r="V48" i="101" s="1"/>
  <c r="T48" i="101"/>
  <c r="P48" i="101" s="1"/>
  <c r="S48" i="101"/>
  <c r="N48" i="101"/>
  <c r="M48" i="101"/>
  <c r="H48" i="101"/>
  <c r="G48" i="101"/>
  <c r="B48" i="101"/>
  <c r="AF47" i="101"/>
  <c r="AD47" i="101"/>
  <c r="AB47" i="101"/>
  <c r="Z47" i="101"/>
  <c r="X47" i="101"/>
  <c r="V47" i="101" s="1"/>
  <c r="T47" i="101"/>
  <c r="R47" i="101"/>
  <c r="P47" i="101" s="1"/>
  <c r="N47" i="101"/>
  <c r="AI47" i="101" s="1"/>
  <c r="L47" i="101"/>
  <c r="J47" i="101" s="1"/>
  <c r="H47" i="101"/>
  <c r="F47" i="101"/>
  <c r="D47" i="101" s="1"/>
  <c r="B47" i="101"/>
  <c r="AB46" i="101"/>
  <c r="V46" i="101"/>
  <c r="P46" i="101"/>
  <c r="J46" i="101"/>
  <c r="D46" i="101"/>
  <c r="AF45" i="101"/>
  <c r="AB45" i="101" s="1"/>
  <c r="AE45" i="101"/>
  <c r="Z45" i="101"/>
  <c r="Y45" i="101"/>
  <c r="T45" i="101"/>
  <c r="P45" i="101" s="1"/>
  <c r="S45" i="101"/>
  <c r="N45" i="101"/>
  <c r="M45" i="101"/>
  <c r="J45" i="101" s="1"/>
  <c r="H45" i="101"/>
  <c r="G45" i="101"/>
  <c r="D45" i="101"/>
  <c r="B45" i="101"/>
  <c r="AF44" i="101"/>
  <c r="AE44" i="101"/>
  <c r="Z44" i="101"/>
  <c r="Y44" i="101"/>
  <c r="V44" i="101" s="1"/>
  <c r="T44" i="101"/>
  <c r="S44" i="101"/>
  <c r="P44" i="101"/>
  <c r="N44" i="101"/>
  <c r="J44" i="101" s="1"/>
  <c r="M44" i="101"/>
  <c r="H44" i="101"/>
  <c r="G44" i="101"/>
  <c r="B44" i="101"/>
  <c r="AF43" i="101"/>
  <c r="AE43" i="101"/>
  <c r="AB43" i="101"/>
  <c r="Z43" i="101"/>
  <c r="V43" i="101" s="1"/>
  <c r="Y43" i="101"/>
  <c r="T43" i="101"/>
  <c r="S43" i="101"/>
  <c r="N43" i="101"/>
  <c r="M43" i="101"/>
  <c r="H43" i="101"/>
  <c r="G43" i="101"/>
  <c r="D43" i="101"/>
  <c r="B43" i="101"/>
  <c r="AF42" i="101"/>
  <c r="AE42" i="101"/>
  <c r="Z42" i="101"/>
  <c r="V42" i="101" s="1"/>
  <c r="Y42" i="101"/>
  <c r="T42" i="101"/>
  <c r="S42" i="101"/>
  <c r="N42" i="101"/>
  <c r="M42" i="101"/>
  <c r="H42" i="101"/>
  <c r="G42" i="101"/>
  <c r="B42" i="101"/>
  <c r="AF41" i="101"/>
  <c r="AB41" i="101" s="1"/>
  <c r="AE41" i="101"/>
  <c r="Z41" i="101"/>
  <c r="Y41" i="101"/>
  <c r="T41" i="101"/>
  <c r="S41" i="101"/>
  <c r="N41" i="101"/>
  <c r="M41" i="101"/>
  <c r="J41" i="101"/>
  <c r="H41" i="101"/>
  <c r="G41" i="101"/>
  <c r="D41" i="101"/>
  <c r="B41" i="101"/>
  <c r="AF40" i="101"/>
  <c r="AB40" i="101" s="1"/>
  <c r="AE40" i="101"/>
  <c r="Z40" i="101"/>
  <c r="V40" i="101" s="1"/>
  <c r="Y40" i="101"/>
  <c r="T40" i="101"/>
  <c r="S40" i="101"/>
  <c r="P40" i="101"/>
  <c r="N40" i="101"/>
  <c r="J40" i="101" s="1"/>
  <c r="M40" i="101"/>
  <c r="H40" i="101"/>
  <c r="G40" i="101"/>
  <c r="G39" i="101" s="1"/>
  <c r="B40" i="101"/>
  <c r="AF39" i="101"/>
  <c r="AD39" i="101"/>
  <c r="AB39" i="101" s="1"/>
  <c r="Z39" i="101"/>
  <c r="X39" i="101"/>
  <c r="V39" i="101"/>
  <c r="T39" i="101"/>
  <c r="R39" i="101"/>
  <c r="P39" i="101" s="1"/>
  <c r="N39" i="101"/>
  <c r="L39" i="101"/>
  <c r="J39" i="101" s="1"/>
  <c r="H39" i="101"/>
  <c r="AI39" i="101" s="1"/>
  <c r="F39" i="101"/>
  <c r="D39" i="101" s="1"/>
  <c r="B39" i="101"/>
  <c r="AB38" i="101"/>
  <c r="V38" i="101"/>
  <c r="P38" i="101"/>
  <c r="J38" i="101"/>
  <c r="D38" i="101"/>
  <c r="AF37" i="101"/>
  <c r="AE37" i="101"/>
  <c r="AB37" i="101"/>
  <c r="Z37" i="101"/>
  <c r="V37" i="101" s="1"/>
  <c r="Y37" i="101"/>
  <c r="T37" i="101"/>
  <c r="S37" i="101"/>
  <c r="S35" i="101" s="1"/>
  <c r="N37" i="101"/>
  <c r="J37" i="101" s="1"/>
  <c r="M37" i="101"/>
  <c r="H37" i="101"/>
  <c r="D37" i="101" s="1"/>
  <c r="G37" i="101"/>
  <c r="B37" i="101"/>
  <c r="AF36" i="101"/>
  <c r="AE36" i="101"/>
  <c r="AE35" i="101" s="1"/>
  <c r="Z36" i="101"/>
  <c r="Y36" i="101"/>
  <c r="V36" i="101"/>
  <c r="T36" i="101"/>
  <c r="P36" i="101" s="1"/>
  <c r="S36" i="101"/>
  <c r="N36" i="101"/>
  <c r="M36" i="101"/>
  <c r="H36" i="101"/>
  <c r="G36" i="101"/>
  <c r="B36" i="101"/>
  <c r="AI35" i="101"/>
  <c r="AF35" i="101"/>
  <c r="AD35" i="101"/>
  <c r="AB35" i="101" s="1"/>
  <c r="Z35" i="101"/>
  <c r="X35" i="101"/>
  <c r="V35" i="101" s="1"/>
  <c r="T35" i="101"/>
  <c r="R35" i="101"/>
  <c r="P35" i="101"/>
  <c r="N35" i="101"/>
  <c r="L35" i="101"/>
  <c r="J35" i="101" s="1"/>
  <c r="H35" i="101"/>
  <c r="F35" i="101"/>
  <c r="D35" i="101" s="1"/>
  <c r="B35" i="101"/>
  <c r="AB34" i="101"/>
  <c r="V34" i="101"/>
  <c r="P34" i="101"/>
  <c r="J34" i="101"/>
  <c r="D34" i="101"/>
  <c r="AF33" i="101"/>
  <c r="AB33" i="101" s="1"/>
  <c r="AE33" i="101"/>
  <c r="Z33" i="101"/>
  <c r="Y33" i="101"/>
  <c r="T33" i="101"/>
  <c r="S33" i="101"/>
  <c r="N33" i="101"/>
  <c r="M33" i="101"/>
  <c r="J33" i="101"/>
  <c r="H33" i="101"/>
  <c r="G33" i="101"/>
  <c r="D33" i="101"/>
  <c r="B33" i="101"/>
  <c r="AF32" i="101"/>
  <c r="AB32" i="101" s="1"/>
  <c r="AE32" i="101"/>
  <c r="Z32" i="101"/>
  <c r="V32" i="101" s="1"/>
  <c r="Y32" i="101"/>
  <c r="T32" i="101"/>
  <c r="S32" i="101"/>
  <c r="P32" i="101"/>
  <c r="N32" i="101"/>
  <c r="J32" i="101" s="1"/>
  <c r="M32" i="101"/>
  <c r="H32" i="101"/>
  <c r="G32" i="101"/>
  <c r="B32" i="101"/>
  <c r="AF31" i="101"/>
  <c r="AE31" i="101"/>
  <c r="AB31" i="101"/>
  <c r="Z31" i="101"/>
  <c r="V31" i="101" s="1"/>
  <c r="Y31" i="101"/>
  <c r="T31" i="101"/>
  <c r="S31" i="101"/>
  <c r="N31" i="101"/>
  <c r="M31" i="101"/>
  <c r="J31" i="101"/>
  <c r="H31" i="101"/>
  <c r="D31" i="101" s="1"/>
  <c r="G31" i="101"/>
  <c r="B31" i="101"/>
  <c r="AF30" i="101"/>
  <c r="AB30" i="101" s="1"/>
  <c r="AE30" i="101"/>
  <c r="Z30" i="101"/>
  <c r="Y30" i="101"/>
  <c r="V30" i="101" s="1"/>
  <c r="T30" i="101"/>
  <c r="P30" i="101" s="1"/>
  <c r="S30" i="101"/>
  <c r="N30" i="101"/>
  <c r="M30" i="101"/>
  <c r="H30" i="101"/>
  <c r="G30" i="101"/>
  <c r="B30" i="101"/>
  <c r="AF29" i="101"/>
  <c r="AB29" i="101" s="1"/>
  <c r="AE29" i="101"/>
  <c r="AE28" i="101" s="1"/>
  <c r="Z29" i="101"/>
  <c r="Y29" i="101"/>
  <c r="T29" i="101"/>
  <c r="P29" i="101" s="1"/>
  <c r="S29" i="101"/>
  <c r="N29" i="101"/>
  <c r="M29" i="101"/>
  <c r="H29" i="101"/>
  <c r="G29" i="101"/>
  <c r="D29" i="101"/>
  <c r="B29" i="101"/>
  <c r="AF28" i="101"/>
  <c r="AD28" i="101"/>
  <c r="AB28" i="101" s="1"/>
  <c r="Z28" i="101"/>
  <c r="X28" i="101"/>
  <c r="V28" i="101" s="1"/>
  <c r="T28" i="101"/>
  <c r="R28" i="101"/>
  <c r="P28" i="101" s="1"/>
  <c r="N28" i="101"/>
  <c r="L28" i="101"/>
  <c r="J28" i="101" s="1"/>
  <c r="H28" i="101"/>
  <c r="F28" i="101"/>
  <c r="AH28" i="101" s="1"/>
  <c r="B28" i="101"/>
  <c r="AB27" i="101"/>
  <c r="V27" i="101"/>
  <c r="P27" i="101"/>
  <c r="J27" i="101"/>
  <c r="D27" i="101"/>
  <c r="AF26" i="101"/>
  <c r="AE26" i="101"/>
  <c r="Z26" i="101"/>
  <c r="Y26" i="101"/>
  <c r="V26" i="101"/>
  <c r="T26" i="101"/>
  <c r="P26" i="101" s="1"/>
  <c r="S26" i="101"/>
  <c r="N26" i="101"/>
  <c r="M26" i="101"/>
  <c r="H26" i="101"/>
  <c r="G26" i="101"/>
  <c r="B26" i="101"/>
  <c r="AF25" i="101"/>
  <c r="AB25" i="101" s="1"/>
  <c r="AE25" i="101"/>
  <c r="Z25" i="101"/>
  <c r="Y25" i="101"/>
  <c r="T25" i="101"/>
  <c r="S25" i="101"/>
  <c r="N25" i="101"/>
  <c r="J25" i="101" s="1"/>
  <c r="M25" i="101"/>
  <c r="H25" i="101"/>
  <c r="G25" i="101"/>
  <c r="D25" i="101"/>
  <c r="B25" i="101"/>
  <c r="AF24" i="101"/>
  <c r="AE24" i="101"/>
  <c r="Z24" i="101"/>
  <c r="V24" i="101" s="1"/>
  <c r="Y24" i="101"/>
  <c r="T24" i="101"/>
  <c r="S24" i="101"/>
  <c r="N24" i="101"/>
  <c r="M24" i="101"/>
  <c r="H24" i="101"/>
  <c r="G24" i="101"/>
  <c r="B24" i="101"/>
  <c r="AF23" i="101"/>
  <c r="AB23" i="101" s="1"/>
  <c r="AE23" i="101"/>
  <c r="Z23" i="101"/>
  <c r="Y23" i="101"/>
  <c r="T23" i="101"/>
  <c r="P23" i="101" s="1"/>
  <c r="S23" i="101"/>
  <c r="N23" i="101"/>
  <c r="M23" i="101"/>
  <c r="J23" i="101"/>
  <c r="H23" i="101"/>
  <c r="G23" i="101"/>
  <c r="D23" i="101"/>
  <c r="B23" i="101"/>
  <c r="AF22" i="101"/>
  <c r="AB22" i="101" s="1"/>
  <c r="AE22" i="101"/>
  <c r="Z22" i="101"/>
  <c r="Y22" i="101"/>
  <c r="Y21" i="101" s="1"/>
  <c r="T22" i="101"/>
  <c r="S22" i="101"/>
  <c r="P22" i="101"/>
  <c r="N22" i="101"/>
  <c r="J22" i="101" s="1"/>
  <c r="M22" i="101"/>
  <c r="H22" i="101"/>
  <c r="G22" i="101"/>
  <c r="B22" i="101"/>
  <c r="AF21" i="101"/>
  <c r="AD21" i="101"/>
  <c r="AB21" i="101" s="1"/>
  <c r="Z21" i="101"/>
  <c r="X21" i="101"/>
  <c r="V21" i="101" s="1"/>
  <c r="T21" i="101"/>
  <c r="R21" i="101"/>
  <c r="P21" i="101"/>
  <c r="N21" i="101"/>
  <c r="L21" i="101"/>
  <c r="J21" i="101" s="1"/>
  <c r="H21" i="101"/>
  <c r="G67" i="101" s="1"/>
  <c r="F21" i="101"/>
  <c r="D21" i="101" s="1"/>
  <c r="B21" i="101"/>
  <c r="B9" i="101"/>
  <c r="G78" i="101" s="1"/>
  <c r="B78" i="100"/>
  <c r="AD68" i="100"/>
  <c r="X68" i="100"/>
  <c r="R68" i="100"/>
  <c r="L68" i="100"/>
  <c r="F68" i="100"/>
  <c r="AH68" i="100" s="1"/>
  <c r="B15" i="100" s="1"/>
  <c r="AF65" i="100"/>
  <c r="AE65" i="100"/>
  <c r="AB65" i="100"/>
  <c r="Z65" i="100"/>
  <c r="V65" i="100" s="1"/>
  <c r="Y65" i="100"/>
  <c r="T65" i="100"/>
  <c r="S65" i="100"/>
  <c r="N65" i="100"/>
  <c r="M65" i="100"/>
  <c r="J65" i="100"/>
  <c r="H65" i="100"/>
  <c r="D65" i="100" s="1"/>
  <c r="G65" i="100"/>
  <c r="B65" i="100"/>
  <c r="AF64" i="100"/>
  <c r="AB64" i="100" s="1"/>
  <c r="AE64" i="100"/>
  <c r="Z64" i="100"/>
  <c r="Y64" i="100"/>
  <c r="V64" i="100"/>
  <c r="T64" i="100"/>
  <c r="S64" i="100"/>
  <c r="P64" i="100"/>
  <c r="N64" i="100"/>
  <c r="J64" i="100" s="1"/>
  <c r="M64" i="100"/>
  <c r="H64" i="100"/>
  <c r="G64" i="100"/>
  <c r="B64" i="100"/>
  <c r="AF63" i="100"/>
  <c r="AE63" i="100"/>
  <c r="AB63" i="100"/>
  <c r="Z63" i="100"/>
  <c r="V63" i="100" s="1"/>
  <c r="Y63" i="100"/>
  <c r="T63" i="100"/>
  <c r="S63" i="100"/>
  <c r="N63" i="100"/>
  <c r="J63" i="100" s="1"/>
  <c r="M63" i="100"/>
  <c r="H63" i="100"/>
  <c r="D63" i="100" s="1"/>
  <c r="G63" i="100"/>
  <c r="B63" i="100"/>
  <c r="AF62" i="100"/>
  <c r="AE62" i="100"/>
  <c r="Z62" i="100"/>
  <c r="Y62" i="100"/>
  <c r="V62" i="100"/>
  <c r="T62" i="100"/>
  <c r="P62" i="100" s="1"/>
  <c r="S62" i="100"/>
  <c r="N62" i="100"/>
  <c r="M62" i="100"/>
  <c r="H62" i="100"/>
  <c r="D62" i="100" s="1"/>
  <c r="G62" i="100"/>
  <c r="B62" i="100"/>
  <c r="AF61" i="100"/>
  <c r="AB61" i="100" s="1"/>
  <c r="AE61" i="100"/>
  <c r="Z61" i="100"/>
  <c r="Y61" i="100"/>
  <c r="T61" i="100"/>
  <c r="P61" i="100" s="1"/>
  <c r="S61" i="100"/>
  <c r="N61" i="100"/>
  <c r="J61" i="100" s="1"/>
  <c r="M61" i="100"/>
  <c r="H61" i="100"/>
  <c r="G61" i="100"/>
  <c r="D61" i="100"/>
  <c r="B61" i="100"/>
  <c r="AF60" i="100"/>
  <c r="AE60" i="100"/>
  <c r="Z60" i="100"/>
  <c r="V60" i="100" s="1"/>
  <c r="Y60" i="100"/>
  <c r="T60" i="100"/>
  <c r="S60" i="100"/>
  <c r="N60" i="100"/>
  <c r="M60" i="100"/>
  <c r="H60" i="100"/>
  <c r="D60" i="100" s="1"/>
  <c r="G60" i="100"/>
  <c r="B60" i="100"/>
  <c r="AF59" i="100"/>
  <c r="AE59" i="100"/>
  <c r="Z59" i="100"/>
  <c r="Y59" i="100"/>
  <c r="T59" i="100"/>
  <c r="P59" i="100" s="1"/>
  <c r="S59" i="100"/>
  <c r="N59" i="100"/>
  <c r="M59" i="100"/>
  <c r="J59" i="100"/>
  <c r="H59" i="100"/>
  <c r="G59" i="100"/>
  <c r="D59" i="100"/>
  <c r="B59" i="100"/>
  <c r="AF58" i="100"/>
  <c r="AB58" i="100" s="1"/>
  <c r="AE58" i="100"/>
  <c r="Z58" i="100"/>
  <c r="V58" i="100" s="1"/>
  <c r="Y58" i="100"/>
  <c r="Y57" i="100" s="1"/>
  <c r="T58" i="100"/>
  <c r="S58" i="100"/>
  <c r="P58" i="100"/>
  <c r="N58" i="100"/>
  <c r="J58" i="100" s="1"/>
  <c r="M58" i="100"/>
  <c r="H58" i="100"/>
  <c r="G58" i="100"/>
  <c r="G57" i="100" s="1"/>
  <c r="B58" i="100"/>
  <c r="AF57" i="100"/>
  <c r="AD57" i="100"/>
  <c r="AB57" i="100" s="1"/>
  <c r="Z57" i="100"/>
  <c r="X57" i="100"/>
  <c r="V57" i="100" s="1"/>
  <c r="T57" i="100"/>
  <c r="R57" i="100"/>
  <c r="AH57" i="100" s="1"/>
  <c r="P57" i="100"/>
  <c r="N57" i="100"/>
  <c r="L57" i="100"/>
  <c r="J57" i="100"/>
  <c r="H57" i="100"/>
  <c r="AI57" i="100" s="1"/>
  <c r="F57" i="100"/>
  <c r="D57" i="100" s="1"/>
  <c r="B57" i="100"/>
  <c r="AB56" i="100"/>
  <c r="V56" i="100"/>
  <c r="P56" i="100"/>
  <c r="J56" i="100"/>
  <c r="D56" i="100"/>
  <c r="AF55" i="100"/>
  <c r="AE55" i="100"/>
  <c r="AB55" i="100"/>
  <c r="Z55" i="100"/>
  <c r="V55" i="100" s="1"/>
  <c r="Y55" i="100"/>
  <c r="T55" i="100"/>
  <c r="S55" i="100"/>
  <c r="N55" i="100"/>
  <c r="J55" i="100" s="1"/>
  <c r="M55" i="100"/>
  <c r="H55" i="100"/>
  <c r="G55" i="100"/>
  <c r="B55" i="100"/>
  <c r="AF54" i="100"/>
  <c r="AE54" i="100"/>
  <c r="Z54" i="100"/>
  <c r="Y54" i="100"/>
  <c r="V54" i="100"/>
  <c r="T54" i="100"/>
  <c r="P54" i="100" s="1"/>
  <c r="S54" i="100"/>
  <c r="N54" i="100"/>
  <c r="M54" i="100"/>
  <c r="H54" i="100"/>
  <c r="D54" i="100" s="1"/>
  <c r="G54" i="100"/>
  <c r="B54" i="100"/>
  <c r="AF53" i="100"/>
  <c r="AB53" i="100" s="1"/>
  <c r="AE53" i="100"/>
  <c r="Z53" i="100"/>
  <c r="Y53" i="100"/>
  <c r="T53" i="100"/>
  <c r="P53" i="100" s="1"/>
  <c r="S53" i="100"/>
  <c r="N53" i="100"/>
  <c r="M53" i="100"/>
  <c r="H53" i="100"/>
  <c r="G53" i="100"/>
  <c r="D53" i="100"/>
  <c r="B53" i="100"/>
  <c r="AF52" i="100"/>
  <c r="AE52" i="100"/>
  <c r="Z52" i="100"/>
  <c r="V52" i="100" s="1"/>
  <c r="Y52" i="100"/>
  <c r="T52" i="100"/>
  <c r="P52" i="100" s="1"/>
  <c r="S52" i="100"/>
  <c r="N52" i="100"/>
  <c r="M52" i="100"/>
  <c r="H52" i="100"/>
  <c r="D52" i="100" s="1"/>
  <c r="G52" i="100"/>
  <c r="B52" i="100"/>
  <c r="AF51" i="100"/>
  <c r="AB51" i="100" s="1"/>
  <c r="AE51" i="100"/>
  <c r="Z51" i="100"/>
  <c r="Y51" i="100"/>
  <c r="T51" i="100"/>
  <c r="P51" i="100" s="1"/>
  <c r="S51" i="100"/>
  <c r="N51" i="100"/>
  <c r="M51" i="100"/>
  <c r="J51" i="100"/>
  <c r="H51" i="100"/>
  <c r="G51" i="100"/>
  <c r="D51" i="100"/>
  <c r="B51" i="100"/>
  <c r="AF50" i="100"/>
  <c r="AB50" i="100" s="1"/>
  <c r="AE50" i="100"/>
  <c r="Z50" i="100"/>
  <c r="Y50" i="100"/>
  <c r="T50" i="100"/>
  <c r="S50" i="100"/>
  <c r="P50" i="100"/>
  <c r="N50" i="100"/>
  <c r="J50" i="100" s="1"/>
  <c r="M50" i="100"/>
  <c r="H50" i="100"/>
  <c r="G50" i="100"/>
  <c r="B50" i="100"/>
  <c r="AF49" i="100"/>
  <c r="AE49" i="100"/>
  <c r="AB49" i="100"/>
  <c r="Z49" i="100"/>
  <c r="V49" i="100" s="1"/>
  <c r="Y49" i="100"/>
  <c r="T49" i="100"/>
  <c r="S49" i="100"/>
  <c r="S47" i="100" s="1"/>
  <c r="N49" i="100"/>
  <c r="M49" i="100"/>
  <c r="J49" i="100"/>
  <c r="H49" i="100"/>
  <c r="D49" i="100" s="1"/>
  <c r="G49" i="100"/>
  <c r="B49" i="100"/>
  <c r="AF48" i="100"/>
  <c r="AB48" i="100" s="1"/>
  <c r="AE48" i="100"/>
  <c r="Z48" i="100"/>
  <c r="Y48" i="100"/>
  <c r="V48" i="100"/>
  <c r="T48" i="100"/>
  <c r="S48" i="100"/>
  <c r="P48" i="100"/>
  <c r="N48" i="100"/>
  <c r="J48" i="100" s="1"/>
  <c r="M48" i="100"/>
  <c r="H48" i="100"/>
  <c r="G48" i="100"/>
  <c r="B48" i="100"/>
  <c r="AF47" i="100"/>
  <c r="AD47" i="100"/>
  <c r="AB47" i="100" s="1"/>
  <c r="Z47" i="100"/>
  <c r="X47" i="100"/>
  <c r="V47" i="100"/>
  <c r="T47" i="100"/>
  <c r="R47" i="100"/>
  <c r="P47" i="100"/>
  <c r="N47" i="100"/>
  <c r="L47" i="100"/>
  <c r="J47" i="100" s="1"/>
  <c r="H47" i="100"/>
  <c r="AI47" i="100" s="1"/>
  <c r="F47" i="100"/>
  <c r="B47" i="100"/>
  <c r="AB46" i="100"/>
  <c r="V46" i="100"/>
  <c r="P46" i="100"/>
  <c r="J46" i="100"/>
  <c r="D46" i="100"/>
  <c r="AF45" i="100"/>
  <c r="AB45" i="100" s="1"/>
  <c r="AE45" i="100"/>
  <c r="Z45" i="100"/>
  <c r="Y45" i="100"/>
  <c r="T45" i="100"/>
  <c r="P45" i="100" s="1"/>
  <c r="S45" i="100"/>
  <c r="N45" i="100"/>
  <c r="M45" i="100"/>
  <c r="H45" i="100"/>
  <c r="G45" i="100"/>
  <c r="D45" i="100"/>
  <c r="B45" i="100"/>
  <c r="AF44" i="100"/>
  <c r="AE44" i="100"/>
  <c r="Z44" i="100"/>
  <c r="V44" i="100" s="1"/>
  <c r="Y44" i="100"/>
  <c r="T44" i="100"/>
  <c r="P44" i="100" s="1"/>
  <c r="S44" i="100"/>
  <c r="N44" i="100"/>
  <c r="M44" i="100"/>
  <c r="H44" i="100"/>
  <c r="D44" i="100" s="1"/>
  <c r="G44" i="100"/>
  <c r="B44" i="100"/>
  <c r="AF43" i="100"/>
  <c r="AB43" i="100" s="1"/>
  <c r="AE43" i="100"/>
  <c r="Z43" i="100"/>
  <c r="Y43" i="100"/>
  <c r="T43" i="100"/>
  <c r="P43" i="100" s="1"/>
  <c r="S43" i="100"/>
  <c r="N43" i="100"/>
  <c r="M43" i="100"/>
  <c r="J43" i="100"/>
  <c r="H43" i="100"/>
  <c r="G43" i="100"/>
  <c r="D43" i="100"/>
  <c r="B43" i="100"/>
  <c r="AF42" i="100"/>
  <c r="AB42" i="100" s="1"/>
  <c r="AE42" i="100"/>
  <c r="Z42" i="100"/>
  <c r="Y42" i="100"/>
  <c r="T42" i="100"/>
  <c r="S42" i="100"/>
  <c r="P42" i="100"/>
  <c r="N42" i="100"/>
  <c r="J42" i="100" s="1"/>
  <c r="M42" i="100"/>
  <c r="H42" i="100"/>
  <c r="G42" i="100"/>
  <c r="B42" i="100"/>
  <c r="AF41" i="100"/>
  <c r="AE41" i="100"/>
  <c r="AB41" i="100"/>
  <c r="Z41" i="100"/>
  <c r="V41" i="100" s="1"/>
  <c r="Y41" i="100"/>
  <c r="T41" i="100"/>
  <c r="S41" i="100"/>
  <c r="S39" i="100" s="1"/>
  <c r="N41" i="100"/>
  <c r="M41" i="100"/>
  <c r="J41" i="100"/>
  <c r="H41" i="100"/>
  <c r="D41" i="100" s="1"/>
  <c r="G41" i="100"/>
  <c r="B41" i="100"/>
  <c r="AF40" i="100"/>
  <c r="AB40" i="100" s="1"/>
  <c r="AE40" i="100"/>
  <c r="Z40" i="100"/>
  <c r="Y40" i="100"/>
  <c r="V40" i="100"/>
  <c r="T40" i="100"/>
  <c r="S40" i="100"/>
  <c r="P40" i="100"/>
  <c r="N40" i="100"/>
  <c r="J40" i="100" s="1"/>
  <c r="M40" i="100"/>
  <c r="H40" i="100"/>
  <c r="G40" i="100"/>
  <c r="B40" i="100"/>
  <c r="AF39" i="100"/>
  <c r="AD39" i="100"/>
  <c r="AB39" i="100" s="1"/>
  <c r="Z39" i="100"/>
  <c r="X39" i="100"/>
  <c r="V39" i="100"/>
  <c r="T39" i="100"/>
  <c r="R39" i="100"/>
  <c r="P39" i="100"/>
  <c r="N39" i="100"/>
  <c r="L39" i="100"/>
  <c r="J39" i="100" s="1"/>
  <c r="H39" i="100"/>
  <c r="AI39" i="100" s="1"/>
  <c r="F39" i="100"/>
  <c r="B39" i="100"/>
  <c r="AB38" i="100"/>
  <c r="V38" i="100"/>
  <c r="P38" i="100"/>
  <c r="J38" i="100"/>
  <c r="D38" i="100"/>
  <c r="AF37" i="100"/>
  <c r="AB37" i="100" s="1"/>
  <c r="AE37" i="100"/>
  <c r="Z37" i="100"/>
  <c r="Y37" i="100"/>
  <c r="T37" i="100"/>
  <c r="P37" i="100" s="1"/>
  <c r="S37" i="100"/>
  <c r="N37" i="100"/>
  <c r="M37" i="100"/>
  <c r="M35" i="100" s="1"/>
  <c r="H37" i="100"/>
  <c r="G37" i="100"/>
  <c r="D37" i="100"/>
  <c r="B37" i="100"/>
  <c r="AF36" i="100"/>
  <c r="AE36" i="100"/>
  <c r="AE35" i="100" s="1"/>
  <c r="Z36" i="100"/>
  <c r="V36" i="100" s="1"/>
  <c r="Y36" i="100"/>
  <c r="T36" i="100"/>
  <c r="P36" i="100" s="1"/>
  <c r="S36" i="100"/>
  <c r="N36" i="100"/>
  <c r="M36" i="100"/>
  <c r="H36" i="100"/>
  <c r="D36" i="100" s="1"/>
  <c r="G36" i="100"/>
  <c r="B36" i="100"/>
  <c r="AH35" i="100"/>
  <c r="AF35" i="100"/>
  <c r="AD35" i="100"/>
  <c r="AB35" i="100"/>
  <c r="Z35" i="100"/>
  <c r="X35" i="100"/>
  <c r="V35" i="100" s="1"/>
  <c r="T35" i="100"/>
  <c r="R35" i="100"/>
  <c r="P35" i="100" s="1"/>
  <c r="N35" i="100"/>
  <c r="L35" i="100"/>
  <c r="J35" i="100"/>
  <c r="H35" i="100"/>
  <c r="F35" i="100"/>
  <c r="D35" i="100"/>
  <c r="B35" i="100"/>
  <c r="AB34" i="100"/>
  <c r="V34" i="100"/>
  <c r="P34" i="100"/>
  <c r="J34" i="100"/>
  <c r="D34" i="100"/>
  <c r="AF33" i="100"/>
  <c r="AE33" i="100"/>
  <c r="AB33" i="100"/>
  <c r="Z33" i="100"/>
  <c r="V33" i="100" s="1"/>
  <c r="Y33" i="100"/>
  <c r="T33" i="100"/>
  <c r="S33" i="100"/>
  <c r="N33" i="100"/>
  <c r="M33" i="100"/>
  <c r="J33" i="100"/>
  <c r="H33" i="100"/>
  <c r="D33" i="100" s="1"/>
  <c r="G33" i="100"/>
  <c r="B33" i="100"/>
  <c r="AF32" i="100"/>
  <c r="AB32" i="100" s="1"/>
  <c r="AE32" i="100"/>
  <c r="Z32" i="100"/>
  <c r="Y32" i="100"/>
  <c r="V32" i="100"/>
  <c r="T32" i="100"/>
  <c r="S32" i="100"/>
  <c r="P32" i="100"/>
  <c r="N32" i="100"/>
  <c r="J32" i="100" s="1"/>
  <c r="M32" i="100"/>
  <c r="H32" i="100"/>
  <c r="G32" i="100"/>
  <c r="B32" i="100"/>
  <c r="AF31" i="100"/>
  <c r="AE31" i="100"/>
  <c r="AB31" i="100"/>
  <c r="Z31" i="100"/>
  <c r="V31" i="100" s="1"/>
  <c r="Y31" i="100"/>
  <c r="T31" i="100"/>
  <c r="S31" i="100"/>
  <c r="N31" i="100"/>
  <c r="J31" i="100" s="1"/>
  <c r="M31" i="100"/>
  <c r="H31" i="100"/>
  <c r="G31" i="100"/>
  <c r="G28" i="100" s="1"/>
  <c r="B31" i="100"/>
  <c r="AF30" i="100"/>
  <c r="AE30" i="100"/>
  <c r="Z30" i="100"/>
  <c r="Y30" i="100"/>
  <c r="V30" i="100"/>
  <c r="T30" i="100"/>
  <c r="P30" i="100" s="1"/>
  <c r="S30" i="100"/>
  <c r="N30" i="100"/>
  <c r="M30" i="100"/>
  <c r="H30" i="100"/>
  <c r="D30" i="100" s="1"/>
  <c r="G30" i="100"/>
  <c r="B30" i="100"/>
  <c r="AF29" i="100"/>
  <c r="AB29" i="100" s="1"/>
  <c r="AE29" i="100"/>
  <c r="Z29" i="100"/>
  <c r="Y29" i="100"/>
  <c r="Y28" i="100" s="1"/>
  <c r="T29" i="100"/>
  <c r="P29" i="100" s="1"/>
  <c r="S29" i="100"/>
  <c r="N29" i="100"/>
  <c r="J29" i="100" s="1"/>
  <c r="M29" i="100"/>
  <c r="H29" i="100"/>
  <c r="G29" i="100"/>
  <c r="D29" i="100"/>
  <c r="B29" i="100"/>
  <c r="AF28" i="100"/>
  <c r="AE28" i="100"/>
  <c r="AD28" i="100"/>
  <c r="AB28" i="100" s="1"/>
  <c r="Z28" i="100"/>
  <c r="X28" i="100"/>
  <c r="V28" i="100" s="1"/>
  <c r="T28" i="100"/>
  <c r="S28" i="100"/>
  <c r="R28" i="100"/>
  <c r="P28" i="100" s="1"/>
  <c r="N28" i="100"/>
  <c r="M28" i="100"/>
  <c r="L28" i="100"/>
  <c r="J28" i="100" s="1"/>
  <c r="H28" i="100"/>
  <c r="AI28" i="100" s="1"/>
  <c r="F28" i="100"/>
  <c r="AH28" i="100" s="1"/>
  <c r="B28" i="100"/>
  <c r="AB27" i="100"/>
  <c r="V27" i="100"/>
  <c r="P27" i="100"/>
  <c r="J27" i="100"/>
  <c r="D27" i="100"/>
  <c r="AF26" i="100"/>
  <c r="AB26" i="100" s="1"/>
  <c r="AE26" i="100"/>
  <c r="Z26" i="100"/>
  <c r="V26" i="100" s="1"/>
  <c r="Y26" i="100"/>
  <c r="T26" i="100"/>
  <c r="S26" i="100"/>
  <c r="P26" i="100"/>
  <c r="N26" i="100"/>
  <c r="J26" i="100" s="1"/>
  <c r="M26" i="100"/>
  <c r="H26" i="100"/>
  <c r="G26" i="100"/>
  <c r="B26" i="100"/>
  <c r="AF25" i="100"/>
  <c r="AE25" i="100"/>
  <c r="AB25" i="100"/>
  <c r="Z25" i="100"/>
  <c r="V25" i="100" s="1"/>
  <c r="Y25" i="100"/>
  <c r="T25" i="100"/>
  <c r="S25" i="100"/>
  <c r="N25" i="100"/>
  <c r="M25" i="100"/>
  <c r="J25" i="100"/>
  <c r="H25" i="100"/>
  <c r="D25" i="100" s="1"/>
  <c r="G25" i="100"/>
  <c r="B25" i="100"/>
  <c r="AF24" i="100"/>
  <c r="AB24" i="100" s="1"/>
  <c r="AE24" i="100"/>
  <c r="Z24" i="100"/>
  <c r="Y24" i="100"/>
  <c r="V24" i="100"/>
  <c r="T24" i="100"/>
  <c r="S24" i="100"/>
  <c r="P24" i="100"/>
  <c r="N24" i="100"/>
  <c r="J24" i="100" s="1"/>
  <c r="M24" i="100"/>
  <c r="H24" i="100"/>
  <c r="G24" i="100"/>
  <c r="B24" i="100"/>
  <c r="AF23" i="100"/>
  <c r="AE23" i="100"/>
  <c r="AB23" i="100"/>
  <c r="Z23" i="100"/>
  <c r="V23" i="100" s="1"/>
  <c r="Y23" i="100"/>
  <c r="T23" i="100"/>
  <c r="S23" i="100"/>
  <c r="N23" i="100"/>
  <c r="J23" i="100" s="1"/>
  <c r="M23" i="100"/>
  <c r="H23" i="100"/>
  <c r="G23" i="100"/>
  <c r="B23" i="100"/>
  <c r="AF22" i="100"/>
  <c r="AE22" i="100"/>
  <c r="Z22" i="100"/>
  <c r="Y22" i="100"/>
  <c r="V22" i="100"/>
  <c r="T22" i="100"/>
  <c r="P22" i="100" s="1"/>
  <c r="S22" i="100"/>
  <c r="N22" i="100"/>
  <c r="M22" i="100"/>
  <c r="H22" i="100"/>
  <c r="D22" i="100" s="1"/>
  <c r="G22" i="100"/>
  <c r="B22" i="100"/>
  <c r="AF21" i="100"/>
  <c r="AD21" i="100"/>
  <c r="AB21" i="100"/>
  <c r="Z21" i="100"/>
  <c r="X21" i="100"/>
  <c r="V21" i="100"/>
  <c r="T21" i="100"/>
  <c r="AI21" i="100" s="1"/>
  <c r="R21" i="100"/>
  <c r="P21" i="100" s="1"/>
  <c r="N21" i="100"/>
  <c r="L21" i="100"/>
  <c r="J21" i="100" s="1"/>
  <c r="H21" i="100"/>
  <c r="F21" i="100"/>
  <c r="AH21" i="100" s="1"/>
  <c r="D21" i="100"/>
  <c r="B21" i="100"/>
  <c r="B9" i="100"/>
  <c r="G78" i="100" s="1"/>
  <c r="B78" i="99"/>
  <c r="AD68" i="99"/>
  <c r="X68" i="99"/>
  <c r="R68" i="99"/>
  <c r="L68" i="99"/>
  <c r="F68" i="99"/>
  <c r="AH68" i="99" s="1"/>
  <c r="B15" i="99" s="1"/>
  <c r="AF65" i="99"/>
  <c r="AE65" i="99"/>
  <c r="Z65" i="99"/>
  <c r="V65" i="99" s="1"/>
  <c r="Y65" i="99"/>
  <c r="T65" i="99"/>
  <c r="S65" i="99"/>
  <c r="P65" i="99" s="1"/>
  <c r="N65" i="99"/>
  <c r="M65" i="99"/>
  <c r="J65" i="99"/>
  <c r="H65" i="99"/>
  <c r="G65" i="99"/>
  <c r="B65" i="99"/>
  <c r="AF64" i="99"/>
  <c r="AE64" i="99"/>
  <c r="AB64" i="99" s="1"/>
  <c r="Z64" i="99"/>
  <c r="Y64" i="99"/>
  <c r="V64" i="99"/>
  <c r="T64" i="99"/>
  <c r="P64" i="99" s="1"/>
  <c r="S64" i="99"/>
  <c r="N64" i="99"/>
  <c r="M64" i="99"/>
  <c r="H64" i="99"/>
  <c r="G64" i="99"/>
  <c r="B64" i="99"/>
  <c r="AF63" i="99"/>
  <c r="AE63" i="99"/>
  <c r="Z63" i="99"/>
  <c r="V63" i="99" s="1"/>
  <c r="Y63" i="99"/>
  <c r="T63" i="99"/>
  <c r="S63" i="99"/>
  <c r="P63" i="99" s="1"/>
  <c r="N63" i="99"/>
  <c r="M63" i="99"/>
  <c r="J63" i="99"/>
  <c r="H63" i="99"/>
  <c r="D63" i="99" s="1"/>
  <c r="G63" i="99"/>
  <c r="B63" i="99"/>
  <c r="AF62" i="99"/>
  <c r="AE62" i="99"/>
  <c r="AB62" i="99" s="1"/>
  <c r="Z62" i="99"/>
  <c r="Y62" i="99"/>
  <c r="V62" i="99"/>
  <c r="T62" i="99"/>
  <c r="P62" i="99" s="1"/>
  <c r="S62" i="99"/>
  <c r="N62" i="99"/>
  <c r="M62" i="99"/>
  <c r="H62" i="99"/>
  <c r="G62" i="99"/>
  <c r="B62" i="99"/>
  <c r="AF61" i="99"/>
  <c r="AE61" i="99"/>
  <c r="Z61" i="99"/>
  <c r="Y61" i="99"/>
  <c r="T61" i="99"/>
  <c r="S61" i="99"/>
  <c r="P61" i="99" s="1"/>
  <c r="N61" i="99"/>
  <c r="M61" i="99"/>
  <c r="J61" i="99"/>
  <c r="H61" i="99"/>
  <c r="D61" i="99" s="1"/>
  <c r="G61" i="99"/>
  <c r="B61" i="99"/>
  <c r="AF60" i="99"/>
  <c r="AE60" i="99"/>
  <c r="AB60" i="99" s="1"/>
  <c r="Z60" i="99"/>
  <c r="Y60" i="99"/>
  <c r="V60" i="99"/>
  <c r="T60" i="99"/>
  <c r="P60" i="99" s="1"/>
  <c r="S60" i="99"/>
  <c r="N60" i="99"/>
  <c r="M60" i="99"/>
  <c r="H60" i="99"/>
  <c r="G60" i="99"/>
  <c r="B60" i="99"/>
  <c r="AF59" i="99"/>
  <c r="AE59" i="99"/>
  <c r="Z59" i="99"/>
  <c r="Y59" i="99"/>
  <c r="T59" i="99"/>
  <c r="S59" i="99"/>
  <c r="P59" i="99" s="1"/>
  <c r="N59" i="99"/>
  <c r="M59" i="99"/>
  <c r="J59" i="99"/>
  <c r="H59" i="99"/>
  <c r="D59" i="99" s="1"/>
  <c r="G59" i="99"/>
  <c r="B59" i="99"/>
  <c r="AF58" i="99"/>
  <c r="AE58" i="99"/>
  <c r="AB58" i="99" s="1"/>
  <c r="Z58" i="99"/>
  <c r="Y58" i="99"/>
  <c r="V58" i="99"/>
  <c r="T58" i="99"/>
  <c r="P58" i="99" s="1"/>
  <c r="S58" i="99"/>
  <c r="N58" i="99"/>
  <c r="M58" i="99"/>
  <c r="H58" i="99"/>
  <c r="G58" i="99"/>
  <c r="B58" i="99"/>
  <c r="AF57" i="99"/>
  <c r="AD57" i="99"/>
  <c r="AB57" i="99" s="1"/>
  <c r="Z57" i="99"/>
  <c r="Y57" i="99"/>
  <c r="X57" i="99"/>
  <c r="V57" i="99" s="1"/>
  <c r="T57" i="99"/>
  <c r="R57" i="99"/>
  <c r="P57" i="99" s="1"/>
  <c r="N57" i="99"/>
  <c r="M57" i="99"/>
  <c r="L57" i="99"/>
  <c r="J57" i="99" s="1"/>
  <c r="H57" i="99"/>
  <c r="F57" i="99"/>
  <c r="D57" i="99"/>
  <c r="B57" i="99"/>
  <c r="AB56" i="99"/>
  <c r="V56" i="99"/>
  <c r="P56" i="99"/>
  <c r="J56" i="99"/>
  <c r="D56" i="99"/>
  <c r="AF55" i="99"/>
  <c r="AE55" i="99"/>
  <c r="Z55" i="99"/>
  <c r="Y55" i="99"/>
  <c r="T55" i="99"/>
  <c r="S55" i="99"/>
  <c r="P55" i="99" s="1"/>
  <c r="N55" i="99"/>
  <c r="M55" i="99"/>
  <c r="J55" i="99"/>
  <c r="H55" i="99"/>
  <c r="D55" i="99" s="1"/>
  <c r="G55" i="99"/>
  <c r="B55" i="99"/>
  <c r="AF54" i="99"/>
  <c r="AE54" i="99"/>
  <c r="AB54" i="99" s="1"/>
  <c r="Z54" i="99"/>
  <c r="Y54" i="99"/>
  <c r="V54" i="99"/>
  <c r="T54" i="99"/>
  <c r="P54" i="99" s="1"/>
  <c r="S54" i="99"/>
  <c r="N54" i="99"/>
  <c r="M54" i="99"/>
  <c r="H54" i="99"/>
  <c r="G54" i="99"/>
  <c r="B54" i="99"/>
  <c r="AF53" i="99"/>
  <c r="AE53" i="99"/>
  <c r="Z53" i="99"/>
  <c r="Y53" i="99"/>
  <c r="T53" i="99"/>
  <c r="S53" i="99"/>
  <c r="P53" i="99" s="1"/>
  <c r="N53" i="99"/>
  <c r="M53" i="99"/>
  <c r="J53" i="99"/>
  <c r="H53" i="99"/>
  <c r="D53" i="99" s="1"/>
  <c r="G53" i="99"/>
  <c r="B53" i="99"/>
  <c r="AF52" i="99"/>
  <c r="AE52" i="99"/>
  <c r="AB52" i="99" s="1"/>
  <c r="Z52" i="99"/>
  <c r="Y52" i="99"/>
  <c r="V52" i="99"/>
  <c r="T52" i="99"/>
  <c r="P52" i="99" s="1"/>
  <c r="S52" i="99"/>
  <c r="N52" i="99"/>
  <c r="M52" i="99"/>
  <c r="H52" i="99"/>
  <c r="G52" i="99"/>
  <c r="B52" i="99"/>
  <c r="AF51" i="99"/>
  <c r="AE51" i="99"/>
  <c r="Z51" i="99"/>
  <c r="Y51" i="99"/>
  <c r="T51" i="99"/>
  <c r="S51" i="99"/>
  <c r="P51" i="99" s="1"/>
  <c r="N51" i="99"/>
  <c r="M51" i="99"/>
  <c r="J51" i="99"/>
  <c r="H51" i="99"/>
  <c r="D51" i="99" s="1"/>
  <c r="G51" i="99"/>
  <c r="B51" i="99"/>
  <c r="AF50" i="99"/>
  <c r="AE50" i="99"/>
  <c r="AB50" i="99" s="1"/>
  <c r="Z50" i="99"/>
  <c r="Y50" i="99"/>
  <c r="V50" i="99"/>
  <c r="T50" i="99"/>
  <c r="P50" i="99" s="1"/>
  <c r="S50" i="99"/>
  <c r="N50" i="99"/>
  <c r="M50" i="99"/>
  <c r="H50" i="99"/>
  <c r="G50" i="99"/>
  <c r="B50" i="99"/>
  <c r="AF49" i="99"/>
  <c r="AE49" i="99"/>
  <c r="Z49" i="99"/>
  <c r="Y49" i="99"/>
  <c r="T49" i="99"/>
  <c r="S49" i="99"/>
  <c r="P49" i="99" s="1"/>
  <c r="N49" i="99"/>
  <c r="M49" i="99"/>
  <c r="J49" i="99"/>
  <c r="H49" i="99"/>
  <c r="D49" i="99" s="1"/>
  <c r="G49" i="99"/>
  <c r="B49" i="99"/>
  <c r="AF48" i="99"/>
  <c r="AE48" i="99"/>
  <c r="AB48" i="99" s="1"/>
  <c r="Z48" i="99"/>
  <c r="Y48" i="99"/>
  <c r="V48" i="99"/>
  <c r="T48" i="99"/>
  <c r="P48" i="99" s="1"/>
  <c r="S48" i="99"/>
  <c r="N48" i="99"/>
  <c r="M48" i="99"/>
  <c r="M47" i="99" s="1"/>
  <c r="H48" i="99"/>
  <c r="G48" i="99"/>
  <c r="B48" i="99"/>
  <c r="AF47" i="99"/>
  <c r="AD47" i="99"/>
  <c r="AB47" i="99" s="1"/>
  <c r="Z47" i="99"/>
  <c r="Y47" i="99"/>
  <c r="X47" i="99"/>
  <c r="V47" i="99" s="1"/>
  <c r="T47" i="99"/>
  <c r="R47" i="99"/>
  <c r="P47" i="99" s="1"/>
  <c r="N47" i="99"/>
  <c r="L47" i="99"/>
  <c r="J47" i="99"/>
  <c r="H47" i="99"/>
  <c r="F47" i="99"/>
  <c r="D47" i="99"/>
  <c r="B47" i="99"/>
  <c r="AB46" i="99"/>
  <c r="V46" i="99"/>
  <c r="P46" i="99"/>
  <c r="J46" i="99"/>
  <c r="D46" i="99"/>
  <c r="AF45" i="99"/>
  <c r="AE45" i="99"/>
  <c r="Z45" i="99"/>
  <c r="V45" i="99" s="1"/>
  <c r="Y45" i="99"/>
  <c r="T45" i="99"/>
  <c r="S45" i="99"/>
  <c r="P45" i="99" s="1"/>
  <c r="N45" i="99"/>
  <c r="M45" i="99"/>
  <c r="J45" i="99"/>
  <c r="H45" i="99"/>
  <c r="G45" i="99"/>
  <c r="B45" i="99"/>
  <c r="AF44" i="99"/>
  <c r="AE44" i="99"/>
  <c r="AB44" i="99" s="1"/>
  <c r="Z44" i="99"/>
  <c r="Y44" i="99"/>
  <c r="V44" i="99"/>
  <c r="T44" i="99"/>
  <c r="P44" i="99" s="1"/>
  <c r="S44" i="99"/>
  <c r="N44" i="99"/>
  <c r="M44" i="99"/>
  <c r="H44" i="99"/>
  <c r="G44" i="99"/>
  <c r="B44" i="99"/>
  <c r="AF43" i="99"/>
  <c r="AE43" i="99"/>
  <c r="Z43" i="99"/>
  <c r="V43" i="99" s="1"/>
  <c r="Y43" i="99"/>
  <c r="T43" i="99"/>
  <c r="S43" i="99"/>
  <c r="P43" i="99" s="1"/>
  <c r="N43" i="99"/>
  <c r="M43" i="99"/>
  <c r="J43" i="99"/>
  <c r="H43" i="99"/>
  <c r="D43" i="99" s="1"/>
  <c r="G43" i="99"/>
  <c r="B43" i="99"/>
  <c r="AF42" i="99"/>
  <c r="AE42" i="99"/>
  <c r="AB42" i="99" s="1"/>
  <c r="Z42" i="99"/>
  <c r="Y42" i="99"/>
  <c r="V42" i="99"/>
  <c r="T42" i="99"/>
  <c r="P42" i="99" s="1"/>
  <c r="S42" i="99"/>
  <c r="N42" i="99"/>
  <c r="M42" i="99"/>
  <c r="H42" i="99"/>
  <c r="G42" i="99"/>
  <c r="B42" i="99"/>
  <c r="AF41" i="99"/>
  <c r="AE41" i="99"/>
  <c r="Z41" i="99"/>
  <c r="Y41" i="99"/>
  <c r="T41" i="99"/>
  <c r="S41" i="99"/>
  <c r="P41" i="99" s="1"/>
  <c r="N41" i="99"/>
  <c r="M41" i="99"/>
  <c r="J41" i="99"/>
  <c r="H41" i="99"/>
  <c r="D41" i="99" s="1"/>
  <c r="G41" i="99"/>
  <c r="B41" i="99"/>
  <c r="AF40" i="99"/>
  <c r="AE40" i="99"/>
  <c r="AB40" i="99" s="1"/>
  <c r="Z40" i="99"/>
  <c r="Y40" i="99"/>
  <c r="V40" i="99"/>
  <c r="T40" i="99"/>
  <c r="P40" i="99" s="1"/>
  <c r="S40" i="99"/>
  <c r="N40" i="99"/>
  <c r="M40" i="99"/>
  <c r="M39" i="99" s="1"/>
  <c r="H40" i="99"/>
  <c r="G40" i="99"/>
  <c r="B40" i="99"/>
  <c r="AF39" i="99"/>
  <c r="AD39" i="99"/>
  <c r="AB39" i="99" s="1"/>
  <c r="Z39" i="99"/>
  <c r="Y39" i="99"/>
  <c r="X39" i="99"/>
  <c r="V39" i="99" s="1"/>
  <c r="T39" i="99"/>
  <c r="R39" i="99"/>
  <c r="P39" i="99" s="1"/>
  <c r="N39" i="99"/>
  <c r="L39" i="99"/>
  <c r="AH39" i="99" s="1"/>
  <c r="J39" i="99"/>
  <c r="H39" i="99"/>
  <c r="F39" i="99"/>
  <c r="D39" i="99"/>
  <c r="B39" i="99"/>
  <c r="AB38" i="99"/>
  <c r="V38" i="99"/>
  <c r="P38" i="99"/>
  <c r="J38" i="99"/>
  <c r="D38" i="99"/>
  <c r="AF37" i="99"/>
  <c r="AE37" i="99"/>
  <c r="Z37" i="99"/>
  <c r="V37" i="99" s="1"/>
  <c r="Y37" i="99"/>
  <c r="T37" i="99"/>
  <c r="S37" i="99"/>
  <c r="P37" i="99" s="1"/>
  <c r="N37" i="99"/>
  <c r="J37" i="99" s="1"/>
  <c r="M37" i="99"/>
  <c r="H37" i="99"/>
  <c r="G37" i="99"/>
  <c r="B37" i="99"/>
  <c r="AF36" i="99"/>
  <c r="AE36" i="99"/>
  <c r="AB36" i="99" s="1"/>
  <c r="Z36" i="99"/>
  <c r="V36" i="99" s="1"/>
  <c r="Y36" i="99"/>
  <c r="T36" i="99"/>
  <c r="S36" i="99"/>
  <c r="N36" i="99"/>
  <c r="M36" i="99"/>
  <c r="H36" i="99"/>
  <c r="G36" i="99"/>
  <c r="D36" i="99" s="1"/>
  <c r="B36" i="99"/>
  <c r="AF35" i="99"/>
  <c r="AD35" i="99"/>
  <c r="AB35" i="99" s="1"/>
  <c r="Z35" i="99"/>
  <c r="Y35" i="99"/>
  <c r="X35" i="99"/>
  <c r="V35" i="99" s="1"/>
  <c r="T35" i="99"/>
  <c r="R35" i="99"/>
  <c r="P35" i="99"/>
  <c r="N35" i="99"/>
  <c r="L35" i="99"/>
  <c r="J35" i="99"/>
  <c r="H35" i="99"/>
  <c r="AI35" i="99" s="1"/>
  <c r="F35" i="99"/>
  <c r="B35" i="99"/>
  <c r="AB34" i="99"/>
  <c r="V34" i="99"/>
  <c r="P34" i="99"/>
  <c r="J34" i="99"/>
  <c r="D34" i="99"/>
  <c r="AF33" i="99"/>
  <c r="AE33" i="99"/>
  <c r="Z33" i="99"/>
  <c r="V33" i="99" s="1"/>
  <c r="Y33" i="99"/>
  <c r="T33" i="99"/>
  <c r="S33" i="99"/>
  <c r="P33" i="99" s="1"/>
  <c r="N33" i="99"/>
  <c r="J33" i="99" s="1"/>
  <c r="M33" i="99"/>
  <c r="H33" i="99"/>
  <c r="G33" i="99"/>
  <c r="B33" i="99"/>
  <c r="AF32" i="99"/>
  <c r="AE32" i="99"/>
  <c r="AB32" i="99" s="1"/>
  <c r="Z32" i="99"/>
  <c r="V32" i="99" s="1"/>
  <c r="Y32" i="99"/>
  <c r="T32" i="99"/>
  <c r="S32" i="99"/>
  <c r="N32" i="99"/>
  <c r="M32" i="99"/>
  <c r="H32" i="99"/>
  <c r="G32" i="99"/>
  <c r="D32" i="99" s="1"/>
  <c r="B32" i="99"/>
  <c r="AF31" i="99"/>
  <c r="AE31" i="99"/>
  <c r="Z31" i="99"/>
  <c r="V31" i="99" s="1"/>
  <c r="Y31" i="99"/>
  <c r="T31" i="99"/>
  <c r="S31" i="99"/>
  <c r="P31" i="99" s="1"/>
  <c r="N31" i="99"/>
  <c r="J31" i="99" s="1"/>
  <c r="M31" i="99"/>
  <c r="H31" i="99"/>
  <c r="G31" i="99"/>
  <c r="B31" i="99"/>
  <c r="AF30" i="99"/>
  <c r="AE30" i="99"/>
  <c r="AB30" i="99" s="1"/>
  <c r="Z30" i="99"/>
  <c r="V30" i="99" s="1"/>
  <c r="Y30" i="99"/>
  <c r="T30" i="99"/>
  <c r="S30" i="99"/>
  <c r="N30" i="99"/>
  <c r="M30" i="99"/>
  <c r="H30" i="99"/>
  <c r="G30" i="99"/>
  <c r="D30" i="99" s="1"/>
  <c r="B30" i="99"/>
  <c r="AF29" i="99"/>
  <c r="AE29" i="99"/>
  <c r="Z29" i="99"/>
  <c r="V29" i="99" s="1"/>
  <c r="Y29" i="99"/>
  <c r="T29" i="99"/>
  <c r="S29" i="99"/>
  <c r="P29" i="99" s="1"/>
  <c r="N29" i="99"/>
  <c r="J29" i="99" s="1"/>
  <c r="M29" i="99"/>
  <c r="H29" i="99"/>
  <c r="G29" i="99"/>
  <c r="B29" i="99"/>
  <c r="AF28" i="99"/>
  <c r="AE28" i="99"/>
  <c r="AD28" i="99"/>
  <c r="AB28" i="99" s="1"/>
  <c r="Z28" i="99"/>
  <c r="Y28" i="99"/>
  <c r="X28" i="99"/>
  <c r="V28" i="99" s="1"/>
  <c r="T28" i="99"/>
  <c r="R28" i="99"/>
  <c r="P28" i="99" s="1"/>
  <c r="N28" i="99"/>
  <c r="M67" i="99" s="1"/>
  <c r="M28" i="99"/>
  <c r="L28" i="99"/>
  <c r="J28" i="99" s="1"/>
  <c r="H28" i="99"/>
  <c r="G28" i="99"/>
  <c r="F28" i="99"/>
  <c r="B28" i="99"/>
  <c r="AB27" i="99"/>
  <c r="V27" i="99"/>
  <c r="P27" i="99"/>
  <c r="J27" i="99"/>
  <c r="D27" i="99"/>
  <c r="AF26" i="99"/>
  <c r="AE26" i="99"/>
  <c r="Z26" i="99"/>
  <c r="Y26" i="99"/>
  <c r="V26" i="99"/>
  <c r="T26" i="99"/>
  <c r="P26" i="99" s="1"/>
  <c r="S26" i="99"/>
  <c r="N26" i="99"/>
  <c r="M26" i="99"/>
  <c r="H26" i="99"/>
  <c r="G26" i="99"/>
  <c r="B26" i="99"/>
  <c r="AF25" i="99"/>
  <c r="AB25" i="99" s="1"/>
  <c r="AE25" i="99"/>
  <c r="Z25" i="99"/>
  <c r="Y25" i="99"/>
  <c r="T25" i="99"/>
  <c r="S25" i="99"/>
  <c r="N25" i="99"/>
  <c r="M25" i="99"/>
  <c r="J25" i="99"/>
  <c r="H25" i="99"/>
  <c r="D25" i="99" s="1"/>
  <c r="G25" i="99"/>
  <c r="B25" i="99"/>
  <c r="AF24" i="99"/>
  <c r="AE24" i="99"/>
  <c r="Z24" i="99"/>
  <c r="Y24" i="99"/>
  <c r="V24" i="99"/>
  <c r="T24" i="99"/>
  <c r="P24" i="99" s="1"/>
  <c r="S24" i="99"/>
  <c r="N24" i="99"/>
  <c r="M24" i="99"/>
  <c r="H24" i="99"/>
  <c r="G24" i="99"/>
  <c r="B24" i="99"/>
  <c r="AF23" i="99"/>
  <c r="AB23" i="99" s="1"/>
  <c r="AE23" i="99"/>
  <c r="Z23" i="99"/>
  <c r="Y23" i="99"/>
  <c r="T23" i="99"/>
  <c r="S23" i="99"/>
  <c r="N23" i="99"/>
  <c r="M23" i="99"/>
  <c r="J23" i="99"/>
  <c r="H23" i="99"/>
  <c r="D23" i="99" s="1"/>
  <c r="G23" i="99"/>
  <c r="B23" i="99"/>
  <c r="AF22" i="99"/>
  <c r="AE22" i="99"/>
  <c r="Z22" i="99"/>
  <c r="Y22" i="99"/>
  <c r="Y66" i="99" s="1"/>
  <c r="V22" i="99"/>
  <c r="T22" i="99"/>
  <c r="P22" i="99" s="1"/>
  <c r="S22" i="99"/>
  <c r="N22" i="99"/>
  <c r="M22" i="99"/>
  <c r="M66" i="99" s="1"/>
  <c r="H22" i="99"/>
  <c r="G22" i="99"/>
  <c r="B22" i="99"/>
  <c r="AH21" i="99"/>
  <c r="AF21" i="99"/>
  <c r="AD21" i="99"/>
  <c r="AB21" i="99"/>
  <c r="Z21" i="99"/>
  <c r="Y67" i="99" s="1"/>
  <c r="X21" i="99"/>
  <c r="V21" i="99" s="1"/>
  <c r="T21" i="99"/>
  <c r="S67" i="99" s="1"/>
  <c r="R21" i="99"/>
  <c r="P21" i="99" s="1"/>
  <c r="N21" i="99"/>
  <c r="L21" i="99"/>
  <c r="J21" i="99"/>
  <c r="H21" i="99"/>
  <c r="F21" i="99"/>
  <c r="D21" i="99"/>
  <c r="B21" i="99"/>
  <c r="B9" i="99"/>
  <c r="G78" i="99" s="1"/>
  <c r="B78" i="98"/>
  <c r="AD68" i="98"/>
  <c r="X68" i="98"/>
  <c r="R68" i="98"/>
  <c r="L68" i="98"/>
  <c r="F68" i="98"/>
  <c r="AF65" i="98"/>
  <c r="AB65" i="98" s="1"/>
  <c r="AE65" i="98"/>
  <c r="Z65" i="98"/>
  <c r="Y65" i="98"/>
  <c r="T65" i="98"/>
  <c r="S65" i="98"/>
  <c r="N65" i="98"/>
  <c r="J65" i="98" s="1"/>
  <c r="M65" i="98"/>
  <c r="H65" i="98"/>
  <c r="G65" i="98"/>
  <c r="D65" i="98"/>
  <c r="B65" i="98"/>
  <c r="AF64" i="98"/>
  <c r="AE64" i="98"/>
  <c r="Z64" i="98"/>
  <c r="V64" i="98" s="1"/>
  <c r="Y64" i="98"/>
  <c r="T64" i="98"/>
  <c r="S64" i="98"/>
  <c r="N64" i="98"/>
  <c r="M64" i="98"/>
  <c r="H64" i="98"/>
  <c r="G64" i="98"/>
  <c r="B64" i="98"/>
  <c r="AF63" i="98"/>
  <c r="AB63" i="98" s="1"/>
  <c r="AE63" i="98"/>
  <c r="Z63" i="98"/>
  <c r="Y63" i="98"/>
  <c r="T63" i="98"/>
  <c r="S63" i="98"/>
  <c r="N63" i="98"/>
  <c r="M63" i="98"/>
  <c r="J63" i="98"/>
  <c r="H63" i="98"/>
  <c r="G63" i="98"/>
  <c r="D63" i="98"/>
  <c r="B63" i="98"/>
  <c r="AF62" i="98"/>
  <c r="AB62" i="98" s="1"/>
  <c r="AE62" i="98"/>
  <c r="Z62" i="98"/>
  <c r="V62" i="98" s="1"/>
  <c r="Y62" i="98"/>
  <c r="T62" i="98"/>
  <c r="S62" i="98"/>
  <c r="P62" i="98"/>
  <c r="N62" i="98"/>
  <c r="J62" i="98" s="1"/>
  <c r="M62" i="98"/>
  <c r="H62" i="98"/>
  <c r="G62" i="98"/>
  <c r="B62" i="98"/>
  <c r="AF61" i="98"/>
  <c r="AE61" i="98"/>
  <c r="AB61" i="98"/>
  <c r="Z61" i="98"/>
  <c r="V61" i="98" s="1"/>
  <c r="Y61" i="98"/>
  <c r="T61" i="98"/>
  <c r="S61" i="98"/>
  <c r="N61" i="98"/>
  <c r="M61" i="98"/>
  <c r="J61" i="98"/>
  <c r="H61" i="98"/>
  <c r="D61" i="98" s="1"/>
  <c r="G61" i="98"/>
  <c r="B61" i="98"/>
  <c r="AF60" i="98"/>
  <c r="AB60" i="98" s="1"/>
  <c r="AE60" i="98"/>
  <c r="Z60" i="98"/>
  <c r="Y60" i="98"/>
  <c r="V60" i="98"/>
  <c r="T60" i="98"/>
  <c r="S60" i="98"/>
  <c r="P60" i="98"/>
  <c r="N60" i="98"/>
  <c r="J60" i="98" s="1"/>
  <c r="M60" i="98"/>
  <c r="H60" i="98"/>
  <c r="G60" i="98"/>
  <c r="B60" i="98"/>
  <c r="AF59" i="98"/>
  <c r="AE59" i="98"/>
  <c r="AB59" i="98"/>
  <c r="Z59" i="98"/>
  <c r="V59" i="98" s="1"/>
  <c r="Y59" i="98"/>
  <c r="T59" i="98"/>
  <c r="S59" i="98"/>
  <c r="N59" i="98"/>
  <c r="J59" i="98" s="1"/>
  <c r="M59" i="98"/>
  <c r="H59" i="98"/>
  <c r="D59" i="98" s="1"/>
  <c r="G59" i="98"/>
  <c r="B59" i="98"/>
  <c r="AF58" i="98"/>
  <c r="AE58" i="98"/>
  <c r="AE57" i="98" s="1"/>
  <c r="Z58" i="98"/>
  <c r="Y58" i="98"/>
  <c r="V58" i="98"/>
  <c r="T58" i="98"/>
  <c r="P58" i="98" s="1"/>
  <c r="S58" i="98"/>
  <c r="N58" i="98"/>
  <c r="M58" i="98"/>
  <c r="H58" i="98"/>
  <c r="G58" i="98"/>
  <c r="B58" i="98"/>
  <c r="AI57" i="98"/>
  <c r="AF57" i="98"/>
  <c r="AD57" i="98"/>
  <c r="AB57" i="98"/>
  <c r="Z57" i="98"/>
  <c r="X57" i="98"/>
  <c r="V57" i="98"/>
  <c r="T57" i="98"/>
  <c r="R57" i="98"/>
  <c r="P57" i="98" s="1"/>
  <c r="N57" i="98"/>
  <c r="L57" i="98"/>
  <c r="J57" i="98" s="1"/>
  <c r="H57" i="98"/>
  <c r="F57" i="98"/>
  <c r="AH57" i="98" s="1"/>
  <c r="D57" i="98"/>
  <c r="B57" i="98"/>
  <c r="AB56" i="98"/>
  <c r="V56" i="98"/>
  <c r="P56" i="98"/>
  <c r="J56" i="98"/>
  <c r="D56" i="98"/>
  <c r="AF55" i="98"/>
  <c r="AB55" i="98" s="1"/>
  <c r="AE55" i="98"/>
  <c r="Z55" i="98"/>
  <c r="Y55" i="98"/>
  <c r="T55" i="98"/>
  <c r="S55" i="98"/>
  <c r="N55" i="98"/>
  <c r="M55" i="98"/>
  <c r="J55" i="98"/>
  <c r="H55" i="98"/>
  <c r="G55" i="98"/>
  <c r="D55" i="98"/>
  <c r="B55" i="98"/>
  <c r="AF54" i="98"/>
  <c r="AE54" i="98"/>
  <c r="Z54" i="98"/>
  <c r="Y54" i="98"/>
  <c r="T54" i="98"/>
  <c r="S54" i="98"/>
  <c r="P54" i="98"/>
  <c r="N54" i="98"/>
  <c r="J54" i="98" s="1"/>
  <c r="M54" i="98"/>
  <c r="H54" i="98"/>
  <c r="G54" i="98"/>
  <c r="B54" i="98"/>
  <c r="AF53" i="98"/>
  <c r="AE53" i="98"/>
  <c r="AB53" i="98"/>
  <c r="Z53" i="98"/>
  <c r="V53" i="98" s="1"/>
  <c r="Y53" i="98"/>
  <c r="T53" i="98"/>
  <c r="S53" i="98"/>
  <c r="N53" i="98"/>
  <c r="M53" i="98"/>
  <c r="J53" i="98"/>
  <c r="H53" i="98"/>
  <c r="D53" i="98" s="1"/>
  <c r="G53" i="98"/>
  <c r="B53" i="98"/>
  <c r="AF52" i="98"/>
  <c r="AE52" i="98"/>
  <c r="Z52" i="98"/>
  <c r="Y52" i="98"/>
  <c r="V52" i="98"/>
  <c r="T52" i="98"/>
  <c r="S52" i="98"/>
  <c r="P52" i="98"/>
  <c r="N52" i="98"/>
  <c r="J52" i="98" s="1"/>
  <c r="M52" i="98"/>
  <c r="H52" i="98"/>
  <c r="G52" i="98"/>
  <c r="B52" i="98"/>
  <c r="AF51" i="98"/>
  <c r="AE51" i="98"/>
  <c r="AB51" i="98"/>
  <c r="Z51" i="98"/>
  <c r="V51" i="98" s="1"/>
  <c r="Y51" i="98"/>
  <c r="T51" i="98"/>
  <c r="S51" i="98"/>
  <c r="N51" i="98"/>
  <c r="J51" i="98" s="1"/>
  <c r="M51" i="98"/>
  <c r="H51" i="98"/>
  <c r="D51" i="98" s="1"/>
  <c r="G51" i="98"/>
  <c r="B51" i="98"/>
  <c r="AF50" i="98"/>
  <c r="AE50" i="98"/>
  <c r="Z50" i="98"/>
  <c r="Y50" i="98"/>
  <c r="V50" i="98"/>
  <c r="T50" i="98"/>
  <c r="P50" i="98" s="1"/>
  <c r="S50" i="98"/>
  <c r="N50" i="98"/>
  <c r="M50" i="98"/>
  <c r="H50" i="98"/>
  <c r="D50" i="98" s="1"/>
  <c r="G50" i="98"/>
  <c r="B50" i="98"/>
  <c r="AF49" i="98"/>
  <c r="AB49" i="98" s="1"/>
  <c r="AE49" i="98"/>
  <c r="Z49" i="98"/>
  <c r="Y49" i="98"/>
  <c r="T49" i="98"/>
  <c r="S49" i="98"/>
  <c r="N49" i="98"/>
  <c r="J49" i="98" s="1"/>
  <c r="M49" i="98"/>
  <c r="H49" i="98"/>
  <c r="G49" i="98"/>
  <c r="D49" i="98"/>
  <c r="B49" i="98"/>
  <c r="AF48" i="98"/>
  <c r="AE48" i="98"/>
  <c r="Z48" i="98"/>
  <c r="V48" i="98" s="1"/>
  <c r="Y48" i="98"/>
  <c r="T48" i="98"/>
  <c r="S48" i="98"/>
  <c r="N48" i="98"/>
  <c r="M48" i="98"/>
  <c r="H48" i="98"/>
  <c r="D48" i="98" s="1"/>
  <c r="G48" i="98"/>
  <c r="B48" i="98"/>
  <c r="AF47" i="98"/>
  <c r="AD47" i="98"/>
  <c r="AB47" i="98"/>
  <c r="Z47" i="98"/>
  <c r="X47" i="98"/>
  <c r="V47" i="98" s="1"/>
  <c r="T47" i="98"/>
  <c r="AI47" i="98" s="1"/>
  <c r="R47" i="98"/>
  <c r="P47" i="98" s="1"/>
  <c r="N47" i="98"/>
  <c r="L47" i="98"/>
  <c r="J47" i="98"/>
  <c r="H47" i="98"/>
  <c r="F47" i="98"/>
  <c r="D47" i="98"/>
  <c r="B47" i="98"/>
  <c r="AB46" i="98"/>
  <c r="V46" i="98"/>
  <c r="P46" i="98"/>
  <c r="J46" i="98"/>
  <c r="D46" i="98"/>
  <c r="AF45" i="98"/>
  <c r="AE45" i="98"/>
  <c r="AB45" i="98"/>
  <c r="Z45" i="98"/>
  <c r="V45" i="98" s="1"/>
  <c r="Y45" i="98"/>
  <c r="T45" i="98"/>
  <c r="S45" i="98"/>
  <c r="N45" i="98"/>
  <c r="M45" i="98"/>
  <c r="H45" i="98"/>
  <c r="G45" i="98"/>
  <c r="B45" i="98"/>
  <c r="AF44" i="98"/>
  <c r="AE44" i="98"/>
  <c r="Z44" i="98"/>
  <c r="Y44" i="98"/>
  <c r="T44" i="98"/>
  <c r="S44" i="98"/>
  <c r="N44" i="98"/>
  <c r="M44" i="98"/>
  <c r="H44" i="98"/>
  <c r="G44" i="98"/>
  <c r="B44" i="98"/>
  <c r="AF43" i="98"/>
  <c r="AB43" i="98" s="1"/>
  <c r="AE43" i="98"/>
  <c r="Z43" i="98"/>
  <c r="Y43" i="98"/>
  <c r="T43" i="98"/>
  <c r="S43" i="98"/>
  <c r="N43" i="98"/>
  <c r="M43" i="98"/>
  <c r="J43" i="98" s="1"/>
  <c r="H43" i="98"/>
  <c r="D43" i="98" s="1"/>
  <c r="G43" i="98"/>
  <c r="B43" i="98"/>
  <c r="AF42" i="98"/>
  <c r="AE42" i="98"/>
  <c r="Z42" i="98"/>
  <c r="Y42" i="98"/>
  <c r="V42" i="98"/>
  <c r="T42" i="98"/>
  <c r="S42" i="98"/>
  <c r="P42" i="98"/>
  <c r="N42" i="98"/>
  <c r="J42" i="98" s="1"/>
  <c r="M42" i="98"/>
  <c r="H42" i="98"/>
  <c r="G42" i="98"/>
  <c r="B42" i="98"/>
  <c r="AF41" i="98"/>
  <c r="AE41" i="98"/>
  <c r="AB41" i="98"/>
  <c r="Z41" i="98"/>
  <c r="V41" i="98" s="1"/>
  <c r="Y41" i="98"/>
  <c r="T41" i="98"/>
  <c r="S41" i="98"/>
  <c r="N41" i="98"/>
  <c r="J41" i="98" s="1"/>
  <c r="M41" i="98"/>
  <c r="H41" i="98"/>
  <c r="G41" i="98"/>
  <c r="B41" i="98"/>
  <c r="AF40" i="98"/>
  <c r="AE40" i="98"/>
  <c r="Z40" i="98"/>
  <c r="Y40" i="98"/>
  <c r="V40" i="98"/>
  <c r="T40" i="98"/>
  <c r="P40" i="98" s="1"/>
  <c r="S40" i="98"/>
  <c r="N40" i="98"/>
  <c r="M40" i="98"/>
  <c r="H40" i="98"/>
  <c r="G40" i="98"/>
  <c r="B40" i="98"/>
  <c r="AI39" i="98"/>
  <c r="AF39" i="98"/>
  <c r="AD39" i="98"/>
  <c r="AB39" i="98" s="1"/>
  <c r="Z39" i="98"/>
  <c r="X39" i="98"/>
  <c r="V39" i="98" s="1"/>
  <c r="T39" i="98"/>
  <c r="R39" i="98"/>
  <c r="P39" i="98"/>
  <c r="N39" i="98"/>
  <c r="L39" i="98"/>
  <c r="J39" i="98" s="1"/>
  <c r="H39" i="98"/>
  <c r="F39" i="98"/>
  <c r="D39" i="98" s="1"/>
  <c r="B39" i="98"/>
  <c r="AB38" i="98"/>
  <c r="V38" i="98"/>
  <c r="P38" i="98"/>
  <c r="J38" i="98"/>
  <c r="D38" i="98"/>
  <c r="AF37" i="98"/>
  <c r="AE37" i="98"/>
  <c r="Z37" i="98"/>
  <c r="Y37" i="98"/>
  <c r="T37" i="98"/>
  <c r="S37" i="98"/>
  <c r="N37" i="98"/>
  <c r="M37" i="98"/>
  <c r="M35" i="98" s="1"/>
  <c r="J37" i="98"/>
  <c r="H37" i="98"/>
  <c r="G37" i="98"/>
  <c r="D37" i="98"/>
  <c r="B37" i="98"/>
  <c r="AF36" i="98"/>
  <c r="AB36" i="98" s="1"/>
  <c r="AE36" i="98"/>
  <c r="Z36" i="98"/>
  <c r="Y36" i="98"/>
  <c r="Y35" i="98" s="1"/>
  <c r="T36" i="98"/>
  <c r="S36" i="98"/>
  <c r="P36" i="98"/>
  <c r="N36" i="98"/>
  <c r="J36" i="98" s="1"/>
  <c r="M36" i="98"/>
  <c r="H36" i="98"/>
  <c r="G36" i="98"/>
  <c r="G35" i="98" s="1"/>
  <c r="B36" i="98"/>
  <c r="AF35" i="98"/>
  <c r="AD35" i="98"/>
  <c r="AB35" i="98" s="1"/>
  <c r="Z35" i="98"/>
  <c r="X35" i="98"/>
  <c r="V35" i="98"/>
  <c r="T35" i="98"/>
  <c r="R35" i="98"/>
  <c r="P35" i="98" s="1"/>
  <c r="N35" i="98"/>
  <c r="L35" i="98"/>
  <c r="J35" i="98" s="1"/>
  <c r="H35" i="98"/>
  <c r="AI35" i="98" s="1"/>
  <c r="F35" i="98"/>
  <c r="D35" i="98" s="1"/>
  <c r="B35" i="98"/>
  <c r="AB34" i="98"/>
  <c r="V34" i="98"/>
  <c r="P34" i="98"/>
  <c r="J34" i="98"/>
  <c r="D34" i="98"/>
  <c r="AF33" i="98"/>
  <c r="AE33" i="98"/>
  <c r="AB33" i="98"/>
  <c r="Z33" i="98"/>
  <c r="V33" i="98" s="1"/>
  <c r="Y33" i="98"/>
  <c r="T33" i="98"/>
  <c r="S33" i="98"/>
  <c r="N33" i="98"/>
  <c r="J33" i="98" s="1"/>
  <c r="M33" i="98"/>
  <c r="H33" i="98"/>
  <c r="G33" i="98"/>
  <c r="B33" i="98"/>
  <c r="AF32" i="98"/>
  <c r="AE32" i="98"/>
  <c r="Z32" i="98"/>
  <c r="Y32" i="98"/>
  <c r="V32" i="98"/>
  <c r="T32" i="98"/>
  <c r="P32" i="98" s="1"/>
  <c r="S32" i="98"/>
  <c r="N32" i="98"/>
  <c r="M32" i="98"/>
  <c r="H32" i="98"/>
  <c r="G32" i="98"/>
  <c r="B32" i="98"/>
  <c r="AF31" i="98"/>
  <c r="AB31" i="98" s="1"/>
  <c r="AE31" i="98"/>
  <c r="Z31" i="98"/>
  <c r="Y31" i="98"/>
  <c r="T31" i="98"/>
  <c r="P31" i="98" s="1"/>
  <c r="S31" i="98"/>
  <c r="N31" i="98"/>
  <c r="M31" i="98"/>
  <c r="M28" i="98" s="1"/>
  <c r="H31" i="98"/>
  <c r="G31" i="98"/>
  <c r="D31" i="98"/>
  <c r="B31" i="98"/>
  <c r="AF30" i="98"/>
  <c r="AE30" i="98"/>
  <c r="Z30" i="98"/>
  <c r="Y30" i="98"/>
  <c r="T30" i="98"/>
  <c r="S30" i="98"/>
  <c r="P30" i="98"/>
  <c r="N30" i="98"/>
  <c r="J30" i="98" s="1"/>
  <c r="M30" i="98"/>
  <c r="H30" i="98"/>
  <c r="G30" i="98"/>
  <c r="B30" i="98"/>
  <c r="AF29" i="98"/>
  <c r="AE29" i="98"/>
  <c r="AB29" i="98"/>
  <c r="Z29" i="98"/>
  <c r="V29" i="98" s="1"/>
  <c r="Y29" i="98"/>
  <c r="T29" i="98"/>
  <c r="S29" i="98"/>
  <c r="N29" i="98"/>
  <c r="M29" i="98"/>
  <c r="H29" i="98"/>
  <c r="G29" i="98"/>
  <c r="B29" i="98"/>
  <c r="AF28" i="98"/>
  <c r="AE28" i="98"/>
  <c r="AD28" i="98"/>
  <c r="AB28" i="98" s="1"/>
  <c r="Z28" i="98"/>
  <c r="X28" i="98"/>
  <c r="V28" i="98" s="1"/>
  <c r="T28" i="98"/>
  <c r="R28" i="98"/>
  <c r="P28" i="98" s="1"/>
  <c r="N28" i="98"/>
  <c r="L28" i="98"/>
  <c r="J28" i="98" s="1"/>
  <c r="H28" i="98"/>
  <c r="F28" i="98"/>
  <c r="B28" i="98"/>
  <c r="AB27" i="98"/>
  <c r="V27" i="98"/>
  <c r="P27" i="98"/>
  <c r="J27" i="98"/>
  <c r="D27" i="98"/>
  <c r="AF26" i="98"/>
  <c r="AE26" i="98"/>
  <c r="Z26" i="98"/>
  <c r="V26" i="98" s="1"/>
  <c r="Y26" i="98"/>
  <c r="T26" i="98"/>
  <c r="S26" i="98"/>
  <c r="P26" i="98"/>
  <c r="N26" i="98"/>
  <c r="J26" i="98" s="1"/>
  <c r="M26" i="98"/>
  <c r="H26" i="98"/>
  <c r="G26" i="98"/>
  <c r="B26" i="98"/>
  <c r="AF25" i="98"/>
  <c r="AE25" i="98"/>
  <c r="AB25" i="98"/>
  <c r="Z25" i="98"/>
  <c r="V25" i="98" s="1"/>
  <c r="Y25" i="98"/>
  <c r="T25" i="98"/>
  <c r="S25" i="98"/>
  <c r="S66" i="98" s="1"/>
  <c r="N25" i="98"/>
  <c r="M25" i="98"/>
  <c r="J25" i="98"/>
  <c r="H25" i="98"/>
  <c r="D25" i="98" s="1"/>
  <c r="G25" i="98"/>
  <c r="B25" i="98"/>
  <c r="AF24" i="98"/>
  <c r="AB24" i="98" s="1"/>
  <c r="AE24" i="98"/>
  <c r="Z24" i="98"/>
  <c r="Y24" i="98"/>
  <c r="V24" i="98"/>
  <c r="T24" i="98"/>
  <c r="S24" i="98"/>
  <c r="P24" i="98"/>
  <c r="N24" i="98"/>
  <c r="J24" i="98" s="1"/>
  <c r="M24" i="98"/>
  <c r="H24" i="98"/>
  <c r="G24" i="98"/>
  <c r="B24" i="98"/>
  <c r="AF23" i="98"/>
  <c r="AE23" i="98"/>
  <c r="AB23" i="98"/>
  <c r="Z23" i="98"/>
  <c r="V23" i="98" s="1"/>
  <c r="Y23" i="98"/>
  <c r="T23" i="98"/>
  <c r="S23" i="98"/>
  <c r="N23" i="98"/>
  <c r="J23" i="98" s="1"/>
  <c r="M23" i="98"/>
  <c r="H23" i="98"/>
  <c r="D23" i="98" s="1"/>
  <c r="G23" i="98"/>
  <c r="B23" i="98"/>
  <c r="AF22" i="98"/>
  <c r="AE22" i="98"/>
  <c r="Z22" i="98"/>
  <c r="Y22" i="98"/>
  <c r="T22" i="98"/>
  <c r="P22" i="98" s="1"/>
  <c r="S22" i="98"/>
  <c r="N22" i="98"/>
  <c r="M22" i="98"/>
  <c r="H22" i="98"/>
  <c r="G22" i="98"/>
  <c r="B22" i="98"/>
  <c r="AF21" i="98"/>
  <c r="AE67" i="98" s="1"/>
  <c r="AD21" i="98"/>
  <c r="AB21" i="98" s="1"/>
  <c r="Z21" i="98"/>
  <c r="X21" i="98"/>
  <c r="V21" i="98" s="1"/>
  <c r="T21" i="98"/>
  <c r="R21" i="98"/>
  <c r="N21" i="98"/>
  <c r="L21" i="98"/>
  <c r="J21" i="98"/>
  <c r="H21" i="98"/>
  <c r="F21" i="98"/>
  <c r="D21" i="98" s="1"/>
  <c r="B21" i="98"/>
  <c r="B9" i="98"/>
  <c r="G78" i="98" s="1"/>
  <c r="B78" i="97"/>
  <c r="AD68" i="97"/>
  <c r="X68" i="97"/>
  <c r="R68" i="97"/>
  <c r="L68" i="97"/>
  <c r="F68" i="97"/>
  <c r="AF65" i="97"/>
  <c r="AB65" i="97" s="1"/>
  <c r="AE65" i="97"/>
  <c r="Z65" i="97"/>
  <c r="Y65" i="97"/>
  <c r="T65" i="97"/>
  <c r="S65" i="97"/>
  <c r="N65" i="97"/>
  <c r="J65" i="97" s="1"/>
  <c r="M65" i="97"/>
  <c r="H65" i="97"/>
  <c r="G65" i="97"/>
  <c r="D65" i="97"/>
  <c r="B65" i="97"/>
  <c r="AF64" i="97"/>
  <c r="AE64" i="97"/>
  <c r="Z64" i="97"/>
  <c r="V64" i="97" s="1"/>
  <c r="Y64" i="97"/>
  <c r="T64" i="97"/>
  <c r="S64" i="97"/>
  <c r="N64" i="97"/>
  <c r="M64" i="97"/>
  <c r="H64" i="97"/>
  <c r="G64" i="97"/>
  <c r="B64" i="97"/>
  <c r="AF63" i="97"/>
  <c r="AE63" i="97"/>
  <c r="Z63" i="97"/>
  <c r="Y63" i="97"/>
  <c r="T63" i="97"/>
  <c r="P63" i="97" s="1"/>
  <c r="S63" i="97"/>
  <c r="N63" i="97"/>
  <c r="M63" i="97"/>
  <c r="J63" i="97" s="1"/>
  <c r="H63" i="97"/>
  <c r="G63" i="97"/>
  <c r="D63" i="97"/>
  <c r="B63" i="97"/>
  <c r="AF62" i="97"/>
  <c r="AB62" i="97" s="1"/>
  <c r="AE62" i="97"/>
  <c r="Z62" i="97"/>
  <c r="Y62" i="97"/>
  <c r="T62" i="97"/>
  <c r="S62" i="97"/>
  <c r="P62" i="97"/>
  <c r="N62" i="97"/>
  <c r="J62" i="97" s="1"/>
  <c r="M62" i="97"/>
  <c r="H62" i="97"/>
  <c r="G62" i="97"/>
  <c r="B62" i="97"/>
  <c r="AF61" i="97"/>
  <c r="AE61" i="97"/>
  <c r="AB61" i="97"/>
  <c r="Z61" i="97"/>
  <c r="V61" i="97" s="1"/>
  <c r="Y61" i="97"/>
  <c r="T61" i="97"/>
  <c r="S61" i="97"/>
  <c r="N61" i="97"/>
  <c r="M61" i="97"/>
  <c r="H61" i="97"/>
  <c r="G61" i="97"/>
  <c r="D61" i="97" s="1"/>
  <c r="B61" i="97"/>
  <c r="AF60" i="97"/>
  <c r="AE60" i="97"/>
  <c r="Z60" i="97"/>
  <c r="Y60" i="97"/>
  <c r="T60" i="97"/>
  <c r="S60" i="97"/>
  <c r="P60" i="97" s="1"/>
  <c r="N60" i="97"/>
  <c r="J60" i="97" s="1"/>
  <c r="M60" i="97"/>
  <c r="H60" i="97"/>
  <c r="G60" i="97"/>
  <c r="B60" i="97"/>
  <c r="AF59" i="97"/>
  <c r="AE59" i="97"/>
  <c r="AB59" i="97" s="1"/>
  <c r="Z59" i="97"/>
  <c r="V59" i="97" s="1"/>
  <c r="Y59" i="97"/>
  <c r="T59" i="97"/>
  <c r="S59" i="97"/>
  <c r="N59" i="97"/>
  <c r="M59" i="97"/>
  <c r="H59" i="97"/>
  <c r="D59" i="97" s="1"/>
  <c r="G59" i="97"/>
  <c r="B59" i="97"/>
  <c r="AF58" i="97"/>
  <c r="AE58" i="97"/>
  <c r="Z58" i="97"/>
  <c r="Y58" i="97"/>
  <c r="V58" i="97"/>
  <c r="T58" i="97"/>
  <c r="P58" i="97" s="1"/>
  <c r="S58" i="97"/>
  <c r="N58" i="97"/>
  <c r="M58" i="97"/>
  <c r="H58" i="97"/>
  <c r="G58" i="97"/>
  <c r="B58" i="97"/>
  <c r="AF57" i="97"/>
  <c r="AD57" i="97"/>
  <c r="AB57" i="97"/>
  <c r="Z57" i="97"/>
  <c r="AI57" i="97" s="1"/>
  <c r="X57" i="97"/>
  <c r="V57" i="97" s="1"/>
  <c r="T57" i="97"/>
  <c r="R57" i="97"/>
  <c r="P57" i="97" s="1"/>
  <c r="N57" i="97"/>
  <c r="L57" i="97"/>
  <c r="J57" i="97" s="1"/>
  <c r="H57" i="97"/>
  <c r="F57" i="97"/>
  <c r="B57" i="97"/>
  <c r="AB56" i="97"/>
  <c r="V56" i="97"/>
  <c r="P56" i="97"/>
  <c r="J56" i="97"/>
  <c r="D56" i="97"/>
  <c r="AF55" i="97"/>
  <c r="AB55" i="97" s="1"/>
  <c r="AE55" i="97"/>
  <c r="Z55" i="97"/>
  <c r="V55" i="97" s="1"/>
  <c r="Y55" i="97"/>
  <c r="T55" i="97"/>
  <c r="S55" i="97"/>
  <c r="N55" i="97"/>
  <c r="M55" i="97"/>
  <c r="H55" i="97"/>
  <c r="G55" i="97"/>
  <c r="D55" i="97"/>
  <c r="B55" i="97"/>
  <c r="AF54" i="97"/>
  <c r="AE54" i="97"/>
  <c r="Z54" i="97"/>
  <c r="V54" i="97" s="1"/>
  <c r="Y54" i="97"/>
  <c r="T54" i="97"/>
  <c r="S54" i="97"/>
  <c r="P54" i="97"/>
  <c r="N54" i="97"/>
  <c r="J54" i="97" s="1"/>
  <c r="M54" i="97"/>
  <c r="H54" i="97"/>
  <c r="G54" i="97"/>
  <c r="B54" i="97"/>
  <c r="AF53" i="97"/>
  <c r="AE53" i="97"/>
  <c r="AB53" i="97"/>
  <c r="Z53" i="97"/>
  <c r="V53" i="97" s="1"/>
  <c r="Y53" i="97"/>
  <c r="T53" i="97"/>
  <c r="S53" i="97"/>
  <c r="N53" i="97"/>
  <c r="M53" i="97"/>
  <c r="J53" i="97"/>
  <c r="H53" i="97"/>
  <c r="D53" i="97" s="1"/>
  <c r="G53" i="97"/>
  <c r="B53" i="97"/>
  <c r="AF52" i="97"/>
  <c r="AB52" i="97" s="1"/>
  <c r="AE52" i="97"/>
  <c r="Z52" i="97"/>
  <c r="Y52" i="97"/>
  <c r="V52" i="97"/>
  <c r="T52" i="97"/>
  <c r="S52" i="97"/>
  <c r="P52" i="97"/>
  <c r="N52" i="97"/>
  <c r="J52" i="97" s="1"/>
  <c r="M52" i="97"/>
  <c r="H52" i="97"/>
  <c r="G52" i="97"/>
  <c r="B52" i="97"/>
  <c r="AF51" i="97"/>
  <c r="AE51" i="97"/>
  <c r="AB51" i="97"/>
  <c r="Z51" i="97"/>
  <c r="V51" i="97" s="1"/>
  <c r="Y51" i="97"/>
  <c r="T51" i="97"/>
  <c r="S51" i="97"/>
  <c r="N51" i="97"/>
  <c r="J51" i="97" s="1"/>
  <c r="M51" i="97"/>
  <c r="H51" i="97"/>
  <c r="D51" i="97" s="1"/>
  <c r="G51" i="97"/>
  <c r="B51" i="97"/>
  <c r="AF50" i="97"/>
  <c r="AB50" i="97" s="1"/>
  <c r="AE50" i="97"/>
  <c r="Z50" i="97"/>
  <c r="Y50" i="97"/>
  <c r="T50" i="97"/>
  <c r="P50" i="97" s="1"/>
  <c r="S50" i="97"/>
  <c r="N50" i="97"/>
  <c r="M50" i="97"/>
  <c r="H50" i="97"/>
  <c r="G50" i="97"/>
  <c r="B50" i="97"/>
  <c r="AF49" i="97"/>
  <c r="AE49" i="97"/>
  <c r="Z49" i="97"/>
  <c r="Y49" i="97"/>
  <c r="T49" i="97"/>
  <c r="P49" i="97" s="1"/>
  <c r="S49" i="97"/>
  <c r="N49" i="97"/>
  <c r="M49" i="97"/>
  <c r="H49" i="97"/>
  <c r="D49" i="97" s="1"/>
  <c r="G49" i="97"/>
  <c r="B49" i="97"/>
  <c r="AF48" i="97"/>
  <c r="AE48" i="97"/>
  <c r="Z48" i="97"/>
  <c r="Y48" i="97"/>
  <c r="V48" i="97" s="1"/>
  <c r="T48" i="97"/>
  <c r="P48" i="97" s="1"/>
  <c r="S48" i="97"/>
  <c r="N48" i="97"/>
  <c r="J48" i="97" s="1"/>
  <c r="M48" i="97"/>
  <c r="H48" i="97"/>
  <c r="G48" i="97"/>
  <c r="B48" i="97"/>
  <c r="AF47" i="97"/>
  <c r="AD47" i="97"/>
  <c r="AB47" i="97"/>
  <c r="Z47" i="97"/>
  <c r="X47" i="97"/>
  <c r="V47" i="97" s="1"/>
  <c r="T47" i="97"/>
  <c r="R47" i="97"/>
  <c r="P47" i="97" s="1"/>
  <c r="N47" i="97"/>
  <c r="L47" i="97"/>
  <c r="J47" i="97" s="1"/>
  <c r="H47" i="97"/>
  <c r="AI47" i="97" s="1"/>
  <c r="F47" i="97"/>
  <c r="D47" i="97" s="1"/>
  <c r="B47" i="97"/>
  <c r="AB46" i="97"/>
  <c r="V46" i="97"/>
  <c r="P46" i="97"/>
  <c r="J46" i="97"/>
  <c r="D46" i="97"/>
  <c r="AF45" i="97"/>
  <c r="AB45" i="97" s="1"/>
  <c r="AE45" i="97"/>
  <c r="Z45" i="97"/>
  <c r="V45" i="97" s="1"/>
  <c r="Y45" i="97"/>
  <c r="T45" i="97"/>
  <c r="P45" i="97" s="1"/>
  <c r="S45" i="97"/>
  <c r="N45" i="97"/>
  <c r="M45" i="97"/>
  <c r="H45" i="97"/>
  <c r="G45" i="97"/>
  <c r="D45" i="97"/>
  <c r="B45" i="97"/>
  <c r="AF44" i="97"/>
  <c r="AE44" i="97"/>
  <c r="Z44" i="97"/>
  <c r="Y44" i="97"/>
  <c r="T44" i="97"/>
  <c r="S44" i="97"/>
  <c r="P44" i="97"/>
  <c r="N44" i="97"/>
  <c r="J44" i="97" s="1"/>
  <c r="M44" i="97"/>
  <c r="H44" i="97"/>
  <c r="G44" i="97"/>
  <c r="B44" i="97"/>
  <c r="AF43" i="97"/>
  <c r="AE43" i="97"/>
  <c r="AB43" i="97"/>
  <c r="Z43" i="97"/>
  <c r="V43" i="97" s="1"/>
  <c r="Y43" i="97"/>
  <c r="T43" i="97"/>
  <c r="S43" i="97"/>
  <c r="N43" i="97"/>
  <c r="M43" i="97"/>
  <c r="H43" i="97"/>
  <c r="G43" i="97"/>
  <c r="D43" i="97" s="1"/>
  <c r="B43" i="97"/>
  <c r="AF42" i="97"/>
  <c r="AE42" i="97"/>
  <c r="Z42" i="97"/>
  <c r="V42" i="97" s="1"/>
  <c r="Y42" i="97"/>
  <c r="T42" i="97"/>
  <c r="P42" i="97" s="1"/>
  <c r="S42" i="97"/>
  <c r="N42" i="97"/>
  <c r="M42" i="97"/>
  <c r="H42" i="97"/>
  <c r="G42" i="97"/>
  <c r="B42" i="97"/>
  <c r="AF41" i="97"/>
  <c r="AE41" i="97"/>
  <c r="Z41" i="97"/>
  <c r="Y41" i="97"/>
  <c r="T41" i="97"/>
  <c r="S41" i="97"/>
  <c r="N41" i="97"/>
  <c r="M41" i="97"/>
  <c r="J41" i="97"/>
  <c r="H41" i="97"/>
  <c r="G41" i="97"/>
  <c r="D41" i="97"/>
  <c r="B41" i="97"/>
  <c r="AF40" i="97"/>
  <c r="AB40" i="97" s="1"/>
  <c r="AE40" i="97"/>
  <c r="Z40" i="97"/>
  <c r="Y40" i="97"/>
  <c r="Y39" i="97" s="1"/>
  <c r="T40" i="97"/>
  <c r="S40" i="97"/>
  <c r="P40" i="97" s="1"/>
  <c r="N40" i="97"/>
  <c r="J40" i="97" s="1"/>
  <c r="M40" i="97"/>
  <c r="H40" i="97"/>
  <c r="G40" i="97"/>
  <c r="B40" i="97"/>
  <c r="AF39" i="97"/>
  <c r="AD39" i="97"/>
  <c r="AB39" i="97" s="1"/>
  <c r="Z39" i="97"/>
  <c r="X39" i="97"/>
  <c r="V39" i="97"/>
  <c r="T39" i="97"/>
  <c r="R39" i="97"/>
  <c r="P39" i="97" s="1"/>
  <c r="N39" i="97"/>
  <c r="L39" i="97"/>
  <c r="J39" i="97" s="1"/>
  <c r="H39" i="97"/>
  <c r="F39" i="97"/>
  <c r="D39" i="97" s="1"/>
  <c r="B39" i="97"/>
  <c r="AB38" i="97"/>
  <c r="V38" i="97"/>
  <c r="P38" i="97"/>
  <c r="J38" i="97"/>
  <c r="D38" i="97"/>
  <c r="AF37" i="97"/>
  <c r="AE37" i="97"/>
  <c r="AB37" i="97"/>
  <c r="Z37" i="97"/>
  <c r="V37" i="97" s="1"/>
  <c r="Y37" i="97"/>
  <c r="T37" i="97"/>
  <c r="S37" i="97"/>
  <c r="S35" i="97" s="1"/>
  <c r="N37" i="97"/>
  <c r="J37" i="97" s="1"/>
  <c r="M37" i="97"/>
  <c r="H37" i="97"/>
  <c r="G37" i="97"/>
  <c r="B37" i="97"/>
  <c r="AF36" i="97"/>
  <c r="AB36" i="97" s="1"/>
  <c r="AE36" i="97"/>
  <c r="AE35" i="97" s="1"/>
  <c r="Z36" i="97"/>
  <c r="Y36" i="97"/>
  <c r="V36" i="97"/>
  <c r="T36" i="97"/>
  <c r="P36" i="97" s="1"/>
  <c r="S36" i="97"/>
  <c r="N36" i="97"/>
  <c r="J36" i="97" s="1"/>
  <c r="M36" i="97"/>
  <c r="H36" i="97"/>
  <c r="G36" i="97"/>
  <c r="B36" i="97"/>
  <c r="AF35" i="97"/>
  <c r="AD35" i="97"/>
  <c r="AB35" i="97" s="1"/>
  <c r="Z35" i="97"/>
  <c r="X35" i="97"/>
  <c r="V35" i="97" s="1"/>
  <c r="T35" i="97"/>
  <c r="R35" i="97"/>
  <c r="P35" i="97"/>
  <c r="N35" i="97"/>
  <c r="L35" i="97"/>
  <c r="J35" i="97" s="1"/>
  <c r="H35" i="97"/>
  <c r="AI35" i="97" s="1"/>
  <c r="F35" i="97"/>
  <c r="D35" i="97" s="1"/>
  <c r="B35" i="97"/>
  <c r="AB34" i="97"/>
  <c r="V34" i="97"/>
  <c r="P34" i="97"/>
  <c r="J34" i="97"/>
  <c r="D34" i="97"/>
  <c r="AF33" i="97"/>
  <c r="AE33" i="97"/>
  <c r="Z33" i="97"/>
  <c r="Y33" i="97"/>
  <c r="T33" i="97"/>
  <c r="S33" i="97"/>
  <c r="N33" i="97"/>
  <c r="M33" i="97"/>
  <c r="J33" i="97"/>
  <c r="H33" i="97"/>
  <c r="G33" i="97"/>
  <c r="D33" i="97"/>
  <c r="B33" i="97"/>
  <c r="AF32" i="97"/>
  <c r="AB32" i="97" s="1"/>
  <c r="AE32" i="97"/>
  <c r="Z32" i="97"/>
  <c r="Y32" i="97"/>
  <c r="T32" i="97"/>
  <c r="S32" i="97"/>
  <c r="P32" i="97" s="1"/>
  <c r="N32" i="97"/>
  <c r="J32" i="97" s="1"/>
  <c r="M32" i="97"/>
  <c r="H32" i="97"/>
  <c r="G32" i="97"/>
  <c r="B32" i="97"/>
  <c r="AF31" i="97"/>
  <c r="AE31" i="97"/>
  <c r="AB31" i="97" s="1"/>
  <c r="Z31" i="97"/>
  <c r="V31" i="97" s="1"/>
  <c r="Y31" i="97"/>
  <c r="T31" i="97"/>
  <c r="P31" i="97" s="1"/>
  <c r="S31" i="97"/>
  <c r="N31" i="97"/>
  <c r="M31" i="97"/>
  <c r="J31" i="97"/>
  <c r="H31" i="97"/>
  <c r="D31" i="97" s="1"/>
  <c r="G31" i="97"/>
  <c r="B31" i="97"/>
  <c r="AF30" i="97"/>
  <c r="AB30" i="97" s="1"/>
  <c r="AE30" i="97"/>
  <c r="Z30" i="97"/>
  <c r="Y30" i="97"/>
  <c r="V30" i="97" s="1"/>
  <c r="T30" i="97"/>
  <c r="P30" i="97" s="1"/>
  <c r="S30" i="97"/>
  <c r="N30" i="97"/>
  <c r="M30" i="97"/>
  <c r="H30" i="97"/>
  <c r="G30" i="97"/>
  <c r="B30" i="97"/>
  <c r="AF29" i="97"/>
  <c r="AB29" i="97" s="1"/>
  <c r="AE29" i="97"/>
  <c r="Z29" i="97"/>
  <c r="Y29" i="97"/>
  <c r="T29" i="97"/>
  <c r="P29" i="97" s="1"/>
  <c r="S29" i="97"/>
  <c r="N29" i="97"/>
  <c r="M29" i="97"/>
  <c r="H29" i="97"/>
  <c r="G29" i="97"/>
  <c r="D29" i="97"/>
  <c r="B29" i="97"/>
  <c r="AF28" i="97"/>
  <c r="AD28" i="97"/>
  <c r="AB28" i="97" s="1"/>
  <c r="Z28" i="97"/>
  <c r="X28" i="97"/>
  <c r="V28" i="97" s="1"/>
  <c r="T28" i="97"/>
  <c r="R28" i="97"/>
  <c r="P28" i="97" s="1"/>
  <c r="N28" i="97"/>
  <c r="L28" i="97"/>
  <c r="J28" i="97" s="1"/>
  <c r="H28" i="97"/>
  <c r="F28" i="97"/>
  <c r="AH28" i="97" s="1"/>
  <c r="B28" i="97"/>
  <c r="AB27" i="97"/>
  <c r="V27" i="97"/>
  <c r="P27" i="97"/>
  <c r="J27" i="97"/>
  <c r="D27" i="97"/>
  <c r="AF26" i="97"/>
  <c r="AE26" i="97"/>
  <c r="Z26" i="97"/>
  <c r="Y26" i="97"/>
  <c r="V26" i="97"/>
  <c r="T26" i="97"/>
  <c r="P26" i="97" s="1"/>
  <c r="S26" i="97"/>
  <c r="N26" i="97"/>
  <c r="M26" i="97"/>
  <c r="H26" i="97"/>
  <c r="G26" i="97"/>
  <c r="B26" i="97"/>
  <c r="AF25" i="97"/>
  <c r="AB25" i="97" s="1"/>
  <c r="AE25" i="97"/>
  <c r="Z25" i="97"/>
  <c r="Y25" i="97"/>
  <c r="T25" i="97"/>
  <c r="S25" i="97"/>
  <c r="N25" i="97"/>
  <c r="M25" i="97"/>
  <c r="H25" i="97"/>
  <c r="G25" i="97"/>
  <c r="D25" i="97" s="1"/>
  <c r="B25" i="97"/>
  <c r="AF24" i="97"/>
  <c r="AE24" i="97"/>
  <c r="Z24" i="97"/>
  <c r="V24" i="97" s="1"/>
  <c r="Y24" i="97"/>
  <c r="T24" i="97"/>
  <c r="P24" i="97" s="1"/>
  <c r="S24" i="97"/>
  <c r="N24" i="97"/>
  <c r="M24" i="97"/>
  <c r="H24" i="97"/>
  <c r="G24" i="97"/>
  <c r="B24" i="97"/>
  <c r="AF23" i="97"/>
  <c r="AE23" i="97"/>
  <c r="Z23" i="97"/>
  <c r="Y23" i="97"/>
  <c r="T23" i="97"/>
  <c r="P23" i="97" s="1"/>
  <c r="S23" i="97"/>
  <c r="N23" i="97"/>
  <c r="M23" i="97"/>
  <c r="J23" i="97"/>
  <c r="H23" i="97"/>
  <c r="G23" i="97"/>
  <c r="D23" i="97"/>
  <c r="B23" i="97"/>
  <c r="AF22" i="97"/>
  <c r="AB22" i="97" s="1"/>
  <c r="AE22" i="97"/>
  <c r="Z22" i="97"/>
  <c r="Y22" i="97"/>
  <c r="Y21" i="97" s="1"/>
  <c r="T22" i="97"/>
  <c r="S22" i="97"/>
  <c r="P22" i="97"/>
  <c r="N22" i="97"/>
  <c r="J22" i="97" s="1"/>
  <c r="M22" i="97"/>
  <c r="H22" i="97"/>
  <c r="G22" i="97"/>
  <c r="B22" i="97"/>
  <c r="AF21" i="97"/>
  <c r="AD21" i="97"/>
  <c r="AB21" i="97" s="1"/>
  <c r="Z21" i="97"/>
  <c r="X21" i="97"/>
  <c r="V21" i="97" s="1"/>
  <c r="T21" i="97"/>
  <c r="R21" i="97"/>
  <c r="P21" i="97"/>
  <c r="N21" i="97"/>
  <c r="M67" i="97" s="1"/>
  <c r="L21" i="97"/>
  <c r="J21" i="97" s="1"/>
  <c r="H21" i="97"/>
  <c r="F21" i="97"/>
  <c r="D21" i="97" s="1"/>
  <c r="B21" i="97"/>
  <c r="B9" i="97"/>
  <c r="G78" i="97" s="1"/>
  <c r="B78" i="96"/>
  <c r="AD68" i="96"/>
  <c r="X68" i="96"/>
  <c r="R68" i="96"/>
  <c r="L68" i="96"/>
  <c r="F68" i="96"/>
  <c r="AF65" i="96"/>
  <c r="AE65" i="96"/>
  <c r="AB65" i="96" s="1"/>
  <c r="Z65" i="96"/>
  <c r="V65" i="96" s="1"/>
  <c r="Y65" i="96"/>
  <c r="T65" i="96"/>
  <c r="P65" i="96" s="1"/>
  <c r="S65" i="96"/>
  <c r="N65" i="96"/>
  <c r="M65" i="96"/>
  <c r="J65" i="96"/>
  <c r="H65" i="96"/>
  <c r="D65" i="96" s="1"/>
  <c r="G65" i="96"/>
  <c r="B65" i="96"/>
  <c r="AF64" i="96"/>
  <c r="AB64" i="96" s="1"/>
  <c r="AE64" i="96"/>
  <c r="Z64" i="96"/>
  <c r="Y64" i="96"/>
  <c r="V64" i="96"/>
  <c r="T64" i="96"/>
  <c r="S64" i="96"/>
  <c r="P64" i="96"/>
  <c r="N64" i="96"/>
  <c r="J64" i="96" s="1"/>
  <c r="M64" i="96"/>
  <c r="H64" i="96"/>
  <c r="G64" i="96"/>
  <c r="B64" i="96"/>
  <c r="AF63" i="96"/>
  <c r="AE63" i="96"/>
  <c r="AB63" i="96"/>
  <c r="Z63" i="96"/>
  <c r="Y63" i="96"/>
  <c r="T63" i="96"/>
  <c r="S63" i="96"/>
  <c r="N63" i="96"/>
  <c r="J63" i="96" s="1"/>
  <c r="M63" i="96"/>
  <c r="H63" i="96"/>
  <c r="G63" i="96"/>
  <c r="B63" i="96"/>
  <c r="AF62" i="96"/>
  <c r="AB62" i="96" s="1"/>
  <c r="AE62" i="96"/>
  <c r="Z62" i="96"/>
  <c r="Y62" i="96"/>
  <c r="V62" i="96"/>
  <c r="T62" i="96"/>
  <c r="P62" i="96" s="1"/>
  <c r="S62" i="96"/>
  <c r="N62" i="96"/>
  <c r="J62" i="96" s="1"/>
  <c r="M62" i="96"/>
  <c r="H62" i="96"/>
  <c r="D62" i="96" s="1"/>
  <c r="G62" i="96"/>
  <c r="B62" i="96"/>
  <c r="AF61" i="96"/>
  <c r="AB61" i="96" s="1"/>
  <c r="AE61" i="96"/>
  <c r="Z61" i="96"/>
  <c r="Y61" i="96"/>
  <c r="T61" i="96"/>
  <c r="P61" i="96" s="1"/>
  <c r="S61" i="96"/>
  <c r="N61" i="96"/>
  <c r="M61" i="96"/>
  <c r="H61" i="96"/>
  <c r="G61" i="96"/>
  <c r="D61" i="96"/>
  <c r="B61" i="96"/>
  <c r="AF60" i="96"/>
  <c r="AE60" i="96"/>
  <c r="Z60" i="96"/>
  <c r="V60" i="96" s="1"/>
  <c r="Y60" i="96"/>
  <c r="T60" i="96"/>
  <c r="P60" i="96" s="1"/>
  <c r="S60" i="96"/>
  <c r="N60" i="96"/>
  <c r="M60" i="96"/>
  <c r="H60" i="96"/>
  <c r="D60" i="96" s="1"/>
  <c r="G60" i="96"/>
  <c r="B60" i="96"/>
  <c r="AF59" i="96"/>
  <c r="AB59" i="96" s="1"/>
  <c r="AE59" i="96"/>
  <c r="Z59" i="96"/>
  <c r="Y59" i="96"/>
  <c r="T59" i="96"/>
  <c r="P59" i="96" s="1"/>
  <c r="S59" i="96"/>
  <c r="N59" i="96"/>
  <c r="M59" i="96"/>
  <c r="J59" i="96"/>
  <c r="H59" i="96"/>
  <c r="G59" i="96"/>
  <c r="D59" i="96"/>
  <c r="B59" i="96"/>
  <c r="AF58" i="96"/>
  <c r="AB58" i="96" s="1"/>
  <c r="AE58" i="96"/>
  <c r="Z58" i="96"/>
  <c r="Y58" i="96"/>
  <c r="Y57" i="96" s="1"/>
  <c r="T58" i="96"/>
  <c r="S58" i="96"/>
  <c r="P58" i="96"/>
  <c r="N58" i="96"/>
  <c r="J58" i="96" s="1"/>
  <c r="M58" i="96"/>
  <c r="H58" i="96"/>
  <c r="G58" i="96"/>
  <c r="G57" i="96" s="1"/>
  <c r="B58" i="96"/>
  <c r="AF57" i="96"/>
  <c r="AD57" i="96"/>
  <c r="AB57" i="96" s="1"/>
  <c r="Z57" i="96"/>
  <c r="X57" i="96"/>
  <c r="V57" i="96" s="1"/>
  <c r="T57" i="96"/>
  <c r="R57" i="96"/>
  <c r="AH57" i="96" s="1"/>
  <c r="P57" i="96"/>
  <c r="N57" i="96"/>
  <c r="L57" i="96"/>
  <c r="J57" i="96"/>
  <c r="H57" i="96"/>
  <c r="AI57" i="96" s="1"/>
  <c r="F57" i="96"/>
  <c r="D57" i="96" s="1"/>
  <c r="B57" i="96"/>
  <c r="AB56" i="96"/>
  <c r="V56" i="96"/>
  <c r="P56" i="96"/>
  <c r="J56" i="96"/>
  <c r="D56" i="96"/>
  <c r="AF55" i="96"/>
  <c r="AE55" i="96"/>
  <c r="AB55" i="96"/>
  <c r="Z55" i="96"/>
  <c r="AH55" i="96" s="1"/>
  <c r="Y55" i="96"/>
  <c r="T55" i="96"/>
  <c r="S55" i="96"/>
  <c r="N55" i="96"/>
  <c r="J55" i="96" s="1"/>
  <c r="M55" i="96"/>
  <c r="H55" i="96"/>
  <c r="D55" i="96" s="1"/>
  <c r="G55" i="96"/>
  <c r="B55" i="96"/>
  <c r="AF54" i="96"/>
  <c r="AB54" i="96" s="1"/>
  <c r="AE54" i="96"/>
  <c r="Z54" i="96"/>
  <c r="Y54" i="96"/>
  <c r="V54" i="96"/>
  <c r="T54" i="96"/>
  <c r="P54" i="96" s="1"/>
  <c r="S54" i="96"/>
  <c r="N54" i="96"/>
  <c r="M54" i="96"/>
  <c r="H54" i="96"/>
  <c r="D54" i="96" s="1"/>
  <c r="G54" i="96"/>
  <c r="B54" i="96"/>
  <c r="AF53" i="96"/>
  <c r="AB53" i="96" s="1"/>
  <c r="AE53" i="96"/>
  <c r="Z53" i="96"/>
  <c r="Y53" i="96"/>
  <c r="T53" i="96"/>
  <c r="P53" i="96" s="1"/>
  <c r="S53" i="96"/>
  <c r="N53" i="96"/>
  <c r="M53" i="96"/>
  <c r="H53" i="96"/>
  <c r="G53" i="96"/>
  <c r="D53" i="96" s="1"/>
  <c r="B53" i="96"/>
  <c r="AF52" i="96"/>
  <c r="AE52" i="96"/>
  <c r="Z52" i="96"/>
  <c r="V52" i="96" s="1"/>
  <c r="Y52" i="96"/>
  <c r="T52" i="96"/>
  <c r="P52" i="96" s="1"/>
  <c r="S52" i="96"/>
  <c r="N52" i="96"/>
  <c r="M52" i="96"/>
  <c r="H52" i="96"/>
  <c r="D52" i="96" s="1"/>
  <c r="G52" i="96"/>
  <c r="B52" i="96"/>
  <c r="AF51" i="96"/>
  <c r="AE51" i="96"/>
  <c r="Z51" i="96"/>
  <c r="Y51" i="96"/>
  <c r="T51" i="96"/>
  <c r="P51" i="96" s="1"/>
  <c r="S51" i="96"/>
  <c r="N51" i="96"/>
  <c r="M51" i="96"/>
  <c r="J51" i="96"/>
  <c r="H51" i="96"/>
  <c r="G51" i="96"/>
  <c r="D51" i="96"/>
  <c r="B51" i="96"/>
  <c r="AF50" i="96"/>
  <c r="AB50" i="96" s="1"/>
  <c r="AE50" i="96"/>
  <c r="Z50" i="96"/>
  <c r="Y50" i="96"/>
  <c r="T50" i="96"/>
  <c r="S50" i="96"/>
  <c r="P50" i="96" s="1"/>
  <c r="N50" i="96"/>
  <c r="J50" i="96" s="1"/>
  <c r="M50" i="96"/>
  <c r="H50" i="96"/>
  <c r="D50" i="96" s="1"/>
  <c r="G50" i="96"/>
  <c r="B50" i="96"/>
  <c r="AF49" i="96"/>
  <c r="AE49" i="96"/>
  <c r="AB49" i="96" s="1"/>
  <c r="Z49" i="96"/>
  <c r="Y49" i="96"/>
  <c r="T49" i="96"/>
  <c r="P49" i="96" s="1"/>
  <c r="S49" i="96"/>
  <c r="N49" i="96"/>
  <c r="M49" i="96"/>
  <c r="J49" i="96"/>
  <c r="H49" i="96"/>
  <c r="D49" i="96" s="1"/>
  <c r="G49" i="96"/>
  <c r="B49" i="96"/>
  <c r="AF48" i="96"/>
  <c r="AB48" i="96" s="1"/>
  <c r="AE48" i="96"/>
  <c r="Z48" i="96"/>
  <c r="Y48" i="96"/>
  <c r="Y47" i="96" s="1"/>
  <c r="T48" i="96"/>
  <c r="S48" i="96"/>
  <c r="P48" i="96"/>
  <c r="N48" i="96"/>
  <c r="J48" i="96" s="1"/>
  <c r="M48" i="96"/>
  <c r="H48" i="96"/>
  <c r="G48" i="96"/>
  <c r="G47" i="96" s="1"/>
  <c r="B48" i="96"/>
  <c r="AF47" i="96"/>
  <c r="AD47" i="96"/>
  <c r="AB47" i="96" s="1"/>
  <c r="Z47" i="96"/>
  <c r="X47" i="96"/>
  <c r="V47" i="96" s="1"/>
  <c r="T47" i="96"/>
  <c r="R47" i="96"/>
  <c r="P47" i="96"/>
  <c r="N47" i="96"/>
  <c r="L47" i="96"/>
  <c r="J47" i="96" s="1"/>
  <c r="H47" i="96"/>
  <c r="AI47" i="96" s="1"/>
  <c r="F47" i="96"/>
  <c r="B47" i="96"/>
  <c r="AB46" i="96"/>
  <c r="V46" i="96"/>
  <c r="P46" i="96"/>
  <c r="J46" i="96"/>
  <c r="D46" i="96"/>
  <c r="AF45" i="96"/>
  <c r="AB45" i="96" s="1"/>
  <c r="AE45" i="96"/>
  <c r="Z45" i="96"/>
  <c r="Y45" i="96"/>
  <c r="T45" i="96"/>
  <c r="P45" i="96" s="1"/>
  <c r="S45" i="96"/>
  <c r="N45" i="96"/>
  <c r="M45" i="96"/>
  <c r="H45" i="96"/>
  <c r="G45" i="96"/>
  <c r="D45" i="96" s="1"/>
  <c r="B45" i="96"/>
  <c r="AF44" i="96"/>
  <c r="AE44" i="96"/>
  <c r="Z44" i="96"/>
  <c r="V44" i="96" s="1"/>
  <c r="Y44" i="96"/>
  <c r="T44" i="96"/>
  <c r="P44" i="96" s="1"/>
  <c r="S44" i="96"/>
  <c r="N44" i="96"/>
  <c r="M44" i="96"/>
  <c r="H44" i="96"/>
  <c r="D44" i="96" s="1"/>
  <c r="G44" i="96"/>
  <c r="B44" i="96"/>
  <c r="AF43" i="96"/>
  <c r="AE43" i="96"/>
  <c r="Z43" i="96"/>
  <c r="Y43" i="96"/>
  <c r="T43" i="96"/>
  <c r="P43" i="96" s="1"/>
  <c r="S43" i="96"/>
  <c r="N43" i="96"/>
  <c r="M43" i="96"/>
  <c r="J43" i="96"/>
  <c r="H43" i="96"/>
  <c r="G43" i="96"/>
  <c r="D43" i="96"/>
  <c r="B43" i="96"/>
  <c r="AF42" i="96"/>
  <c r="AB42" i="96" s="1"/>
  <c r="AE42" i="96"/>
  <c r="Z42" i="96"/>
  <c r="Y42" i="96"/>
  <c r="T42" i="96"/>
  <c r="S42" i="96"/>
  <c r="P42" i="96" s="1"/>
  <c r="N42" i="96"/>
  <c r="J42" i="96" s="1"/>
  <c r="M42" i="96"/>
  <c r="H42" i="96"/>
  <c r="D42" i="96" s="1"/>
  <c r="G42" i="96"/>
  <c r="B42" i="96"/>
  <c r="AF41" i="96"/>
  <c r="AE41" i="96"/>
  <c r="AB41" i="96" s="1"/>
  <c r="Z41" i="96"/>
  <c r="Y41" i="96"/>
  <c r="T41" i="96"/>
  <c r="P41" i="96" s="1"/>
  <c r="S41" i="96"/>
  <c r="N41" i="96"/>
  <c r="M41" i="96"/>
  <c r="J41" i="96"/>
  <c r="H41" i="96"/>
  <c r="D41" i="96" s="1"/>
  <c r="G41" i="96"/>
  <c r="B41" i="96"/>
  <c r="AF40" i="96"/>
  <c r="AB40" i="96" s="1"/>
  <c r="AE40" i="96"/>
  <c r="Z40" i="96"/>
  <c r="Y40" i="96"/>
  <c r="Y39" i="96" s="1"/>
  <c r="T40" i="96"/>
  <c r="S40" i="96"/>
  <c r="P40" i="96"/>
  <c r="N40" i="96"/>
  <c r="J40" i="96" s="1"/>
  <c r="M40" i="96"/>
  <c r="H40" i="96"/>
  <c r="G40" i="96"/>
  <c r="G39" i="96" s="1"/>
  <c r="B40" i="96"/>
  <c r="AF39" i="96"/>
  <c r="AD39" i="96"/>
  <c r="AB39" i="96" s="1"/>
  <c r="Z39" i="96"/>
  <c r="X39" i="96"/>
  <c r="V39" i="96" s="1"/>
  <c r="T39" i="96"/>
  <c r="R39" i="96"/>
  <c r="P39" i="96"/>
  <c r="N39" i="96"/>
  <c r="L39" i="96"/>
  <c r="J39" i="96" s="1"/>
  <c r="H39" i="96"/>
  <c r="AI39" i="96" s="1"/>
  <c r="F39" i="96"/>
  <c r="B39" i="96"/>
  <c r="AB38" i="96"/>
  <c r="V38" i="96"/>
  <c r="P38" i="96"/>
  <c r="J38" i="96"/>
  <c r="D38" i="96"/>
  <c r="AF37" i="96"/>
  <c r="AB37" i="96" s="1"/>
  <c r="AE37" i="96"/>
  <c r="Z37" i="96"/>
  <c r="Y37" i="96"/>
  <c r="T37" i="96"/>
  <c r="P37" i="96" s="1"/>
  <c r="S37" i="96"/>
  <c r="N37" i="96"/>
  <c r="M37" i="96"/>
  <c r="H37" i="96"/>
  <c r="G37" i="96"/>
  <c r="D37" i="96" s="1"/>
  <c r="B37" i="96"/>
  <c r="AF36" i="96"/>
  <c r="AE36" i="96"/>
  <c r="AE35" i="96" s="1"/>
  <c r="Z36" i="96"/>
  <c r="V36" i="96" s="1"/>
  <c r="Y36" i="96"/>
  <c r="T36" i="96"/>
  <c r="P36" i="96" s="1"/>
  <c r="S36" i="96"/>
  <c r="N36" i="96"/>
  <c r="M36" i="96"/>
  <c r="H36" i="96"/>
  <c r="G36" i="96"/>
  <c r="B36" i="96"/>
  <c r="AH35" i="96"/>
  <c r="AF35" i="96"/>
  <c r="AD35" i="96"/>
  <c r="AB35" i="96"/>
  <c r="Z35" i="96"/>
  <c r="AI35" i="96" s="1"/>
  <c r="X35" i="96"/>
  <c r="V35" i="96" s="1"/>
  <c r="T35" i="96"/>
  <c r="R35" i="96"/>
  <c r="P35" i="96" s="1"/>
  <c r="N35" i="96"/>
  <c r="L35" i="96"/>
  <c r="J35" i="96" s="1"/>
  <c r="H35" i="96"/>
  <c r="F35" i="96"/>
  <c r="D35" i="96"/>
  <c r="B35" i="96"/>
  <c r="AB34" i="96"/>
  <c r="V34" i="96"/>
  <c r="P34" i="96"/>
  <c r="J34" i="96"/>
  <c r="D34" i="96"/>
  <c r="AF33" i="96"/>
  <c r="AE33" i="96"/>
  <c r="AB33" i="96" s="1"/>
  <c r="Z33" i="96"/>
  <c r="V33" i="96" s="1"/>
  <c r="Y33" i="96"/>
  <c r="T33" i="96"/>
  <c r="S33" i="96"/>
  <c r="N33" i="96"/>
  <c r="M33" i="96"/>
  <c r="J33" i="96"/>
  <c r="H33" i="96"/>
  <c r="D33" i="96" s="1"/>
  <c r="G33" i="96"/>
  <c r="B33" i="96"/>
  <c r="AF32" i="96"/>
  <c r="AE32" i="96"/>
  <c r="Z32" i="96"/>
  <c r="Y32" i="96"/>
  <c r="V32" i="96" s="1"/>
  <c r="T32" i="96"/>
  <c r="S32" i="96"/>
  <c r="P32" i="96"/>
  <c r="N32" i="96"/>
  <c r="J32" i="96" s="1"/>
  <c r="M32" i="96"/>
  <c r="H32" i="96"/>
  <c r="G32" i="96"/>
  <c r="B32" i="96"/>
  <c r="AF31" i="96"/>
  <c r="AE31" i="96"/>
  <c r="AB31" i="96"/>
  <c r="Z31" i="96"/>
  <c r="V31" i="96" s="1"/>
  <c r="Y31" i="96"/>
  <c r="T31" i="96"/>
  <c r="S31" i="96"/>
  <c r="N31" i="96"/>
  <c r="J31" i="96" s="1"/>
  <c r="M31" i="96"/>
  <c r="H31" i="96"/>
  <c r="G31" i="96"/>
  <c r="B31" i="96"/>
  <c r="AF30" i="96"/>
  <c r="AE30" i="96"/>
  <c r="AE28" i="96" s="1"/>
  <c r="Z30" i="96"/>
  <c r="Y30" i="96"/>
  <c r="V30" i="96"/>
  <c r="T30" i="96"/>
  <c r="P30" i="96" s="1"/>
  <c r="S30" i="96"/>
  <c r="N30" i="96"/>
  <c r="J30" i="96" s="1"/>
  <c r="M30" i="96"/>
  <c r="H30" i="96"/>
  <c r="D30" i="96" s="1"/>
  <c r="G30" i="96"/>
  <c r="B30" i="96"/>
  <c r="AF29" i="96"/>
  <c r="AB29" i="96" s="1"/>
  <c r="AE29" i="96"/>
  <c r="Z29" i="96"/>
  <c r="V29" i="96" s="1"/>
  <c r="Y29" i="96"/>
  <c r="T29" i="96"/>
  <c r="S29" i="96"/>
  <c r="N29" i="96"/>
  <c r="J29" i="96" s="1"/>
  <c r="M29" i="96"/>
  <c r="M28" i="96" s="1"/>
  <c r="H29" i="96"/>
  <c r="G29" i="96"/>
  <c r="D29" i="96"/>
  <c r="B29" i="96"/>
  <c r="AF28" i="96"/>
  <c r="AD28" i="96"/>
  <c r="AB28" i="96" s="1"/>
  <c r="Z28" i="96"/>
  <c r="X28" i="96"/>
  <c r="V28" i="96" s="1"/>
  <c r="T28" i="96"/>
  <c r="R28" i="96"/>
  <c r="P28" i="96" s="1"/>
  <c r="N28" i="96"/>
  <c r="L28" i="96"/>
  <c r="J28" i="96"/>
  <c r="H28" i="96"/>
  <c r="F28" i="96"/>
  <c r="D28" i="96"/>
  <c r="B28" i="96"/>
  <c r="AB27" i="96"/>
  <c r="V27" i="96"/>
  <c r="P27" i="96"/>
  <c r="J27" i="96"/>
  <c r="D27" i="96"/>
  <c r="AF26" i="96"/>
  <c r="AE26" i="96"/>
  <c r="Z26" i="96"/>
  <c r="Y26" i="96"/>
  <c r="V26" i="96"/>
  <c r="T26" i="96"/>
  <c r="P26" i="96" s="1"/>
  <c r="S26" i="96"/>
  <c r="N26" i="96"/>
  <c r="J26" i="96" s="1"/>
  <c r="M26" i="96"/>
  <c r="H26" i="96"/>
  <c r="D26" i="96" s="1"/>
  <c r="G26" i="96"/>
  <c r="B26" i="96"/>
  <c r="AF25" i="96"/>
  <c r="AB25" i="96" s="1"/>
  <c r="AE25" i="96"/>
  <c r="Z25" i="96"/>
  <c r="V25" i="96" s="1"/>
  <c r="Y25" i="96"/>
  <c r="T25" i="96"/>
  <c r="P25" i="96" s="1"/>
  <c r="S25" i="96"/>
  <c r="N25" i="96"/>
  <c r="J25" i="96" s="1"/>
  <c r="M25" i="96"/>
  <c r="H25" i="96"/>
  <c r="G25" i="96"/>
  <c r="D25" i="96"/>
  <c r="AI25" i="96" s="1"/>
  <c r="B25" i="96"/>
  <c r="AF24" i="96"/>
  <c r="AE24" i="96"/>
  <c r="Z24" i="96"/>
  <c r="V24" i="96" s="1"/>
  <c r="Y24" i="96"/>
  <c r="T24" i="96"/>
  <c r="S24" i="96"/>
  <c r="N24" i="96"/>
  <c r="M24" i="96"/>
  <c r="H24" i="96"/>
  <c r="D24" i="96" s="1"/>
  <c r="G24" i="96"/>
  <c r="B24" i="96"/>
  <c r="AF23" i="96"/>
  <c r="AB23" i="96" s="1"/>
  <c r="AE23" i="96"/>
  <c r="Z23" i="96"/>
  <c r="Y23" i="96"/>
  <c r="T23" i="96"/>
  <c r="P23" i="96" s="1"/>
  <c r="S23" i="96"/>
  <c r="N23" i="96"/>
  <c r="M23" i="96"/>
  <c r="M21" i="96" s="1"/>
  <c r="H23" i="96"/>
  <c r="G23" i="96"/>
  <c r="D23" i="96"/>
  <c r="B23" i="96"/>
  <c r="AF22" i="96"/>
  <c r="AE22" i="96"/>
  <c r="Z22" i="96"/>
  <c r="V22" i="96" s="1"/>
  <c r="Y22" i="96"/>
  <c r="T22" i="96"/>
  <c r="S22" i="96"/>
  <c r="P22" i="96"/>
  <c r="N22" i="96"/>
  <c r="J22" i="96" s="1"/>
  <c r="M22" i="96"/>
  <c r="H22" i="96"/>
  <c r="G22" i="96"/>
  <c r="B22" i="96"/>
  <c r="AF21" i="96"/>
  <c r="AE67" i="96" s="1"/>
  <c r="AD21" i="96"/>
  <c r="AB21" i="96" s="1"/>
  <c r="Z21" i="96"/>
  <c r="X21" i="96"/>
  <c r="V21" i="96" s="1"/>
  <c r="T21" i="96"/>
  <c r="R21" i="96"/>
  <c r="P21" i="96" s="1"/>
  <c r="N21" i="96"/>
  <c r="M67" i="96" s="1"/>
  <c r="L21" i="96"/>
  <c r="J21" i="96"/>
  <c r="H21" i="96"/>
  <c r="F21" i="96"/>
  <c r="D21" i="96" s="1"/>
  <c r="B21" i="96"/>
  <c r="B9" i="96"/>
  <c r="G78" i="96" s="1"/>
  <c r="B78" i="95"/>
  <c r="AD68" i="95"/>
  <c r="X68" i="95"/>
  <c r="R68" i="95"/>
  <c r="L68" i="95"/>
  <c r="F68" i="95"/>
  <c r="AF65" i="95"/>
  <c r="AE65" i="95"/>
  <c r="Z65" i="95"/>
  <c r="Y65" i="95"/>
  <c r="T65" i="95"/>
  <c r="P65" i="95" s="1"/>
  <c r="S65" i="95"/>
  <c r="N65" i="95"/>
  <c r="M65" i="95"/>
  <c r="J65" i="95"/>
  <c r="H65" i="95"/>
  <c r="G65" i="95"/>
  <c r="D65" i="95"/>
  <c r="B65" i="95"/>
  <c r="AF64" i="95"/>
  <c r="AE64" i="95"/>
  <c r="Z64" i="95"/>
  <c r="Y64" i="95"/>
  <c r="V64" i="95" s="1"/>
  <c r="T64" i="95"/>
  <c r="S64" i="95"/>
  <c r="P64" i="95"/>
  <c r="N64" i="95"/>
  <c r="J64" i="95" s="1"/>
  <c r="M64" i="95"/>
  <c r="H64" i="95"/>
  <c r="G64" i="95"/>
  <c r="B64" i="95"/>
  <c r="AF63" i="95"/>
  <c r="AE63" i="95"/>
  <c r="AB63" i="95"/>
  <c r="Z63" i="95"/>
  <c r="V63" i="95" s="1"/>
  <c r="Y63" i="95"/>
  <c r="T63" i="95"/>
  <c r="S63" i="95"/>
  <c r="N63" i="95"/>
  <c r="M63" i="95"/>
  <c r="H63" i="95"/>
  <c r="G63" i="95"/>
  <c r="D63" i="95"/>
  <c r="B63" i="95"/>
  <c r="AF62" i="95"/>
  <c r="AE62" i="95"/>
  <c r="Z62" i="95"/>
  <c r="Y62" i="95"/>
  <c r="T62" i="95"/>
  <c r="S62" i="95"/>
  <c r="P62" i="95"/>
  <c r="N62" i="95"/>
  <c r="J62" i="95" s="1"/>
  <c r="M62" i="95"/>
  <c r="H62" i="95"/>
  <c r="G62" i="95"/>
  <c r="B62" i="95"/>
  <c r="AF61" i="95"/>
  <c r="AE61" i="95"/>
  <c r="AB61" i="95"/>
  <c r="Z61" i="95"/>
  <c r="V61" i="95" s="1"/>
  <c r="Y61" i="95"/>
  <c r="T61" i="95"/>
  <c r="S61" i="95"/>
  <c r="N61" i="95"/>
  <c r="M61" i="95"/>
  <c r="H61" i="95"/>
  <c r="G61" i="95"/>
  <c r="B61" i="95"/>
  <c r="AF60" i="95"/>
  <c r="AE60" i="95"/>
  <c r="Z60" i="95"/>
  <c r="Y60" i="95"/>
  <c r="V60" i="95"/>
  <c r="T60" i="95"/>
  <c r="P60" i="95" s="1"/>
  <c r="S60" i="95"/>
  <c r="N60" i="95"/>
  <c r="J60" i="95" s="1"/>
  <c r="M60" i="95"/>
  <c r="H60" i="95"/>
  <c r="G60" i="95"/>
  <c r="B60" i="95"/>
  <c r="AF59" i="95"/>
  <c r="AB59" i="95" s="1"/>
  <c r="AE59" i="95"/>
  <c r="Z59" i="95"/>
  <c r="Y59" i="95"/>
  <c r="T59" i="95"/>
  <c r="S59" i="95"/>
  <c r="N59" i="95"/>
  <c r="M59" i="95"/>
  <c r="H59" i="95"/>
  <c r="G59" i="95"/>
  <c r="D59" i="95"/>
  <c r="B59" i="95"/>
  <c r="AF58" i="95"/>
  <c r="AE58" i="95"/>
  <c r="Z58" i="95"/>
  <c r="V58" i="95" s="1"/>
  <c r="Y58" i="95"/>
  <c r="T58" i="95"/>
  <c r="P58" i="95" s="1"/>
  <c r="S58" i="95"/>
  <c r="N58" i="95"/>
  <c r="M58" i="95"/>
  <c r="H58" i="95"/>
  <c r="G58" i="95"/>
  <c r="B58" i="95"/>
  <c r="AI57" i="95"/>
  <c r="AF57" i="95"/>
  <c r="AD57" i="95"/>
  <c r="AB57" i="95" s="1"/>
  <c r="Z57" i="95"/>
  <c r="X57" i="95"/>
  <c r="V57" i="95" s="1"/>
  <c r="T57" i="95"/>
  <c r="R57" i="95"/>
  <c r="P57" i="95"/>
  <c r="N57" i="95"/>
  <c r="L57" i="95"/>
  <c r="J57" i="95" s="1"/>
  <c r="H57" i="95"/>
  <c r="F57" i="95"/>
  <c r="AH57" i="95" s="1"/>
  <c r="B57" i="95"/>
  <c r="AB56" i="95"/>
  <c r="V56" i="95"/>
  <c r="P56" i="95"/>
  <c r="J56" i="95"/>
  <c r="D56" i="95"/>
  <c r="AF55" i="95"/>
  <c r="AE55" i="95"/>
  <c r="AB55" i="95" s="1"/>
  <c r="Z55" i="95"/>
  <c r="V55" i="95" s="1"/>
  <c r="Y55" i="95"/>
  <c r="T55" i="95"/>
  <c r="AH55" i="95" s="1"/>
  <c r="S55" i="95"/>
  <c r="N55" i="95"/>
  <c r="M55" i="95"/>
  <c r="J55" i="95"/>
  <c r="H55" i="95"/>
  <c r="D55" i="95" s="1"/>
  <c r="G55" i="95"/>
  <c r="B55" i="95"/>
  <c r="AF54" i="95"/>
  <c r="AB54" i="95" s="1"/>
  <c r="AE54" i="95"/>
  <c r="Z54" i="95"/>
  <c r="Y54" i="95"/>
  <c r="V54" i="95"/>
  <c r="T54" i="95"/>
  <c r="S54" i="95"/>
  <c r="P54" i="95"/>
  <c r="N54" i="95"/>
  <c r="J54" i="95" s="1"/>
  <c r="M54" i="95"/>
  <c r="H54" i="95"/>
  <c r="G54" i="95"/>
  <c r="B54" i="95"/>
  <c r="AF53" i="95"/>
  <c r="AE53" i="95"/>
  <c r="AB53" i="95"/>
  <c r="Z53" i="95"/>
  <c r="V53" i="95" s="1"/>
  <c r="Y53" i="95"/>
  <c r="T53" i="95"/>
  <c r="S53" i="95"/>
  <c r="N53" i="95"/>
  <c r="J53" i="95" s="1"/>
  <c r="M53" i="95"/>
  <c r="H53" i="95"/>
  <c r="G53" i="95"/>
  <c r="B53" i="95"/>
  <c r="AF52" i="95"/>
  <c r="AB52" i="95" s="1"/>
  <c r="AE52" i="95"/>
  <c r="Z52" i="95"/>
  <c r="Y52" i="95"/>
  <c r="T52" i="95"/>
  <c r="P52" i="95" s="1"/>
  <c r="S52" i="95"/>
  <c r="N52" i="95"/>
  <c r="M52" i="95"/>
  <c r="H52" i="95"/>
  <c r="G52" i="95"/>
  <c r="B52" i="95"/>
  <c r="AF51" i="95"/>
  <c r="AB51" i="95" s="1"/>
  <c r="AE51" i="95"/>
  <c r="Z51" i="95"/>
  <c r="Y51" i="95"/>
  <c r="T51" i="95"/>
  <c r="P51" i="95" s="1"/>
  <c r="S51" i="95"/>
  <c r="N51" i="95"/>
  <c r="M51" i="95"/>
  <c r="J51" i="95" s="1"/>
  <c r="H51" i="95"/>
  <c r="D51" i="95" s="1"/>
  <c r="G51" i="95"/>
  <c r="B51" i="95"/>
  <c r="AF50" i="95"/>
  <c r="AE50" i="95"/>
  <c r="Z50" i="95"/>
  <c r="Y50" i="95"/>
  <c r="V50" i="95" s="1"/>
  <c r="T50" i="95"/>
  <c r="P50" i="95" s="1"/>
  <c r="S50" i="95"/>
  <c r="N50" i="95"/>
  <c r="J50" i="95" s="1"/>
  <c r="M50" i="95"/>
  <c r="H50" i="95"/>
  <c r="G50" i="95"/>
  <c r="B50" i="95"/>
  <c r="AF49" i="95"/>
  <c r="AB49" i="95" s="1"/>
  <c r="AE49" i="95"/>
  <c r="Z49" i="95"/>
  <c r="V49" i="95" s="1"/>
  <c r="Y49" i="95"/>
  <c r="T49" i="95"/>
  <c r="S49" i="95"/>
  <c r="N49" i="95"/>
  <c r="M49" i="95"/>
  <c r="H49" i="95"/>
  <c r="G49" i="95"/>
  <c r="D49" i="95"/>
  <c r="B49" i="95"/>
  <c r="AF48" i="95"/>
  <c r="AB48" i="95" s="1"/>
  <c r="AE48" i="95"/>
  <c r="Z48" i="95"/>
  <c r="V48" i="95" s="1"/>
  <c r="Y48" i="95"/>
  <c r="T48" i="95"/>
  <c r="S48" i="95"/>
  <c r="P48" i="95"/>
  <c r="N48" i="95"/>
  <c r="J48" i="95" s="1"/>
  <c r="M48" i="95"/>
  <c r="H48" i="95"/>
  <c r="G48" i="95"/>
  <c r="B48" i="95"/>
  <c r="AF47" i="95"/>
  <c r="AD47" i="95"/>
  <c r="AB47" i="95" s="1"/>
  <c r="Z47" i="95"/>
  <c r="X47" i="95"/>
  <c r="V47" i="95"/>
  <c r="T47" i="95"/>
  <c r="R47" i="95"/>
  <c r="P47" i="95" s="1"/>
  <c r="N47" i="95"/>
  <c r="L47" i="95"/>
  <c r="J47" i="95" s="1"/>
  <c r="H47" i="95"/>
  <c r="AI47" i="95" s="1"/>
  <c r="F47" i="95"/>
  <c r="D47" i="95" s="1"/>
  <c r="B47" i="95"/>
  <c r="AB46" i="95"/>
  <c r="V46" i="95"/>
  <c r="P46" i="95"/>
  <c r="J46" i="95"/>
  <c r="D46" i="95"/>
  <c r="AF45" i="95"/>
  <c r="AB45" i="95" s="1"/>
  <c r="AE45" i="95"/>
  <c r="Z45" i="95"/>
  <c r="V45" i="95" s="1"/>
  <c r="Y45" i="95"/>
  <c r="T45" i="95"/>
  <c r="S45" i="95"/>
  <c r="N45" i="95"/>
  <c r="M45" i="95"/>
  <c r="H45" i="95"/>
  <c r="G45" i="95"/>
  <c r="D45" i="95"/>
  <c r="B45" i="95"/>
  <c r="AF44" i="95"/>
  <c r="AB44" i="95" s="1"/>
  <c r="AE44" i="95"/>
  <c r="Z44" i="95"/>
  <c r="V44" i="95" s="1"/>
  <c r="Y44" i="95"/>
  <c r="T44" i="95"/>
  <c r="S44" i="95"/>
  <c r="P44" i="95" s="1"/>
  <c r="N44" i="95"/>
  <c r="J44" i="95" s="1"/>
  <c r="M44" i="95"/>
  <c r="H44" i="95"/>
  <c r="G44" i="95"/>
  <c r="B44" i="95"/>
  <c r="AF43" i="95"/>
  <c r="AE43" i="95"/>
  <c r="AB43" i="95" s="1"/>
  <c r="Z43" i="95"/>
  <c r="V43" i="95" s="1"/>
  <c r="Y43" i="95"/>
  <c r="T43" i="95"/>
  <c r="P43" i="95" s="1"/>
  <c r="S43" i="95"/>
  <c r="N43" i="95"/>
  <c r="M43" i="95"/>
  <c r="J43" i="95"/>
  <c r="H43" i="95"/>
  <c r="D43" i="95" s="1"/>
  <c r="G43" i="95"/>
  <c r="B43" i="95"/>
  <c r="AF42" i="95"/>
  <c r="AB42" i="95" s="1"/>
  <c r="AE42" i="95"/>
  <c r="Z42" i="95"/>
  <c r="Y42" i="95"/>
  <c r="V42" i="95" s="1"/>
  <c r="T42" i="95"/>
  <c r="P42" i="95" s="1"/>
  <c r="S42" i="95"/>
  <c r="N42" i="95"/>
  <c r="M42" i="95"/>
  <c r="H42" i="95"/>
  <c r="G42" i="95"/>
  <c r="B42" i="95"/>
  <c r="AF41" i="95"/>
  <c r="AB41" i="95" s="1"/>
  <c r="AE41" i="95"/>
  <c r="Z41" i="95"/>
  <c r="V41" i="95" s="1"/>
  <c r="Y41" i="95"/>
  <c r="T41" i="95"/>
  <c r="P41" i="95" s="1"/>
  <c r="S41" i="95"/>
  <c r="N41" i="95"/>
  <c r="M41" i="95"/>
  <c r="H41" i="95"/>
  <c r="G41" i="95"/>
  <c r="D41" i="95"/>
  <c r="B41" i="95"/>
  <c r="AF40" i="95"/>
  <c r="AB40" i="95" s="1"/>
  <c r="AE40" i="95"/>
  <c r="Z40" i="95"/>
  <c r="Y40" i="95"/>
  <c r="T40" i="95"/>
  <c r="S40" i="95"/>
  <c r="P40" i="95"/>
  <c r="N40" i="95"/>
  <c r="J40" i="95" s="1"/>
  <c r="M40" i="95"/>
  <c r="H40" i="95"/>
  <c r="G40" i="95"/>
  <c r="B40" i="95"/>
  <c r="AF39" i="95"/>
  <c r="AD39" i="95"/>
  <c r="AB39" i="95" s="1"/>
  <c r="Z39" i="95"/>
  <c r="X39" i="95"/>
  <c r="V39" i="95" s="1"/>
  <c r="T39" i="95"/>
  <c r="R39" i="95"/>
  <c r="N39" i="95"/>
  <c r="L39" i="95"/>
  <c r="J39" i="95" s="1"/>
  <c r="H39" i="95"/>
  <c r="AI39" i="95" s="1"/>
  <c r="F39" i="95"/>
  <c r="D39" i="95" s="1"/>
  <c r="B39" i="95"/>
  <c r="AB38" i="95"/>
  <c r="V38" i="95"/>
  <c r="P38" i="95"/>
  <c r="J38" i="95"/>
  <c r="D38" i="95"/>
  <c r="AF37" i="95"/>
  <c r="AE37" i="95"/>
  <c r="Z37" i="95"/>
  <c r="Y37" i="95"/>
  <c r="T37" i="95"/>
  <c r="P37" i="95" s="1"/>
  <c r="S37" i="95"/>
  <c r="N37" i="95"/>
  <c r="M37" i="95"/>
  <c r="J37" i="95" s="1"/>
  <c r="H37" i="95"/>
  <c r="D37" i="95" s="1"/>
  <c r="G37" i="95"/>
  <c r="B37" i="95"/>
  <c r="AF36" i="95"/>
  <c r="AB36" i="95" s="1"/>
  <c r="AE36" i="95"/>
  <c r="Z36" i="95"/>
  <c r="Y36" i="95"/>
  <c r="Y35" i="95" s="1"/>
  <c r="T36" i="95"/>
  <c r="P36" i="95" s="1"/>
  <c r="S36" i="95"/>
  <c r="N36" i="95"/>
  <c r="J36" i="95" s="1"/>
  <c r="M36" i="95"/>
  <c r="H36" i="95"/>
  <c r="G36" i="95"/>
  <c r="B36" i="95"/>
  <c r="AF35" i="95"/>
  <c r="AD35" i="95"/>
  <c r="AB35" i="95" s="1"/>
  <c r="Z35" i="95"/>
  <c r="X35" i="95"/>
  <c r="V35" i="95" s="1"/>
  <c r="T35" i="95"/>
  <c r="R35" i="95"/>
  <c r="N35" i="95"/>
  <c r="AI35" i="95" s="1"/>
  <c r="L35" i="95"/>
  <c r="J35" i="95" s="1"/>
  <c r="H35" i="95"/>
  <c r="F35" i="95"/>
  <c r="D35" i="95" s="1"/>
  <c r="B35" i="95"/>
  <c r="AB34" i="95"/>
  <c r="V34" i="95"/>
  <c r="P34" i="95"/>
  <c r="J34" i="95"/>
  <c r="D34" i="95"/>
  <c r="AF33" i="95"/>
  <c r="AE33" i="95"/>
  <c r="AB33" i="95"/>
  <c r="Z33" i="95"/>
  <c r="V33" i="95" s="1"/>
  <c r="Y33" i="95"/>
  <c r="T33" i="95"/>
  <c r="S33" i="95"/>
  <c r="N33" i="95"/>
  <c r="M33" i="95"/>
  <c r="H33" i="95"/>
  <c r="G33" i="95"/>
  <c r="B33" i="95"/>
  <c r="AF32" i="95"/>
  <c r="AE32" i="95"/>
  <c r="Z32" i="95"/>
  <c r="Y32" i="95"/>
  <c r="T32" i="95"/>
  <c r="S32" i="95"/>
  <c r="S28" i="95" s="1"/>
  <c r="N32" i="95"/>
  <c r="M32" i="95"/>
  <c r="H32" i="95"/>
  <c r="G32" i="95"/>
  <c r="B32" i="95"/>
  <c r="AF31" i="95"/>
  <c r="AB31" i="95" s="1"/>
  <c r="AE31" i="95"/>
  <c r="Z31" i="95"/>
  <c r="Y31" i="95"/>
  <c r="T31" i="95"/>
  <c r="P31" i="95" s="1"/>
  <c r="S31" i="95"/>
  <c r="N31" i="95"/>
  <c r="M31" i="95"/>
  <c r="J31" i="95" s="1"/>
  <c r="H31" i="95"/>
  <c r="D31" i="95" s="1"/>
  <c r="G31" i="95"/>
  <c r="B31" i="95"/>
  <c r="AF30" i="95"/>
  <c r="AE30" i="95"/>
  <c r="Z30" i="95"/>
  <c r="Y30" i="95"/>
  <c r="V30" i="95" s="1"/>
  <c r="T30" i="95"/>
  <c r="P30" i="95" s="1"/>
  <c r="S30" i="95"/>
  <c r="N30" i="95"/>
  <c r="M30" i="95"/>
  <c r="H30" i="95"/>
  <c r="G30" i="95"/>
  <c r="B30" i="95"/>
  <c r="AF29" i="95"/>
  <c r="AB29" i="95" s="1"/>
  <c r="AE29" i="95"/>
  <c r="Z29" i="95"/>
  <c r="V29" i="95" s="1"/>
  <c r="Y29" i="95"/>
  <c r="T29" i="95"/>
  <c r="S29" i="95"/>
  <c r="N29" i="95"/>
  <c r="M29" i="95"/>
  <c r="H29" i="95"/>
  <c r="G29" i="95"/>
  <c r="D29" i="95"/>
  <c r="B29" i="95"/>
  <c r="AF28" i="95"/>
  <c r="AD28" i="95"/>
  <c r="AB28" i="95" s="1"/>
  <c r="Z28" i="95"/>
  <c r="X28" i="95"/>
  <c r="V28" i="95" s="1"/>
  <c r="T28" i="95"/>
  <c r="R28" i="95"/>
  <c r="P28" i="95" s="1"/>
  <c r="N28" i="95"/>
  <c r="L28" i="95"/>
  <c r="J28" i="95" s="1"/>
  <c r="H28" i="95"/>
  <c r="F28" i="95"/>
  <c r="B28" i="95"/>
  <c r="AB27" i="95"/>
  <c r="V27" i="95"/>
  <c r="P27" i="95"/>
  <c r="J27" i="95"/>
  <c r="D27" i="95"/>
  <c r="AF26" i="95"/>
  <c r="AE26" i="95"/>
  <c r="Z26" i="95"/>
  <c r="Y26" i="95"/>
  <c r="V26" i="95"/>
  <c r="T26" i="95"/>
  <c r="P26" i="95" s="1"/>
  <c r="S26" i="95"/>
  <c r="N26" i="95"/>
  <c r="M26" i="95"/>
  <c r="H26" i="95"/>
  <c r="D26" i="95" s="1"/>
  <c r="G26" i="95"/>
  <c r="B26" i="95"/>
  <c r="AF25" i="95"/>
  <c r="AB25" i="95" s="1"/>
  <c r="AE25" i="95"/>
  <c r="Z25" i="95"/>
  <c r="Y25" i="95"/>
  <c r="T25" i="95"/>
  <c r="P25" i="95" s="1"/>
  <c r="S25" i="95"/>
  <c r="N25" i="95"/>
  <c r="M25" i="95"/>
  <c r="J25" i="95" s="1"/>
  <c r="H25" i="95"/>
  <c r="G25" i="95"/>
  <c r="B25" i="95"/>
  <c r="AF24" i="95"/>
  <c r="AB24" i="95" s="1"/>
  <c r="AE24" i="95"/>
  <c r="Z24" i="95"/>
  <c r="Y24" i="95"/>
  <c r="V24" i="95" s="1"/>
  <c r="T24" i="95"/>
  <c r="P24" i="95" s="1"/>
  <c r="S24" i="95"/>
  <c r="N24" i="95"/>
  <c r="M24" i="95"/>
  <c r="H24" i="95"/>
  <c r="G24" i="95"/>
  <c r="B24" i="95"/>
  <c r="AF23" i="95"/>
  <c r="AB23" i="95" s="1"/>
  <c r="AE23" i="95"/>
  <c r="Z23" i="95"/>
  <c r="Y23" i="95"/>
  <c r="T23" i="95"/>
  <c r="P23" i="95" s="1"/>
  <c r="S23" i="95"/>
  <c r="N23" i="95"/>
  <c r="M23" i="95"/>
  <c r="H23" i="95"/>
  <c r="G23" i="95"/>
  <c r="B23" i="95"/>
  <c r="AF22" i="95"/>
  <c r="AB22" i="95" s="1"/>
  <c r="AE22" i="95"/>
  <c r="Z22" i="95"/>
  <c r="Y22" i="95"/>
  <c r="V22" i="95" s="1"/>
  <c r="T22" i="95"/>
  <c r="P22" i="95" s="1"/>
  <c r="S22" i="95"/>
  <c r="N22" i="95"/>
  <c r="J22" i="95" s="1"/>
  <c r="M22" i="95"/>
  <c r="H22" i="95"/>
  <c r="G22" i="95"/>
  <c r="B22" i="95"/>
  <c r="AF21" i="95"/>
  <c r="AD21" i="95"/>
  <c r="AB21" i="95" s="1"/>
  <c r="Z21" i="95"/>
  <c r="X21" i="95"/>
  <c r="V21" i="95" s="1"/>
  <c r="T21" i="95"/>
  <c r="R21" i="95"/>
  <c r="P21" i="95" s="1"/>
  <c r="N21" i="95"/>
  <c r="L21" i="95"/>
  <c r="AH21" i="95" s="1"/>
  <c r="H21" i="95"/>
  <c r="F21" i="95"/>
  <c r="D21" i="95"/>
  <c r="B21" i="95"/>
  <c r="B9" i="95"/>
  <c r="G78" i="95" s="1"/>
  <c r="AE30" i="10"/>
  <c r="AE31" i="10"/>
  <c r="AE32" i="10"/>
  <c r="AE33" i="10"/>
  <c r="AE29" i="10"/>
  <c r="Y28" i="10"/>
  <c r="Y30" i="10"/>
  <c r="Y31" i="10"/>
  <c r="Y32" i="10"/>
  <c r="Y33" i="10"/>
  <c r="Y29" i="10"/>
  <c r="S30" i="10"/>
  <c r="S31" i="10"/>
  <c r="S32" i="10"/>
  <c r="S33" i="10"/>
  <c r="S29" i="10"/>
  <c r="M30" i="10"/>
  <c r="M31" i="10"/>
  <c r="M32" i="10"/>
  <c r="M33" i="10"/>
  <c r="M29" i="10"/>
  <c r="G30" i="10"/>
  <c r="G31" i="10"/>
  <c r="G32" i="10"/>
  <c r="G33" i="10"/>
  <c r="G29" i="10"/>
  <c r="G23" i="10"/>
  <c r="G24" i="10"/>
  <c r="G25" i="10"/>
  <c r="G26" i="10"/>
  <c r="I31" i="3"/>
  <c r="C151" i="9"/>
  <c r="C152" i="9"/>
  <c r="C153" i="9"/>
  <c r="C167" i="9"/>
  <c r="C170" i="9"/>
  <c r="C171" i="9"/>
  <c r="C186" i="9"/>
  <c r="C187" i="9"/>
  <c r="C190" i="9"/>
  <c r="C191" i="9"/>
  <c r="C192" i="9"/>
  <c r="C193" i="9"/>
  <c r="C194" i="9"/>
  <c r="C195" i="9"/>
  <c r="C196" i="9"/>
  <c r="C197" i="9"/>
  <c r="C198" i="9"/>
  <c r="C199" i="9"/>
  <c r="C200" i="9"/>
  <c r="C201" i="9"/>
  <c r="C202" i="9"/>
  <c r="C203" i="9"/>
  <c r="C204" i="9"/>
  <c r="C205" i="9"/>
  <c r="C206" i="9"/>
  <c r="C207" i="9"/>
  <c r="C208" i="9"/>
  <c r="C209" i="9"/>
  <c r="C210" i="9"/>
  <c r="C211" i="9"/>
  <c r="C212" i="9"/>
  <c r="C213" i="9"/>
  <c r="C214" i="9"/>
  <c r="C215" i="9"/>
  <c r="C216" i="9"/>
  <c r="C217" i="9"/>
  <c r="C218" i="9"/>
  <c r="C219" i="9"/>
  <c r="C220" i="9"/>
  <c r="C221" i="9"/>
  <c r="C222" i="9"/>
  <c r="C223" i="9"/>
  <c r="C224" i="9"/>
  <c r="C225" i="9"/>
  <c r="C226" i="9"/>
  <c r="C227" i="9"/>
  <c r="C228" i="9"/>
  <c r="C229" i="9"/>
  <c r="C230" i="9"/>
  <c r="C231" i="9"/>
  <c r="C232" i="9"/>
  <c r="C233" i="9"/>
  <c r="C234" i="9"/>
  <c r="C235" i="9"/>
  <c r="C236" i="9"/>
  <c r="C237" i="9"/>
  <c r="C74" i="94"/>
  <c r="C150" i="9" s="1"/>
  <c r="C75" i="94"/>
  <c r="C76" i="94"/>
  <c r="C77" i="94"/>
  <c r="C78" i="94"/>
  <c r="C154" i="9" s="1"/>
  <c r="C81" i="124"/>
  <c r="C82" i="124"/>
  <c r="C83" i="124"/>
  <c r="C84" i="124"/>
  <c r="C85" i="124"/>
  <c r="C86" i="124"/>
  <c r="C87" i="124"/>
  <c r="C108" i="94"/>
  <c r="C184" i="9" s="1"/>
  <c r="C109" i="94"/>
  <c r="C185" i="9" s="1"/>
  <c r="C110" i="94"/>
  <c r="C111" i="94"/>
  <c r="C112" i="94"/>
  <c r="C188" i="9" s="1"/>
  <c r="C113" i="94"/>
  <c r="C189" i="9" s="1"/>
  <c r="C114" i="94"/>
  <c r="C91" i="94"/>
  <c r="C92" i="94"/>
  <c r="C168" i="9" s="1"/>
  <c r="C93" i="94"/>
  <c r="C169" i="9" s="1"/>
  <c r="C94" i="94"/>
  <c r="C95" i="94"/>
  <c r="C96" i="94"/>
  <c r="C172" i="9" s="1"/>
  <c r="C97" i="94"/>
  <c r="C173" i="9" s="1"/>
  <c r="C89" i="94"/>
  <c r="C40" i="94"/>
  <c r="C116" i="9" s="1"/>
  <c r="C41" i="94"/>
  <c r="C117" i="9" s="1"/>
  <c r="C42" i="94"/>
  <c r="C118" i="9" s="1"/>
  <c r="C43" i="94"/>
  <c r="C119" i="9" s="1"/>
  <c r="C23" i="94"/>
  <c r="C99" i="9" s="1"/>
  <c r="C24" i="94"/>
  <c r="C100" i="9" s="1"/>
  <c r="C25" i="94"/>
  <c r="C101" i="9" s="1"/>
  <c r="C26" i="94"/>
  <c r="C102" i="9" s="1"/>
  <c r="C73" i="124"/>
  <c r="C74" i="124"/>
  <c r="C75" i="124"/>
  <c r="C76" i="124"/>
  <c r="C77" i="124"/>
  <c r="C56" i="124"/>
  <c r="C57" i="94"/>
  <c r="C133" i="9" s="1"/>
  <c r="B29" i="10"/>
  <c r="B30" i="10"/>
  <c r="B31" i="10"/>
  <c r="B32" i="10"/>
  <c r="B33" i="10"/>
  <c r="C39" i="124"/>
  <c r="C40" i="124"/>
  <c r="C41" i="124"/>
  <c r="C42" i="124"/>
  <c r="C38" i="124"/>
  <c r="C39" i="94"/>
  <c r="C115" i="9" s="1"/>
  <c r="I14" i="3"/>
  <c r="AH39" i="95" l="1"/>
  <c r="AI43" i="95"/>
  <c r="AH21" i="98"/>
  <c r="P21" i="98"/>
  <c r="D47" i="106"/>
  <c r="AH47" i="106"/>
  <c r="AH57" i="106"/>
  <c r="D57" i="106"/>
  <c r="AH57" i="107"/>
  <c r="D57" i="107"/>
  <c r="Y35" i="109"/>
  <c r="V36" i="109"/>
  <c r="J33" i="112"/>
  <c r="M28" i="112"/>
  <c r="AB51" i="96"/>
  <c r="J54" i="96"/>
  <c r="J61" i="96"/>
  <c r="AB33" i="97"/>
  <c r="V54" i="98"/>
  <c r="AI28" i="99"/>
  <c r="D31" i="100"/>
  <c r="J37" i="100"/>
  <c r="AI37" i="100" s="1"/>
  <c r="V42" i="100"/>
  <c r="J45" i="100"/>
  <c r="AI45" i="100" s="1"/>
  <c r="V50" i="100"/>
  <c r="J53" i="100"/>
  <c r="AI53" i="100" s="1"/>
  <c r="P60" i="100"/>
  <c r="D51" i="101"/>
  <c r="AE57" i="101"/>
  <c r="D59" i="101"/>
  <c r="J65" i="101"/>
  <c r="P42" i="102"/>
  <c r="P50" i="102"/>
  <c r="V54" i="102"/>
  <c r="J29" i="103"/>
  <c r="P42" i="103"/>
  <c r="P22" i="104"/>
  <c r="P40" i="104"/>
  <c r="AB49" i="104"/>
  <c r="M57" i="104"/>
  <c r="S67" i="105"/>
  <c r="D29" i="105"/>
  <c r="D33" i="105"/>
  <c r="AB41" i="105"/>
  <c r="P60" i="105"/>
  <c r="V22" i="106"/>
  <c r="J33" i="106"/>
  <c r="AH39" i="106"/>
  <c r="V42" i="106"/>
  <c r="J49" i="106"/>
  <c r="D54" i="106"/>
  <c r="D61" i="106"/>
  <c r="AH61" i="106"/>
  <c r="V64" i="106"/>
  <c r="AH29" i="108"/>
  <c r="AH47" i="108"/>
  <c r="S66" i="107"/>
  <c r="M21" i="109"/>
  <c r="Y21" i="110"/>
  <c r="D39" i="110"/>
  <c r="AH39" i="110"/>
  <c r="AH35" i="111"/>
  <c r="M67" i="113"/>
  <c r="AH63" i="96"/>
  <c r="D65" i="99"/>
  <c r="AH65" i="99"/>
  <c r="AI39" i="102"/>
  <c r="G28" i="105"/>
  <c r="M67" i="95"/>
  <c r="D33" i="95"/>
  <c r="AB37" i="95"/>
  <c r="J59" i="95"/>
  <c r="AB65" i="95"/>
  <c r="D22" i="96"/>
  <c r="D31" i="96"/>
  <c r="M35" i="96"/>
  <c r="AB43" i="96"/>
  <c r="V58" i="96"/>
  <c r="M57" i="96"/>
  <c r="V61" i="96"/>
  <c r="AB23" i="97"/>
  <c r="J26" i="97"/>
  <c r="J29" i="97"/>
  <c r="M28" i="97"/>
  <c r="J30" i="97"/>
  <c r="AB41" i="97"/>
  <c r="AB49" i="97"/>
  <c r="AH57" i="97"/>
  <c r="D57" i="97"/>
  <c r="J58" i="97"/>
  <c r="P64" i="97"/>
  <c r="G28" i="98"/>
  <c r="J31" i="98"/>
  <c r="AB37" i="98"/>
  <c r="D45" i="98"/>
  <c r="P48" i="98"/>
  <c r="J23" i="95"/>
  <c r="J24" i="95"/>
  <c r="AB26" i="95"/>
  <c r="Y28" i="95"/>
  <c r="J29" i="95"/>
  <c r="J30" i="95"/>
  <c r="P32" i="95"/>
  <c r="AB32" i="95"/>
  <c r="V40" i="95"/>
  <c r="J41" i="95"/>
  <c r="J42" i="95"/>
  <c r="J45" i="95"/>
  <c r="D53" i="95"/>
  <c r="D61" i="95"/>
  <c r="AH21" i="96"/>
  <c r="P24" i="96"/>
  <c r="AH28" i="96"/>
  <c r="J37" i="96"/>
  <c r="V37" i="96"/>
  <c r="S39" i="96"/>
  <c r="V42" i="96"/>
  <c r="J45" i="96"/>
  <c r="V45" i="96"/>
  <c r="S47" i="96"/>
  <c r="V50" i="96"/>
  <c r="J53" i="96"/>
  <c r="V53" i="96"/>
  <c r="D58" i="96"/>
  <c r="D63" i="96"/>
  <c r="AH68" i="96"/>
  <c r="B15" i="96" s="1"/>
  <c r="Y67" i="97"/>
  <c r="M21" i="97"/>
  <c r="J25" i="97"/>
  <c r="V25" i="97"/>
  <c r="V29" i="97"/>
  <c r="AI31" i="97"/>
  <c r="V32" i="97"/>
  <c r="D37" i="97"/>
  <c r="G39" i="97"/>
  <c r="V40" i="97"/>
  <c r="V44" i="97"/>
  <c r="J45" i="97"/>
  <c r="M47" i="97"/>
  <c r="V62" i="97"/>
  <c r="AB63" i="97"/>
  <c r="D29" i="98"/>
  <c r="D33" i="98"/>
  <c r="V36" i="98"/>
  <c r="D41" i="98"/>
  <c r="P44" i="98"/>
  <c r="AH47" i="98"/>
  <c r="M47" i="98"/>
  <c r="P64" i="98"/>
  <c r="AH35" i="99"/>
  <c r="D45" i="99"/>
  <c r="AH45" i="99"/>
  <c r="AH47" i="99"/>
  <c r="AH57" i="99"/>
  <c r="M67" i="100"/>
  <c r="AE66" i="100"/>
  <c r="D23" i="100"/>
  <c r="AI35" i="100"/>
  <c r="D39" i="100"/>
  <c r="AH39" i="100"/>
  <c r="D47" i="100"/>
  <c r="AH47" i="100"/>
  <c r="D55" i="100"/>
  <c r="AB59" i="100"/>
  <c r="P24" i="101"/>
  <c r="P42" i="101"/>
  <c r="P50" i="101"/>
  <c r="V54" i="101"/>
  <c r="AB22" i="102"/>
  <c r="J29" i="102"/>
  <c r="M28" i="102"/>
  <c r="AB33" i="102"/>
  <c r="Y39" i="102"/>
  <c r="AB41" i="102"/>
  <c r="AB49" i="102"/>
  <c r="AH57" i="102"/>
  <c r="D57" i="102"/>
  <c r="P64" i="102"/>
  <c r="D31" i="103"/>
  <c r="AB41" i="103"/>
  <c r="J49" i="103"/>
  <c r="P64" i="103"/>
  <c r="AE67" i="104"/>
  <c r="G28" i="104"/>
  <c r="AE28" i="104"/>
  <c r="D33" i="104"/>
  <c r="AI35" i="104"/>
  <c r="S35" i="104"/>
  <c r="V62" i="104"/>
  <c r="D23" i="105"/>
  <c r="AI39" i="105"/>
  <c r="V40" i="105"/>
  <c r="J43" i="105"/>
  <c r="D51" i="105"/>
  <c r="AB55" i="105"/>
  <c r="AB59" i="105"/>
  <c r="P64" i="105"/>
  <c r="S21" i="106"/>
  <c r="D24" i="106"/>
  <c r="AH26" i="106"/>
  <c r="D26" i="106"/>
  <c r="AI28" i="106"/>
  <c r="J31" i="106"/>
  <c r="D35" i="106"/>
  <c r="AH35" i="106"/>
  <c r="AB40" i="106"/>
  <c r="V48" i="106"/>
  <c r="AB52" i="106"/>
  <c r="M57" i="106"/>
  <c r="AI28" i="108"/>
  <c r="AH35" i="108"/>
  <c r="V35" i="110"/>
  <c r="AH35" i="110"/>
  <c r="AH57" i="111"/>
  <c r="AH39" i="111"/>
  <c r="AH49" i="113"/>
  <c r="P33" i="95"/>
  <c r="V59" i="95"/>
  <c r="G28" i="96"/>
  <c r="AH25" i="95"/>
  <c r="D25" i="95"/>
  <c r="AI28" i="95"/>
  <c r="G67" i="96"/>
  <c r="AI21" i="96"/>
  <c r="Y67" i="96"/>
  <c r="Y21" i="96"/>
  <c r="J23" i="96"/>
  <c r="AI23" i="96" s="1"/>
  <c r="Y28" i="96"/>
  <c r="D39" i="96"/>
  <c r="AH39" i="96"/>
  <c r="V40" i="96"/>
  <c r="D47" i="96"/>
  <c r="AH47" i="96"/>
  <c r="V48" i="96"/>
  <c r="AI65" i="96"/>
  <c r="G67" i="97"/>
  <c r="AE28" i="97"/>
  <c r="AI39" i="97"/>
  <c r="J55" i="97"/>
  <c r="AE57" i="97"/>
  <c r="M66" i="100"/>
  <c r="M67" i="101"/>
  <c r="J29" i="101"/>
  <c r="M28" i="101"/>
  <c r="Y39" i="101"/>
  <c r="AH57" i="101"/>
  <c r="D57" i="101"/>
  <c r="S66" i="105"/>
  <c r="AH25" i="106"/>
  <c r="Y57" i="106"/>
  <c r="AH45" i="109"/>
  <c r="AH47" i="111"/>
  <c r="AH35" i="114"/>
  <c r="D35" i="114"/>
  <c r="Y21" i="115"/>
  <c r="V22" i="115"/>
  <c r="M57" i="115"/>
  <c r="J59" i="115"/>
  <c r="P57" i="116"/>
  <c r="AH57" i="116"/>
  <c r="J31" i="119"/>
  <c r="M28" i="119"/>
  <c r="AH39" i="119"/>
  <c r="J39" i="119"/>
  <c r="AB22" i="98"/>
  <c r="J32" i="98"/>
  <c r="S28" i="98"/>
  <c r="AE47" i="98"/>
  <c r="J58" i="98"/>
  <c r="V65" i="98"/>
  <c r="J22" i="99"/>
  <c r="Y21" i="99"/>
  <c r="J26" i="99"/>
  <c r="P30" i="99"/>
  <c r="D33" i="99"/>
  <c r="P36" i="99"/>
  <c r="AB49" i="99"/>
  <c r="AB53" i="99"/>
  <c r="AB55" i="99"/>
  <c r="AB59" i="99"/>
  <c r="AB61" i="99"/>
  <c r="AB63" i="99"/>
  <c r="AI63" i="99" s="1"/>
  <c r="AB65" i="99"/>
  <c r="J22" i="100"/>
  <c r="AB22" i="100"/>
  <c r="S21" i="100"/>
  <c r="P25" i="100"/>
  <c r="AI25" i="100" s="1"/>
  <c r="D26" i="100"/>
  <c r="AI26" i="100" s="1"/>
  <c r="S67" i="100"/>
  <c r="V29" i="100"/>
  <c r="AI29" i="100" s="1"/>
  <c r="J30" i="100"/>
  <c r="AB30" i="100"/>
  <c r="P33" i="100"/>
  <c r="AI33" i="100" s="1"/>
  <c r="V37" i="100"/>
  <c r="G39" i="100"/>
  <c r="Y39" i="100"/>
  <c r="P41" i="100"/>
  <c r="AI41" i="100" s="1"/>
  <c r="D42" i="100"/>
  <c r="AI42" i="100" s="1"/>
  <c r="V45" i="100"/>
  <c r="G47" i="100"/>
  <c r="Y47" i="100"/>
  <c r="P49" i="100"/>
  <c r="AI49" i="100" s="1"/>
  <c r="D50" i="100"/>
  <c r="AI50" i="100" s="1"/>
  <c r="V53" i="100"/>
  <c r="J54" i="100"/>
  <c r="AB54" i="100"/>
  <c r="D58" i="100"/>
  <c r="AI58" i="100" s="1"/>
  <c r="M57" i="100"/>
  <c r="V61" i="100"/>
  <c r="AI61" i="100" s="1"/>
  <c r="J62" i="100"/>
  <c r="AB62" i="100"/>
  <c r="P65" i="100"/>
  <c r="AI65" i="100" s="1"/>
  <c r="Y67" i="101"/>
  <c r="M21" i="101"/>
  <c r="V25" i="101"/>
  <c r="J26" i="101"/>
  <c r="V29" i="101"/>
  <c r="J30" i="101"/>
  <c r="P31" i="101"/>
  <c r="AI31" i="101" s="1"/>
  <c r="J36" i="101"/>
  <c r="AB36" i="101"/>
  <c r="V45" i="101"/>
  <c r="J48" i="101"/>
  <c r="M47" i="101"/>
  <c r="AB50" i="101"/>
  <c r="V55" i="101"/>
  <c r="J58" i="101"/>
  <c r="V65" i="101"/>
  <c r="AH68" i="101"/>
  <c r="B15" i="101" s="1"/>
  <c r="M67" i="102"/>
  <c r="Y66" i="102"/>
  <c r="J26" i="102"/>
  <c r="AB26" i="102"/>
  <c r="V29" i="102"/>
  <c r="J30" i="102"/>
  <c r="P31" i="102"/>
  <c r="AI31" i="102" s="1"/>
  <c r="J36" i="102"/>
  <c r="AB36" i="102"/>
  <c r="V45" i="102"/>
  <c r="J48" i="102"/>
  <c r="M47" i="102"/>
  <c r="AB50" i="102"/>
  <c r="V55" i="102"/>
  <c r="J58" i="102"/>
  <c r="V65" i="102"/>
  <c r="AH68" i="102"/>
  <c r="B15" i="102" s="1"/>
  <c r="AI21" i="103"/>
  <c r="AH23" i="103"/>
  <c r="V25" i="103"/>
  <c r="AI25" i="103" s="1"/>
  <c r="J26" i="103"/>
  <c r="AI28" i="103"/>
  <c r="V29" i="103"/>
  <c r="J30" i="103"/>
  <c r="AI37" i="103"/>
  <c r="V37" i="103"/>
  <c r="J40" i="103"/>
  <c r="AB42" i="103"/>
  <c r="M47" i="103"/>
  <c r="V49" i="103"/>
  <c r="J50" i="103"/>
  <c r="D54" i="103"/>
  <c r="J58" i="103"/>
  <c r="AB58" i="103"/>
  <c r="S57" i="103"/>
  <c r="V65" i="103"/>
  <c r="AH68" i="103"/>
  <c r="B15" i="103" s="1"/>
  <c r="Y67" i="104"/>
  <c r="M66" i="104"/>
  <c r="P23" i="104"/>
  <c r="S28" i="104"/>
  <c r="P33" i="104"/>
  <c r="P37" i="104"/>
  <c r="P41" i="104"/>
  <c r="V53" i="104"/>
  <c r="J54" i="104"/>
  <c r="V59" i="104"/>
  <c r="J60" i="104"/>
  <c r="P61" i="104"/>
  <c r="AI61" i="104" s="1"/>
  <c r="V63" i="104"/>
  <c r="J64" i="104"/>
  <c r="AB64" i="104"/>
  <c r="M67" i="105"/>
  <c r="V31" i="105"/>
  <c r="J32" i="105"/>
  <c r="AB32" i="105"/>
  <c r="V43" i="105"/>
  <c r="J44" i="105"/>
  <c r="AH57" i="105"/>
  <c r="V65" i="105"/>
  <c r="AH68" i="105"/>
  <c r="B15" i="105" s="1"/>
  <c r="M67" i="106"/>
  <c r="AB23" i="106"/>
  <c r="P24" i="106"/>
  <c r="D25" i="106"/>
  <c r="G28" i="106"/>
  <c r="AH31" i="106"/>
  <c r="AH32" i="106"/>
  <c r="P32" i="106"/>
  <c r="Y35" i="106"/>
  <c r="AH37" i="106"/>
  <c r="J40" i="106"/>
  <c r="AI40" i="106" s="1"/>
  <c r="S39" i="106"/>
  <c r="AH43" i="106"/>
  <c r="AH44" i="106"/>
  <c r="P44" i="106"/>
  <c r="Y47" i="106"/>
  <c r="AH49" i="106"/>
  <c r="AH50" i="106"/>
  <c r="P50" i="106"/>
  <c r="AB53" i="106"/>
  <c r="P54" i="106"/>
  <c r="AI57" i="106"/>
  <c r="AB61" i="106"/>
  <c r="P62" i="106"/>
  <c r="D63" i="106"/>
  <c r="V65" i="106"/>
  <c r="M67" i="108"/>
  <c r="J22" i="108"/>
  <c r="Y66" i="108"/>
  <c r="J24" i="108"/>
  <c r="J26" i="108"/>
  <c r="D29" i="108"/>
  <c r="AH30" i="108"/>
  <c r="P30" i="108"/>
  <c r="D31" i="108"/>
  <c r="AH32" i="108"/>
  <c r="P32" i="108"/>
  <c r="D33" i="108"/>
  <c r="AB37" i="108"/>
  <c r="AB41" i="108"/>
  <c r="AB43" i="108"/>
  <c r="AB45" i="108"/>
  <c r="AB49" i="108"/>
  <c r="AB51" i="108"/>
  <c r="AB53" i="108"/>
  <c r="AI57" i="108"/>
  <c r="V58" i="108"/>
  <c r="V62" i="108"/>
  <c r="AH65" i="108"/>
  <c r="AH21" i="107"/>
  <c r="P21" i="107"/>
  <c r="P22" i="107"/>
  <c r="AB23" i="107"/>
  <c r="G28" i="107"/>
  <c r="J31" i="107"/>
  <c r="Y39" i="107"/>
  <c r="V40" i="107"/>
  <c r="V58" i="107"/>
  <c r="P64" i="107"/>
  <c r="Y66" i="109"/>
  <c r="D33" i="109"/>
  <c r="D49" i="109"/>
  <c r="AH57" i="109"/>
  <c r="J63" i="109"/>
  <c r="V24" i="110"/>
  <c r="J23" i="111"/>
  <c r="M21" i="111"/>
  <c r="Y57" i="111"/>
  <c r="Y67" i="112"/>
  <c r="P32" i="112"/>
  <c r="S28" i="112"/>
  <c r="S39" i="112"/>
  <c r="AI57" i="112"/>
  <c r="V58" i="113"/>
  <c r="V62" i="113"/>
  <c r="AE67" i="114"/>
  <c r="M28" i="114"/>
  <c r="J33" i="114"/>
  <c r="D39" i="114"/>
  <c r="AH39" i="114"/>
  <c r="D39" i="115"/>
  <c r="AH39" i="115"/>
  <c r="G57" i="115"/>
  <c r="M21" i="117"/>
  <c r="J23" i="117"/>
  <c r="V65" i="97"/>
  <c r="AB32" i="98"/>
  <c r="P45" i="98"/>
  <c r="J50" i="98"/>
  <c r="AB58" i="98"/>
  <c r="AH68" i="98"/>
  <c r="B15" i="98" s="1"/>
  <c r="D29" i="99"/>
  <c r="D31" i="99"/>
  <c r="P32" i="99"/>
  <c r="D37" i="99"/>
  <c r="AB41" i="99"/>
  <c r="AB43" i="99"/>
  <c r="AI43" i="99" s="1"/>
  <c r="AB45" i="99"/>
  <c r="AB51" i="99"/>
  <c r="V23" i="95"/>
  <c r="D24" i="95"/>
  <c r="J26" i="95"/>
  <c r="V31" i="95"/>
  <c r="J32" i="95"/>
  <c r="V32" i="95"/>
  <c r="J33" i="95"/>
  <c r="AH35" i="95"/>
  <c r="G35" i="95"/>
  <c r="V37" i="95"/>
  <c r="AE47" i="95"/>
  <c r="S47" i="95"/>
  <c r="V51" i="95"/>
  <c r="AI51" i="95" s="1"/>
  <c r="J52" i="95"/>
  <c r="V52" i="95"/>
  <c r="P53" i="95"/>
  <c r="J58" i="95"/>
  <c r="AB58" i="95"/>
  <c r="S57" i="95"/>
  <c r="J61" i="95"/>
  <c r="P63" i="95"/>
  <c r="V65" i="95"/>
  <c r="AH68" i="95"/>
  <c r="B15" i="95" s="1"/>
  <c r="S67" i="96"/>
  <c r="M66" i="96"/>
  <c r="V23" i="96"/>
  <c r="J24" i="96"/>
  <c r="S28" i="96"/>
  <c r="D32" i="96"/>
  <c r="J36" i="96"/>
  <c r="AB36" i="96"/>
  <c r="S35" i="96"/>
  <c r="D40" i="96"/>
  <c r="AI40" i="96" s="1"/>
  <c r="M39" i="96"/>
  <c r="V43" i="96"/>
  <c r="J44" i="96"/>
  <c r="AB44" i="96"/>
  <c r="D48" i="96"/>
  <c r="AI48" i="96" s="1"/>
  <c r="M47" i="96"/>
  <c r="AH51" i="96"/>
  <c r="J52" i="96"/>
  <c r="AB52" i="96"/>
  <c r="P55" i="96"/>
  <c r="AE57" i="96"/>
  <c r="V59" i="96"/>
  <c r="J60" i="96"/>
  <c r="AB60" i="96"/>
  <c r="P63" i="96"/>
  <c r="D64" i="96"/>
  <c r="AI64" i="96" s="1"/>
  <c r="AH21" i="97"/>
  <c r="V23" i="97"/>
  <c r="AI23" i="97" s="1"/>
  <c r="J24" i="97"/>
  <c r="AB24" i="97"/>
  <c r="S66" i="97"/>
  <c r="S67" i="97"/>
  <c r="G28" i="97"/>
  <c r="V33" i="97"/>
  <c r="G35" i="97"/>
  <c r="Y35" i="97"/>
  <c r="V41" i="97"/>
  <c r="J42" i="97"/>
  <c r="V49" i="97"/>
  <c r="J50" i="97"/>
  <c r="V50" i="97"/>
  <c r="P51" i="97"/>
  <c r="AI51" i="97" s="1"/>
  <c r="J59" i="97"/>
  <c r="P61" i="97"/>
  <c r="V63" i="97"/>
  <c r="AI63" i="97" s="1"/>
  <c r="J64" i="97"/>
  <c r="AB64" i="97"/>
  <c r="J22" i="98"/>
  <c r="P23" i="98"/>
  <c r="AI23" i="98" s="1"/>
  <c r="AH28" i="98"/>
  <c r="M67" i="98"/>
  <c r="J29" i="98"/>
  <c r="AB30" i="98"/>
  <c r="AE35" i="98"/>
  <c r="V37" i="98"/>
  <c r="G39" i="98"/>
  <c r="Y39" i="98"/>
  <c r="V43" i="98"/>
  <c r="J44" i="98"/>
  <c r="V44" i="98"/>
  <c r="J45" i="98"/>
  <c r="J48" i="98"/>
  <c r="S47" i="98"/>
  <c r="D52" i="98"/>
  <c r="V55" i="98"/>
  <c r="G57" i="98"/>
  <c r="Y57" i="98"/>
  <c r="V63" i="98"/>
  <c r="J64" i="98"/>
  <c r="AB64" i="98"/>
  <c r="D22" i="99"/>
  <c r="V23" i="99"/>
  <c r="D24" i="99"/>
  <c r="AH25" i="99"/>
  <c r="D26" i="99"/>
  <c r="S28" i="99"/>
  <c r="AB29" i="99"/>
  <c r="AB31" i="99"/>
  <c r="AB33" i="99"/>
  <c r="D35" i="99"/>
  <c r="M35" i="99"/>
  <c r="AB37" i="99"/>
  <c r="AH40" i="99"/>
  <c r="AH42" i="99"/>
  <c r="AH44" i="99"/>
  <c r="AH48" i="99"/>
  <c r="AH50" i="99"/>
  <c r="AH52" i="99"/>
  <c r="AH54" i="99"/>
  <c r="AI57" i="99"/>
  <c r="AH58" i="99"/>
  <c r="AH60" i="99"/>
  <c r="AH62" i="99"/>
  <c r="AH64" i="99"/>
  <c r="G67" i="100"/>
  <c r="AE67" i="100"/>
  <c r="G66" i="100"/>
  <c r="Y21" i="100"/>
  <c r="P23" i="100"/>
  <c r="D24" i="100"/>
  <c r="AI24" i="100" s="1"/>
  <c r="D28" i="100"/>
  <c r="P31" i="100"/>
  <c r="D32" i="100"/>
  <c r="AI32" i="100" s="1"/>
  <c r="J36" i="100"/>
  <c r="AB36" i="100"/>
  <c r="S35" i="100"/>
  <c r="D40" i="100"/>
  <c r="AI40" i="100" s="1"/>
  <c r="M39" i="100"/>
  <c r="V43" i="100"/>
  <c r="J44" i="100"/>
  <c r="AB44" i="100"/>
  <c r="D48" i="100"/>
  <c r="AI48" i="100" s="1"/>
  <c r="M47" i="100"/>
  <c r="V51" i="100"/>
  <c r="J52" i="100"/>
  <c r="AB52" i="100"/>
  <c r="P55" i="100"/>
  <c r="AE57" i="100"/>
  <c r="V59" i="100"/>
  <c r="J60" i="100"/>
  <c r="AB60" i="100"/>
  <c r="P63" i="100"/>
  <c r="D64" i="100"/>
  <c r="AI64" i="100" s="1"/>
  <c r="AH21" i="101"/>
  <c r="V23" i="101"/>
  <c r="AI23" i="101" s="1"/>
  <c r="J24" i="101"/>
  <c r="AB24" i="101"/>
  <c r="S66" i="101"/>
  <c r="S67" i="101"/>
  <c r="G28" i="101"/>
  <c r="V33" i="101"/>
  <c r="G35" i="101"/>
  <c r="Y35" i="101"/>
  <c r="V41" i="101"/>
  <c r="J42" i="101"/>
  <c r="V49" i="101"/>
  <c r="J50" i="101"/>
  <c r="V50" i="101"/>
  <c r="P51" i="101"/>
  <c r="J59" i="101"/>
  <c r="P61" i="101"/>
  <c r="V63" i="101"/>
  <c r="AI63" i="101" s="1"/>
  <c r="J64" i="101"/>
  <c r="AB64" i="101"/>
  <c r="AH21" i="102"/>
  <c r="Y67" i="102"/>
  <c r="D25" i="102"/>
  <c r="G28" i="102"/>
  <c r="V33" i="102"/>
  <c r="G35" i="102"/>
  <c r="Y35" i="102"/>
  <c r="V41" i="102"/>
  <c r="J42" i="102"/>
  <c r="V49" i="102"/>
  <c r="J50" i="102"/>
  <c r="V50" i="102"/>
  <c r="P51" i="102"/>
  <c r="AI51" i="102" s="1"/>
  <c r="J59" i="102"/>
  <c r="P61" i="102"/>
  <c r="V63" i="102"/>
  <c r="AI63" i="102" s="1"/>
  <c r="J64" i="102"/>
  <c r="AB64" i="102"/>
  <c r="AH24" i="103"/>
  <c r="S28" i="103"/>
  <c r="J31" i="103"/>
  <c r="P33" i="103"/>
  <c r="AE35" i="103"/>
  <c r="S35" i="103"/>
  <c r="V41" i="103"/>
  <c r="AI41" i="103" s="1"/>
  <c r="J42" i="103"/>
  <c r="V42" i="103"/>
  <c r="P43" i="103"/>
  <c r="AI43" i="103" s="1"/>
  <c r="J48" i="103"/>
  <c r="AB48" i="103"/>
  <c r="S47" i="103"/>
  <c r="D52" i="103"/>
  <c r="V55" i="103"/>
  <c r="G57" i="103"/>
  <c r="Y57" i="103"/>
  <c r="V63" i="103"/>
  <c r="J64" i="103"/>
  <c r="AB64" i="103"/>
  <c r="J22" i="104"/>
  <c r="AB24" i="104"/>
  <c r="P25" i="104"/>
  <c r="AH28" i="104"/>
  <c r="M28" i="104"/>
  <c r="P29" i="104"/>
  <c r="AI29" i="104" s="1"/>
  <c r="V31" i="104"/>
  <c r="J32" i="104"/>
  <c r="J36" i="104"/>
  <c r="M35" i="104"/>
  <c r="J40" i="104"/>
  <c r="AB42" i="104"/>
  <c r="P43" i="104"/>
  <c r="V45" i="104"/>
  <c r="AI45" i="104" s="1"/>
  <c r="V49" i="104"/>
  <c r="AI49" i="104" s="1"/>
  <c r="J50" i="104"/>
  <c r="AB50" i="104"/>
  <c r="V55" i="104"/>
  <c r="AI55" i="104" s="1"/>
  <c r="Y67" i="105"/>
  <c r="Y21" i="105"/>
  <c r="P23" i="105"/>
  <c r="AH28" i="105"/>
  <c r="V41" i="105"/>
  <c r="J42" i="105"/>
  <c r="V49" i="105"/>
  <c r="J50" i="105"/>
  <c r="P51" i="105"/>
  <c r="V55" i="105"/>
  <c r="AE57" i="105"/>
  <c r="V59" i="105"/>
  <c r="J60" i="105"/>
  <c r="V63" i="105"/>
  <c r="AI63" i="105" s="1"/>
  <c r="J64" i="105"/>
  <c r="AB64" i="105"/>
  <c r="AE67" i="106"/>
  <c r="P22" i="106"/>
  <c r="AI22" i="106" s="1"/>
  <c r="AB29" i="106"/>
  <c r="AI29" i="106" s="1"/>
  <c r="P30" i="106"/>
  <c r="D31" i="106"/>
  <c r="D33" i="106"/>
  <c r="P36" i="106"/>
  <c r="D37" i="106"/>
  <c r="G39" i="106"/>
  <c r="AB41" i="106"/>
  <c r="AI41" i="106" s="1"/>
  <c r="P42" i="106"/>
  <c r="D43" i="106"/>
  <c r="D45" i="106"/>
  <c r="P48" i="106"/>
  <c r="AE47" i="106"/>
  <c r="D49" i="106"/>
  <c r="D51" i="106"/>
  <c r="D55" i="106"/>
  <c r="V55" i="106"/>
  <c r="V59" i="106"/>
  <c r="AB63" i="106"/>
  <c r="P64" i="106"/>
  <c r="D65" i="106"/>
  <c r="G67" i="108"/>
  <c r="V23" i="108"/>
  <c r="V25" i="108"/>
  <c r="S28" i="108"/>
  <c r="AB29" i="108"/>
  <c r="AB31" i="108"/>
  <c r="AB33" i="108"/>
  <c r="J36" i="108"/>
  <c r="AI39" i="108"/>
  <c r="AH40" i="108"/>
  <c r="J42" i="108"/>
  <c r="J44" i="108"/>
  <c r="AI47" i="108"/>
  <c r="J48" i="108"/>
  <c r="J50" i="108"/>
  <c r="J52" i="108"/>
  <c r="J54" i="108"/>
  <c r="J55" i="108"/>
  <c r="J61" i="108"/>
  <c r="S67" i="107"/>
  <c r="D29" i="107"/>
  <c r="AB37" i="107"/>
  <c r="G39" i="107"/>
  <c r="D45" i="107"/>
  <c r="AI51" i="107"/>
  <c r="J53" i="107"/>
  <c r="AE57" i="107"/>
  <c r="AB63" i="107"/>
  <c r="AI63" i="107" s="1"/>
  <c r="S66" i="109"/>
  <c r="D37" i="109"/>
  <c r="V40" i="109"/>
  <c r="M47" i="109"/>
  <c r="D61" i="109"/>
  <c r="V64" i="109"/>
  <c r="AH21" i="110"/>
  <c r="Y66" i="110"/>
  <c r="J23" i="110"/>
  <c r="AH21" i="111"/>
  <c r="Y66" i="111"/>
  <c r="V22" i="111"/>
  <c r="AH29" i="111"/>
  <c r="AH37" i="111"/>
  <c r="AH41" i="111"/>
  <c r="AH43" i="111"/>
  <c r="AH45" i="111"/>
  <c r="AH53" i="111"/>
  <c r="AH61" i="111"/>
  <c r="AH63" i="111"/>
  <c r="V26" i="112"/>
  <c r="D45" i="112"/>
  <c r="AH47" i="112"/>
  <c r="P50" i="112"/>
  <c r="AI64" i="112"/>
  <c r="AH21" i="113"/>
  <c r="M66" i="113"/>
  <c r="M21" i="113"/>
  <c r="D53" i="113"/>
  <c r="AH53" i="113"/>
  <c r="J61" i="113"/>
  <c r="J65" i="113"/>
  <c r="D21" i="114"/>
  <c r="AH21" i="114"/>
  <c r="M67" i="114"/>
  <c r="Y39" i="115"/>
  <c r="V40" i="115"/>
  <c r="AH35" i="116"/>
  <c r="P35" i="116"/>
  <c r="M39" i="116"/>
  <c r="J41" i="116"/>
  <c r="AI41" i="116" s="1"/>
  <c r="AH68" i="97"/>
  <c r="B15" i="97" s="1"/>
  <c r="P29" i="98"/>
  <c r="V31" i="98"/>
  <c r="AI31" i="98" s="1"/>
  <c r="J40" i="98"/>
  <c r="AB40" i="98"/>
  <c r="S39" i="98"/>
  <c r="V49" i="98"/>
  <c r="D54" i="98"/>
  <c r="S57" i="98"/>
  <c r="J24" i="99"/>
  <c r="S67" i="95"/>
  <c r="AH22" i="95"/>
  <c r="AH23" i="95"/>
  <c r="S66" i="95"/>
  <c r="AE28" i="95"/>
  <c r="G28" i="95"/>
  <c r="AE35" i="95"/>
  <c r="S35" i="95"/>
  <c r="G57" i="95"/>
  <c r="Y57" i="95"/>
  <c r="AH59" i="95"/>
  <c r="V62" i="95"/>
  <c r="J63" i="95"/>
  <c r="AI63" i="95" s="1"/>
  <c r="AI28" i="96"/>
  <c r="G35" i="96"/>
  <c r="Y35" i="96"/>
  <c r="AE39" i="96"/>
  <c r="AH41" i="96"/>
  <c r="AE47" i="96"/>
  <c r="AH49" i="96"/>
  <c r="AI54" i="96"/>
  <c r="S57" i="96"/>
  <c r="AI62" i="96"/>
  <c r="AE67" i="97"/>
  <c r="S28" i="97"/>
  <c r="M35" i="97"/>
  <c r="S39" i="97"/>
  <c r="J43" i="97"/>
  <c r="V60" i="97"/>
  <c r="J61" i="97"/>
  <c r="AI61" i="97" s="1"/>
  <c r="G67" i="98"/>
  <c r="Y67" i="98"/>
  <c r="M21" i="98"/>
  <c r="V30" i="98"/>
  <c r="S35" i="98"/>
  <c r="G47" i="98"/>
  <c r="Y47" i="98"/>
  <c r="M57" i="98"/>
  <c r="G67" i="99"/>
  <c r="AE67" i="99"/>
  <c r="AH22" i="99"/>
  <c r="AB22" i="99"/>
  <c r="AI23" i="99"/>
  <c r="P23" i="99"/>
  <c r="AH24" i="99"/>
  <c r="AB24" i="99"/>
  <c r="P25" i="99"/>
  <c r="AH26" i="99"/>
  <c r="AB26" i="99"/>
  <c r="AH28" i="99"/>
  <c r="AH30" i="99"/>
  <c r="AH32" i="99"/>
  <c r="AH33" i="99"/>
  <c r="AH36" i="99"/>
  <c r="AI39" i="99"/>
  <c r="D40" i="99"/>
  <c r="AH41" i="99"/>
  <c r="D42" i="99"/>
  <c r="D44" i="99"/>
  <c r="AI47" i="99"/>
  <c r="D48" i="99"/>
  <c r="AH49" i="99"/>
  <c r="D50" i="99"/>
  <c r="AH51" i="99"/>
  <c r="D52" i="99"/>
  <c r="AH53" i="99"/>
  <c r="D54" i="99"/>
  <c r="AH55" i="99"/>
  <c r="D58" i="99"/>
  <c r="AH59" i="99"/>
  <c r="D60" i="99"/>
  <c r="AH61" i="99"/>
  <c r="D62" i="99"/>
  <c r="D64" i="99"/>
  <c r="Y67" i="100"/>
  <c r="M21" i="100"/>
  <c r="G35" i="100"/>
  <c r="Y35" i="100"/>
  <c r="AE39" i="100"/>
  <c r="AE47" i="100"/>
  <c r="S57" i="100"/>
  <c r="AE67" i="101"/>
  <c r="S28" i="101"/>
  <c r="M35" i="101"/>
  <c r="S39" i="101"/>
  <c r="J43" i="101"/>
  <c r="V60" i="101"/>
  <c r="J61" i="101"/>
  <c r="G67" i="102"/>
  <c r="S67" i="102"/>
  <c r="J25" i="102"/>
  <c r="S28" i="102"/>
  <c r="M35" i="102"/>
  <c r="S39" i="102"/>
  <c r="J43" i="102"/>
  <c r="V60" i="102"/>
  <c r="J61" i="102"/>
  <c r="AH28" i="103"/>
  <c r="V32" i="103"/>
  <c r="J33" i="103"/>
  <c r="AI33" i="103" s="1"/>
  <c r="V45" i="103"/>
  <c r="G47" i="103"/>
  <c r="Y47" i="103"/>
  <c r="D50" i="103"/>
  <c r="V53" i="103"/>
  <c r="J54" i="103"/>
  <c r="V61" i="103"/>
  <c r="J62" i="103"/>
  <c r="AB62" i="103"/>
  <c r="V23" i="104"/>
  <c r="J24" i="104"/>
  <c r="V24" i="104"/>
  <c r="J25" i="104"/>
  <c r="AI25" i="104" s="1"/>
  <c r="AB26" i="104"/>
  <c r="M67" i="104"/>
  <c r="S66" i="104"/>
  <c r="V33" i="104"/>
  <c r="G35" i="104"/>
  <c r="V37" i="104"/>
  <c r="V41" i="104"/>
  <c r="J42" i="104"/>
  <c r="V42" i="104"/>
  <c r="J43" i="104"/>
  <c r="AI43" i="104" s="1"/>
  <c r="AB44" i="104"/>
  <c r="AB48" i="104"/>
  <c r="J51" i="104"/>
  <c r="P53" i="104"/>
  <c r="AI53" i="104" s="1"/>
  <c r="AB58" i="104"/>
  <c r="P59" i="104"/>
  <c r="V61" i="104"/>
  <c r="J62" i="104"/>
  <c r="AB62" i="104"/>
  <c r="D64" i="104"/>
  <c r="AI21" i="105"/>
  <c r="V25" i="105"/>
  <c r="J26" i="105"/>
  <c r="V29" i="105"/>
  <c r="J30" i="105"/>
  <c r="V30" i="105"/>
  <c r="P31" i="105"/>
  <c r="AI31" i="105" s="1"/>
  <c r="AE35" i="105"/>
  <c r="V37" i="105"/>
  <c r="J40" i="105"/>
  <c r="AB40" i="105"/>
  <c r="S39" i="105"/>
  <c r="V45" i="105"/>
  <c r="V53" i="105"/>
  <c r="J54" i="105"/>
  <c r="J58" i="105"/>
  <c r="J61" i="105"/>
  <c r="Y67" i="106"/>
  <c r="D23" i="106"/>
  <c r="AI23" i="106" s="1"/>
  <c r="V23" i="106"/>
  <c r="AB25" i="106"/>
  <c r="M28" i="106"/>
  <c r="D32" i="106"/>
  <c r="M35" i="106"/>
  <c r="S35" i="106"/>
  <c r="P40" i="106"/>
  <c r="D44" i="106"/>
  <c r="M47" i="106"/>
  <c r="D50" i="106"/>
  <c r="AH52" i="106"/>
  <c r="P52" i="106"/>
  <c r="J54" i="106"/>
  <c r="P58" i="106"/>
  <c r="D59" i="106"/>
  <c r="D60" i="106"/>
  <c r="V61" i="106"/>
  <c r="AH63" i="106"/>
  <c r="AB65" i="106"/>
  <c r="Y21" i="108"/>
  <c r="AE67" i="108"/>
  <c r="AH22" i="108"/>
  <c r="P22" i="108"/>
  <c r="D23" i="108"/>
  <c r="AH24" i="108"/>
  <c r="P24" i="108"/>
  <c r="AI24" i="108" s="1"/>
  <c r="AB24" i="108"/>
  <c r="D25" i="108"/>
  <c r="P25" i="108"/>
  <c r="AH26" i="108"/>
  <c r="P26" i="108"/>
  <c r="AI26" i="108" s="1"/>
  <c r="AB26" i="108"/>
  <c r="AH28" i="108"/>
  <c r="J30" i="108"/>
  <c r="J32" i="108"/>
  <c r="AI35" i="108"/>
  <c r="D36" i="108"/>
  <c r="V37" i="108"/>
  <c r="D40" i="108"/>
  <c r="AH41" i="108"/>
  <c r="D42" i="108"/>
  <c r="V43" i="108"/>
  <c r="D44" i="108"/>
  <c r="AH45" i="108"/>
  <c r="D48" i="108"/>
  <c r="AH49" i="108"/>
  <c r="D50" i="108"/>
  <c r="V51" i="108"/>
  <c r="D52" i="108"/>
  <c r="AH53" i="108"/>
  <c r="D54" i="108"/>
  <c r="M57" i="108"/>
  <c r="AH60" i="108"/>
  <c r="V60" i="108"/>
  <c r="AH63" i="108"/>
  <c r="AI23" i="107"/>
  <c r="J29" i="107"/>
  <c r="M28" i="107"/>
  <c r="D33" i="107"/>
  <c r="D41" i="107"/>
  <c r="P44" i="107"/>
  <c r="P52" i="107"/>
  <c r="V26" i="109"/>
  <c r="G28" i="109"/>
  <c r="J31" i="109"/>
  <c r="M35" i="109"/>
  <c r="AH22" i="110"/>
  <c r="V22" i="110"/>
  <c r="S21" i="110"/>
  <c r="AH26" i="110"/>
  <c r="V26" i="110"/>
  <c r="AH47" i="110"/>
  <c r="Y67" i="111"/>
  <c r="AH26" i="111"/>
  <c r="AH28" i="112"/>
  <c r="AH35" i="112"/>
  <c r="D35" i="112"/>
  <c r="D39" i="112"/>
  <c r="AH39" i="112"/>
  <c r="M39" i="112"/>
  <c r="J41" i="112"/>
  <c r="AB49" i="112"/>
  <c r="AH29" i="113"/>
  <c r="AH43" i="113"/>
  <c r="AH47" i="113"/>
  <c r="D57" i="113"/>
  <c r="AH57" i="113"/>
  <c r="V60" i="113"/>
  <c r="V64" i="113"/>
  <c r="Y67" i="114"/>
  <c r="AE28" i="114"/>
  <c r="AB31" i="114"/>
  <c r="S39" i="114"/>
  <c r="D21" i="115"/>
  <c r="AH21" i="115"/>
  <c r="M67" i="115"/>
  <c r="AE67" i="115"/>
  <c r="M35" i="115"/>
  <c r="G39" i="115"/>
  <c r="S67" i="116"/>
  <c r="AH39" i="116"/>
  <c r="P39" i="116"/>
  <c r="G39" i="116"/>
  <c r="J23" i="118"/>
  <c r="M21" i="118"/>
  <c r="AB55" i="108"/>
  <c r="AB59" i="108"/>
  <c r="AB61" i="108"/>
  <c r="AB63" i="108"/>
  <c r="P64" i="108"/>
  <c r="AB64" i="108"/>
  <c r="D65" i="108"/>
  <c r="P65" i="108"/>
  <c r="Y67" i="107"/>
  <c r="M21" i="107"/>
  <c r="V25" i="107"/>
  <c r="J26" i="107"/>
  <c r="V29" i="107"/>
  <c r="J30" i="107"/>
  <c r="V30" i="107"/>
  <c r="P31" i="107"/>
  <c r="AI31" i="107" s="1"/>
  <c r="J36" i="107"/>
  <c r="AB36" i="107"/>
  <c r="S35" i="107"/>
  <c r="V45" i="107"/>
  <c r="J48" i="107"/>
  <c r="V48" i="107"/>
  <c r="M47" i="107"/>
  <c r="AB50" i="107"/>
  <c r="V55" i="107"/>
  <c r="J58" i="107"/>
  <c r="V65" i="107"/>
  <c r="AH68" i="107"/>
  <c r="B15" i="107" s="1"/>
  <c r="M67" i="109"/>
  <c r="Y67" i="109"/>
  <c r="V23" i="109"/>
  <c r="J24" i="109"/>
  <c r="V24" i="109"/>
  <c r="P25" i="109"/>
  <c r="AI25" i="109" s="1"/>
  <c r="P29" i="109"/>
  <c r="AI29" i="109" s="1"/>
  <c r="AE28" i="109"/>
  <c r="V31" i="109"/>
  <c r="J32" i="109"/>
  <c r="AB32" i="109"/>
  <c r="J36" i="109"/>
  <c r="AB36" i="109"/>
  <c r="J40" i="109"/>
  <c r="AB40" i="109"/>
  <c r="J45" i="109"/>
  <c r="J48" i="109"/>
  <c r="AB48" i="109"/>
  <c r="AH49" i="109"/>
  <c r="V51" i="109"/>
  <c r="J52" i="109"/>
  <c r="AB52" i="109"/>
  <c r="V55" i="109"/>
  <c r="J58" i="109"/>
  <c r="V58" i="109"/>
  <c r="P59" i="109"/>
  <c r="AI59" i="109" s="1"/>
  <c r="V61" i="109"/>
  <c r="J62" i="109"/>
  <c r="V62" i="109"/>
  <c r="P63" i="109"/>
  <c r="V65" i="109"/>
  <c r="G66" i="110"/>
  <c r="P22" i="110"/>
  <c r="D23" i="110"/>
  <c r="V23" i="110"/>
  <c r="P24" i="110"/>
  <c r="V25" i="110"/>
  <c r="AI25" i="110" s="1"/>
  <c r="D26" i="110"/>
  <c r="D29" i="110"/>
  <c r="P29" i="110"/>
  <c r="P30" i="110"/>
  <c r="AB30" i="110"/>
  <c r="D31" i="110"/>
  <c r="P31" i="110"/>
  <c r="P32" i="110"/>
  <c r="AB32" i="110"/>
  <c r="D33" i="110"/>
  <c r="P33" i="110"/>
  <c r="P36" i="110"/>
  <c r="AB36" i="110"/>
  <c r="D37" i="110"/>
  <c r="P37" i="110"/>
  <c r="P40" i="110"/>
  <c r="AB40" i="110"/>
  <c r="D41" i="110"/>
  <c r="P41" i="110"/>
  <c r="P42" i="110"/>
  <c r="AB42" i="110"/>
  <c r="D43" i="110"/>
  <c r="P43" i="110"/>
  <c r="P44" i="110"/>
  <c r="AB44" i="110"/>
  <c r="D45" i="110"/>
  <c r="P45" i="110"/>
  <c r="P48" i="110"/>
  <c r="AB48" i="110"/>
  <c r="D49" i="110"/>
  <c r="P49" i="110"/>
  <c r="P50" i="110"/>
  <c r="AB50" i="110"/>
  <c r="D51" i="110"/>
  <c r="P51" i="110"/>
  <c r="P52" i="110"/>
  <c r="AB52" i="110"/>
  <c r="D53" i="110"/>
  <c r="P53" i="110"/>
  <c r="P54" i="110"/>
  <c r="AB54" i="110"/>
  <c r="D55" i="110"/>
  <c r="P55" i="110"/>
  <c r="P58" i="110"/>
  <c r="AB58" i="110"/>
  <c r="D59" i="110"/>
  <c r="P59" i="110"/>
  <c r="P60" i="110"/>
  <c r="AB60" i="110"/>
  <c r="D61" i="110"/>
  <c r="P61" i="110"/>
  <c r="P62" i="110"/>
  <c r="AB62" i="110"/>
  <c r="D63" i="110"/>
  <c r="P63" i="110"/>
  <c r="AH64" i="110"/>
  <c r="P64" i="110"/>
  <c r="AB64" i="110"/>
  <c r="D65" i="110"/>
  <c r="P65" i="110"/>
  <c r="S67" i="111"/>
  <c r="M66" i="111"/>
  <c r="AB24" i="111"/>
  <c r="P25" i="111"/>
  <c r="AB26" i="111"/>
  <c r="AH30" i="111"/>
  <c r="AH32" i="111"/>
  <c r="AI35" i="111"/>
  <c r="AH36" i="111"/>
  <c r="AI39" i="111"/>
  <c r="AH40" i="111"/>
  <c r="AH42" i="111"/>
  <c r="AH44" i="111"/>
  <c r="AI47" i="111"/>
  <c r="AH48" i="111"/>
  <c r="AH50" i="111"/>
  <c r="AH52" i="111"/>
  <c r="AH54" i="111"/>
  <c r="AI57" i="111"/>
  <c r="AH58" i="111"/>
  <c r="AH60" i="111"/>
  <c r="AH62" i="111"/>
  <c r="AB65" i="111"/>
  <c r="M67" i="112"/>
  <c r="J23" i="112"/>
  <c r="AI23" i="112" s="1"/>
  <c r="V23" i="112"/>
  <c r="J24" i="112"/>
  <c r="AB24" i="112"/>
  <c r="P25" i="112"/>
  <c r="AI25" i="112" s="1"/>
  <c r="D26" i="112"/>
  <c r="AI26" i="112" s="1"/>
  <c r="AE28" i="112"/>
  <c r="D31" i="112"/>
  <c r="P33" i="112"/>
  <c r="J36" i="112"/>
  <c r="M35" i="112"/>
  <c r="AI39" i="112"/>
  <c r="AB43" i="112"/>
  <c r="AB44" i="112"/>
  <c r="D48" i="112"/>
  <c r="AI49" i="112"/>
  <c r="M47" i="112"/>
  <c r="P52" i="112"/>
  <c r="G57" i="112"/>
  <c r="V58" i="112"/>
  <c r="M57" i="112"/>
  <c r="J60" i="112"/>
  <c r="D63" i="112"/>
  <c r="P65" i="112"/>
  <c r="AI65" i="112" s="1"/>
  <c r="AE67" i="113"/>
  <c r="AH22" i="113"/>
  <c r="AB22" i="113"/>
  <c r="P23" i="113"/>
  <c r="AH24" i="113"/>
  <c r="AB24" i="113"/>
  <c r="P25" i="113"/>
  <c r="AH26" i="113"/>
  <c r="AB26" i="113"/>
  <c r="AH28" i="113"/>
  <c r="D29" i="113"/>
  <c r="P29" i="113"/>
  <c r="S28" i="113"/>
  <c r="AH30" i="113"/>
  <c r="P30" i="113"/>
  <c r="AB30" i="113"/>
  <c r="D31" i="113"/>
  <c r="AI31" i="113" s="1"/>
  <c r="P31" i="113"/>
  <c r="AH32" i="113"/>
  <c r="P32" i="113"/>
  <c r="AB32" i="113"/>
  <c r="D33" i="113"/>
  <c r="AH33" i="113"/>
  <c r="P33" i="113"/>
  <c r="V36" i="113"/>
  <c r="AH40" i="113"/>
  <c r="V40" i="113"/>
  <c r="P42" i="113"/>
  <c r="AH44" i="113"/>
  <c r="V44" i="113"/>
  <c r="AH48" i="113"/>
  <c r="V48" i="113"/>
  <c r="P50" i="113"/>
  <c r="AH52" i="113"/>
  <c r="V52" i="113"/>
  <c r="V55" i="113"/>
  <c r="G67" i="114"/>
  <c r="AI21" i="114"/>
  <c r="AB25" i="114"/>
  <c r="AI28" i="114"/>
  <c r="D31" i="114"/>
  <c r="P33" i="114"/>
  <c r="J36" i="114"/>
  <c r="AI39" i="114"/>
  <c r="AB43" i="114"/>
  <c r="AH57" i="114"/>
  <c r="AB59" i="114"/>
  <c r="AB61" i="114"/>
  <c r="AB63" i="114"/>
  <c r="AB65" i="114"/>
  <c r="AB25" i="115"/>
  <c r="M28" i="115"/>
  <c r="J30" i="115"/>
  <c r="J37" i="115"/>
  <c r="V37" i="115"/>
  <c r="AB43" i="115"/>
  <c r="G47" i="115"/>
  <c r="Y47" i="115"/>
  <c r="P52" i="115"/>
  <c r="D63" i="115"/>
  <c r="AH68" i="115"/>
  <c r="B15" i="115" s="1"/>
  <c r="P25" i="116"/>
  <c r="G28" i="116"/>
  <c r="S28" i="116"/>
  <c r="D33" i="116"/>
  <c r="AI33" i="116" s="1"/>
  <c r="M57" i="116"/>
  <c r="J59" i="116"/>
  <c r="AI21" i="117"/>
  <c r="AI39" i="117"/>
  <c r="AH55" i="108"/>
  <c r="D58" i="108"/>
  <c r="AH59" i="108"/>
  <c r="D60" i="108"/>
  <c r="AH61" i="108"/>
  <c r="D62" i="108"/>
  <c r="V63" i="108"/>
  <c r="AH64" i="108"/>
  <c r="AB22" i="107"/>
  <c r="P29" i="107"/>
  <c r="V31" i="107"/>
  <c r="J32" i="107"/>
  <c r="AB32" i="107"/>
  <c r="S28" i="107"/>
  <c r="M35" i="107"/>
  <c r="J40" i="107"/>
  <c r="AB40" i="107"/>
  <c r="S39" i="107"/>
  <c r="J43" i="107"/>
  <c r="P45" i="107"/>
  <c r="V53" i="107"/>
  <c r="J54" i="107"/>
  <c r="V59" i="107"/>
  <c r="J60" i="107"/>
  <c r="V60" i="107"/>
  <c r="J61" i="107"/>
  <c r="AB62" i="107"/>
  <c r="AB22" i="109"/>
  <c r="P23" i="109"/>
  <c r="V25" i="109"/>
  <c r="J26" i="109"/>
  <c r="AB26" i="109"/>
  <c r="V29" i="109"/>
  <c r="J30" i="109"/>
  <c r="V30" i="109"/>
  <c r="P31" i="109"/>
  <c r="V33" i="109"/>
  <c r="V37" i="109"/>
  <c r="V41" i="109"/>
  <c r="J42" i="109"/>
  <c r="V42" i="109"/>
  <c r="J43" i="109"/>
  <c r="V49" i="109"/>
  <c r="J50" i="109"/>
  <c r="V50" i="109"/>
  <c r="P51" i="109"/>
  <c r="AI51" i="109" s="1"/>
  <c r="V53" i="109"/>
  <c r="J54" i="109"/>
  <c r="V54" i="109"/>
  <c r="P55" i="109"/>
  <c r="AI55" i="109" s="1"/>
  <c r="AE57" i="109"/>
  <c r="V59" i="109"/>
  <c r="J60" i="109"/>
  <c r="AB60" i="109"/>
  <c r="AH61" i="109"/>
  <c r="V63" i="109"/>
  <c r="J64" i="109"/>
  <c r="AB64" i="109"/>
  <c r="AH68" i="109"/>
  <c r="B15" i="109" s="1"/>
  <c r="S67" i="110"/>
  <c r="Y67" i="110"/>
  <c r="M66" i="110"/>
  <c r="AB22" i="110"/>
  <c r="P23" i="110"/>
  <c r="AB25" i="110"/>
  <c r="AH30" i="110"/>
  <c r="AH32" i="110"/>
  <c r="AI35" i="110"/>
  <c r="AH36" i="110"/>
  <c r="AI39" i="110"/>
  <c r="AH40" i="110"/>
  <c r="AH42" i="110"/>
  <c r="AH44" i="110"/>
  <c r="AI47" i="110"/>
  <c r="AH48" i="110"/>
  <c r="AH50" i="110"/>
  <c r="AH52" i="110"/>
  <c r="AH54" i="110"/>
  <c r="AI57" i="110"/>
  <c r="AH58" i="110"/>
  <c r="AH60" i="110"/>
  <c r="AH62" i="110"/>
  <c r="J64" i="110"/>
  <c r="P22" i="111"/>
  <c r="D23" i="111"/>
  <c r="V23" i="111"/>
  <c r="P24" i="111"/>
  <c r="D25" i="111"/>
  <c r="AH25" i="111"/>
  <c r="P26" i="111"/>
  <c r="AB29" i="111"/>
  <c r="D30" i="111"/>
  <c r="AB31" i="111"/>
  <c r="AI31" i="111" s="1"/>
  <c r="D32" i="111"/>
  <c r="AB33" i="111"/>
  <c r="AI33" i="111" s="1"/>
  <c r="P36" i="111"/>
  <c r="AB36" i="111"/>
  <c r="D37" i="111"/>
  <c r="P37" i="111"/>
  <c r="P40" i="111"/>
  <c r="AB40" i="111"/>
  <c r="D41" i="111"/>
  <c r="P41" i="111"/>
  <c r="P42" i="111"/>
  <c r="AB42" i="111"/>
  <c r="D43" i="111"/>
  <c r="P43" i="111"/>
  <c r="P44" i="111"/>
  <c r="AB44" i="111"/>
  <c r="D45" i="111"/>
  <c r="P45" i="111"/>
  <c r="P48" i="111"/>
  <c r="AB48" i="111"/>
  <c r="D49" i="111"/>
  <c r="P49" i="111"/>
  <c r="P50" i="111"/>
  <c r="AB50" i="111"/>
  <c r="D51" i="111"/>
  <c r="P51" i="111"/>
  <c r="P52" i="111"/>
  <c r="AB52" i="111"/>
  <c r="D53" i="111"/>
  <c r="P53" i="111"/>
  <c r="P54" i="111"/>
  <c r="AB54" i="111"/>
  <c r="P55" i="111"/>
  <c r="AI55" i="111" s="1"/>
  <c r="AB55" i="111"/>
  <c r="P58" i="111"/>
  <c r="AB58" i="111"/>
  <c r="D59" i="111"/>
  <c r="P59" i="111"/>
  <c r="P60" i="111"/>
  <c r="AB60" i="111"/>
  <c r="D61" i="111"/>
  <c r="P61" i="111"/>
  <c r="P62" i="111"/>
  <c r="AB62" i="111"/>
  <c r="D63" i="111"/>
  <c r="P63" i="111"/>
  <c r="D64" i="111"/>
  <c r="V65" i="111"/>
  <c r="S67" i="112"/>
  <c r="AI21" i="112"/>
  <c r="M66" i="112"/>
  <c r="AB22" i="112"/>
  <c r="AI22" i="112" s="1"/>
  <c r="P36" i="112"/>
  <c r="S35" i="112"/>
  <c r="G39" i="112"/>
  <c r="Y39" i="112"/>
  <c r="P41" i="112"/>
  <c r="V43" i="112"/>
  <c r="J45" i="112"/>
  <c r="V45" i="112"/>
  <c r="S47" i="112"/>
  <c r="V50" i="112"/>
  <c r="J52" i="112"/>
  <c r="D55" i="112"/>
  <c r="AI55" i="112" s="1"/>
  <c r="P60" i="112"/>
  <c r="AH68" i="112"/>
  <c r="B15" i="112" s="1"/>
  <c r="J22" i="113"/>
  <c r="Y66" i="113"/>
  <c r="J24" i="113"/>
  <c r="J26" i="113"/>
  <c r="AI28" i="113"/>
  <c r="AI35" i="113"/>
  <c r="P36" i="113"/>
  <c r="AI36" i="113" s="1"/>
  <c r="AI39" i="113"/>
  <c r="P40" i="113"/>
  <c r="V42" i="113"/>
  <c r="P44" i="113"/>
  <c r="AI47" i="113"/>
  <c r="P48" i="113"/>
  <c r="M47" i="113"/>
  <c r="V50" i="113"/>
  <c r="P52" i="113"/>
  <c r="AI57" i="113"/>
  <c r="AH59" i="113"/>
  <c r="AH61" i="113"/>
  <c r="V63" i="113"/>
  <c r="V65" i="113"/>
  <c r="Y21" i="114"/>
  <c r="P23" i="114"/>
  <c r="AI23" i="114" s="1"/>
  <c r="D24" i="114"/>
  <c r="V25" i="114"/>
  <c r="AI25" i="114" s="1"/>
  <c r="S28" i="114"/>
  <c r="G28" i="114"/>
  <c r="P36" i="114"/>
  <c r="S35" i="114"/>
  <c r="G39" i="114"/>
  <c r="Y39" i="114"/>
  <c r="D42" i="114"/>
  <c r="AB51" i="114"/>
  <c r="AB53" i="114"/>
  <c r="AB55" i="114"/>
  <c r="G67" i="115"/>
  <c r="AI21" i="115"/>
  <c r="P23" i="115"/>
  <c r="AH28" i="115"/>
  <c r="G28" i="115"/>
  <c r="D31" i="115"/>
  <c r="AH35" i="115"/>
  <c r="P36" i="115"/>
  <c r="AI39" i="115"/>
  <c r="P41" i="115"/>
  <c r="AI41" i="115" s="1"/>
  <c r="D42" i="115"/>
  <c r="D47" i="115"/>
  <c r="AH47" i="115"/>
  <c r="S47" i="115"/>
  <c r="V50" i="115"/>
  <c r="J53" i="115"/>
  <c r="V53" i="115"/>
  <c r="Y57" i="115"/>
  <c r="AB59" i="115"/>
  <c r="J62" i="115"/>
  <c r="P65" i="115"/>
  <c r="M21" i="116"/>
  <c r="J24" i="116"/>
  <c r="AB31" i="116"/>
  <c r="Y39" i="116"/>
  <c r="AI35" i="117"/>
  <c r="AH63" i="118"/>
  <c r="V43" i="114"/>
  <c r="J44" i="114"/>
  <c r="V49" i="114"/>
  <c r="AH54" i="114"/>
  <c r="AI57" i="114"/>
  <c r="AH58" i="114"/>
  <c r="AH60" i="114"/>
  <c r="AH62" i="114"/>
  <c r="AH64" i="114"/>
  <c r="Y67" i="115"/>
  <c r="V25" i="115"/>
  <c r="J26" i="115"/>
  <c r="AB26" i="115"/>
  <c r="S67" i="115"/>
  <c r="S28" i="115"/>
  <c r="J36" i="115"/>
  <c r="AB36" i="115"/>
  <c r="S35" i="115"/>
  <c r="D40" i="115"/>
  <c r="M39" i="115"/>
  <c r="V43" i="115"/>
  <c r="AI43" i="115" s="1"/>
  <c r="J44" i="115"/>
  <c r="D48" i="115"/>
  <c r="M47" i="115"/>
  <c r="V51" i="115"/>
  <c r="J52" i="115"/>
  <c r="AE57" i="115"/>
  <c r="V59" i="115"/>
  <c r="J60" i="115"/>
  <c r="D64" i="115"/>
  <c r="S21" i="116"/>
  <c r="AH28" i="116"/>
  <c r="M67" i="116"/>
  <c r="V31" i="116"/>
  <c r="J32" i="116"/>
  <c r="P33" i="116"/>
  <c r="M35" i="116"/>
  <c r="V41" i="116"/>
  <c r="J42" i="116"/>
  <c r="AB42" i="116"/>
  <c r="S66" i="116"/>
  <c r="G47" i="116"/>
  <c r="Y47" i="116"/>
  <c r="V51" i="116"/>
  <c r="J52" i="116"/>
  <c r="AE57" i="116"/>
  <c r="V59" i="116"/>
  <c r="J60" i="116"/>
  <c r="AH68" i="116"/>
  <c r="B15" i="116" s="1"/>
  <c r="S67" i="117"/>
  <c r="M66" i="117"/>
  <c r="V23" i="117"/>
  <c r="J24" i="117"/>
  <c r="AI28" i="117"/>
  <c r="AB29" i="117"/>
  <c r="AI42" i="117"/>
  <c r="V44" i="117"/>
  <c r="AI48" i="117"/>
  <c r="P48" i="117"/>
  <c r="AH51" i="117"/>
  <c r="J59" i="117"/>
  <c r="M57" i="117"/>
  <c r="Y66" i="118"/>
  <c r="V22" i="118"/>
  <c r="AH29" i="118"/>
  <c r="AH37" i="118"/>
  <c r="AH35" i="119"/>
  <c r="V36" i="119"/>
  <c r="V22" i="120"/>
  <c r="AB37" i="120"/>
  <c r="AE39" i="120"/>
  <c r="D41" i="120"/>
  <c r="AB49" i="120"/>
  <c r="G67" i="121"/>
  <c r="AI21" i="121"/>
  <c r="V22" i="121"/>
  <c r="G28" i="121"/>
  <c r="G67" i="112"/>
  <c r="AE67" i="112"/>
  <c r="Y21" i="112"/>
  <c r="P23" i="112"/>
  <c r="D24" i="112"/>
  <c r="P29" i="112"/>
  <c r="D30" i="112"/>
  <c r="V33" i="112"/>
  <c r="G35" i="112"/>
  <c r="Y35" i="112"/>
  <c r="AE39" i="112"/>
  <c r="V41" i="112"/>
  <c r="J42" i="112"/>
  <c r="AB42" i="112"/>
  <c r="P45" i="112"/>
  <c r="AE47" i="112"/>
  <c r="V49" i="112"/>
  <c r="J50" i="112"/>
  <c r="P53" i="112"/>
  <c r="AI53" i="112" s="1"/>
  <c r="D54" i="112"/>
  <c r="J58" i="112"/>
  <c r="S57" i="112"/>
  <c r="P61" i="112"/>
  <c r="D62" i="112"/>
  <c r="V65" i="112"/>
  <c r="D22" i="113"/>
  <c r="V23" i="113"/>
  <c r="D24" i="113"/>
  <c r="AH25" i="113"/>
  <c r="D26" i="113"/>
  <c r="J30" i="113"/>
  <c r="J32" i="113"/>
  <c r="AB37" i="113"/>
  <c r="AB41" i="113"/>
  <c r="AB43" i="113"/>
  <c r="AB45" i="113"/>
  <c r="AB49" i="113"/>
  <c r="AB51" i="113"/>
  <c r="AB53" i="113"/>
  <c r="P54" i="113"/>
  <c r="AB54" i="113"/>
  <c r="D55" i="113"/>
  <c r="P55" i="113"/>
  <c r="P58" i="113"/>
  <c r="AB58" i="113"/>
  <c r="D59" i="113"/>
  <c r="P59" i="113"/>
  <c r="P60" i="113"/>
  <c r="AB60" i="113"/>
  <c r="D61" i="113"/>
  <c r="P61" i="113"/>
  <c r="P62" i="113"/>
  <c r="AB62" i="113"/>
  <c r="D63" i="113"/>
  <c r="P63" i="113"/>
  <c r="P64" i="113"/>
  <c r="AB64" i="113"/>
  <c r="D65" i="113"/>
  <c r="P65" i="113"/>
  <c r="AH68" i="113"/>
  <c r="B15" i="113" s="1"/>
  <c r="S67" i="114"/>
  <c r="M66" i="114"/>
  <c r="V23" i="114"/>
  <c r="J24" i="114"/>
  <c r="P29" i="114"/>
  <c r="V33" i="114"/>
  <c r="G35" i="114"/>
  <c r="Y35" i="114"/>
  <c r="P37" i="114"/>
  <c r="AI37" i="114" s="1"/>
  <c r="M39" i="114"/>
  <c r="AE39" i="114"/>
  <c r="V41" i="114"/>
  <c r="J42" i="114"/>
  <c r="P48" i="114"/>
  <c r="D49" i="114"/>
  <c r="D50" i="114"/>
  <c r="V51" i="114"/>
  <c r="D52" i="114"/>
  <c r="V53" i="114"/>
  <c r="D54" i="114"/>
  <c r="V55" i="114"/>
  <c r="D58" i="114"/>
  <c r="AH59" i="114"/>
  <c r="D60" i="114"/>
  <c r="AH61" i="114"/>
  <c r="D62" i="114"/>
  <c r="AH63" i="114"/>
  <c r="D64" i="114"/>
  <c r="AH65" i="114"/>
  <c r="AH68" i="114"/>
  <c r="B15" i="114" s="1"/>
  <c r="M66" i="115"/>
  <c r="V23" i="115"/>
  <c r="J24" i="115"/>
  <c r="AB24" i="115"/>
  <c r="AI28" i="115"/>
  <c r="V33" i="115"/>
  <c r="G35" i="115"/>
  <c r="Y35" i="115"/>
  <c r="P37" i="115"/>
  <c r="AE39" i="115"/>
  <c r="V41" i="115"/>
  <c r="J42" i="115"/>
  <c r="P45" i="115"/>
  <c r="AI45" i="115" s="1"/>
  <c r="AE47" i="115"/>
  <c r="V49" i="115"/>
  <c r="J50" i="115"/>
  <c r="D54" i="115"/>
  <c r="J58" i="115"/>
  <c r="AB58" i="115"/>
  <c r="S57" i="115"/>
  <c r="V65" i="115"/>
  <c r="Y67" i="116"/>
  <c r="J22" i="116"/>
  <c r="V25" i="116"/>
  <c r="AI25" i="116" s="1"/>
  <c r="J26" i="116"/>
  <c r="AB26" i="116"/>
  <c r="AE35" i="116"/>
  <c r="V37" i="116"/>
  <c r="AI37" i="116" s="1"/>
  <c r="AH47" i="116"/>
  <c r="D54" i="116"/>
  <c r="J58" i="116"/>
  <c r="S57" i="116"/>
  <c r="V65" i="116"/>
  <c r="M67" i="117"/>
  <c r="J22" i="117"/>
  <c r="P25" i="117"/>
  <c r="AB33" i="117"/>
  <c r="AH35" i="117"/>
  <c r="AB37" i="117"/>
  <c r="AH39" i="117"/>
  <c r="AB41" i="117"/>
  <c r="AH47" i="117"/>
  <c r="M47" i="117"/>
  <c r="J53" i="117"/>
  <c r="AI55" i="117"/>
  <c r="AH57" i="117"/>
  <c r="G67" i="118"/>
  <c r="AH22" i="118"/>
  <c r="S21" i="118"/>
  <c r="AH26" i="118"/>
  <c r="AH44" i="118"/>
  <c r="J49" i="118"/>
  <c r="M47" i="118"/>
  <c r="AH50" i="118"/>
  <c r="AH54" i="118"/>
  <c r="J59" i="118"/>
  <c r="M57" i="118"/>
  <c r="AH59" i="118"/>
  <c r="S67" i="119"/>
  <c r="AH22" i="119"/>
  <c r="Y21" i="119"/>
  <c r="AH23" i="119"/>
  <c r="P31" i="119"/>
  <c r="S28" i="119"/>
  <c r="AH32" i="119"/>
  <c r="AI35" i="119"/>
  <c r="AH47" i="119"/>
  <c r="D63" i="119"/>
  <c r="AH63" i="119"/>
  <c r="AI39" i="120"/>
  <c r="P40" i="120"/>
  <c r="Y47" i="120"/>
  <c r="J51" i="120"/>
  <c r="D53" i="120"/>
  <c r="J59" i="120"/>
  <c r="D61" i="120"/>
  <c r="AB65" i="120"/>
  <c r="AH21" i="121"/>
  <c r="P24" i="121"/>
  <c r="D29" i="121"/>
  <c r="AB33" i="121"/>
  <c r="AH35" i="121"/>
  <c r="AE47" i="116"/>
  <c r="G57" i="116"/>
  <c r="Y57" i="116"/>
  <c r="AB65" i="116"/>
  <c r="G67" i="117"/>
  <c r="AE67" i="117"/>
  <c r="Y21" i="117"/>
  <c r="Y39" i="117"/>
  <c r="V40" i="117"/>
  <c r="AE66" i="118"/>
  <c r="AH35" i="118"/>
  <c r="AH39" i="118"/>
  <c r="J41" i="118"/>
  <c r="AH47" i="118"/>
  <c r="Y47" i="118"/>
  <c r="AH57" i="118"/>
  <c r="AH68" i="118"/>
  <c r="B15" i="118" s="1"/>
  <c r="AE67" i="119"/>
  <c r="Y66" i="119"/>
  <c r="AH29" i="119"/>
  <c r="AH36" i="119"/>
  <c r="Y35" i="119"/>
  <c r="AI39" i="119"/>
  <c r="D41" i="119"/>
  <c r="AH41" i="119"/>
  <c r="G47" i="120"/>
  <c r="AI42" i="121"/>
  <c r="AI33" i="122"/>
  <c r="AH35" i="122"/>
  <c r="Y28" i="123"/>
  <c r="V30" i="123"/>
  <c r="AI61" i="123"/>
  <c r="M21" i="125"/>
  <c r="J23" i="125"/>
  <c r="M35" i="125"/>
  <c r="AI49" i="125"/>
  <c r="AH59" i="126"/>
  <c r="AE39" i="127"/>
  <c r="AB40" i="127"/>
  <c r="S28" i="117"/>
  <c r="D32" i="117"/>
  <c r="J36" i="117"/>
  <c r="S35" i="117"/>
  <c r="D40" i="117"/>
  <c r="M39" i="117"/>
  <c r="V43" i="117"/>
  <c r="J44" i="117"/>
  <c r="AB44" i="117"/>
  <c r="G47" i="117"/>
  <c r="Y47" i="117"/>
  <c r="P53" i="117"/>
  <c r="AB55" i="117"/>
  <c r="AB59" i="117"/>
  <c r="AB61" i="117"/>
  <c r="P62" i="117"/>
  <c r="AB62" i="117"/>
  <c r="D63" i="117"/>
  <c r="P63" i="117"/>
  <c r="P64" i="117"/>
  <c r="AB64" i="117"/>
  <c r="D65" i="117"/>
  <c r="P65" i="117"/>
  <c r="S67" i="118"/>
  <c r="Y67" i="118"/>
  <c r="M66" i="118"/>
  <c r="AB22" i="118"/>
  <c r="P23" i="118"/>
  <c r="AB24" i="118"/>
  <c r="P25" i="118"/>
  <c r="AB26" i="118"/>
  <c r="AH30" i="118"/>
  <c r="AH32" i="118"/>
  <c r="AI35" i="118"/>
  <c r="AH36" i="118"/>
  <c r="AI39" i="118"/>
  <c r="AH40" i="118"/>
  <c r="AB43" i="118"/>
  <c r="AB45" i="118"/>
  <c r="AB49" i="118"/>
  <c r="AB51" i="118"/>
  <c r="AB53" i="118"/>
  <c r="AB59" i="118"/>
  <c r="P60" i="118"/>
  <c r="AB60" i="118"/>
  <c r="D61" i="118"/>
  <c r="P61" i="118"/>
  <c r="P62" i="118"/>
  <c r="AB62" i="118"/>
  <c r="D63" i="118"/>
  <c r="P63" i="118"/>
  <c r="P64" i="118"/>
  <c r="AB64" i="118"/>
  <c r="D65" i="118"/>
  <c r="P65" i="118"/>
  <c r="V23" i="119"/>
  <c r="J24" i="119"/>
  <c r="J26" i="119"/>
  <c r="AI26" i="119" s="1"/>
  <c r="AB31" i="119"/>
  <c r="AB33" i="119"/>
  <c r="V37" i="119"/>
  <c r="M39" i="119"/>
  <c r="AB41" i="119"/>
  <c r="P42" i="119"/>
  <c r="AB42" i="119"/>
  <c r="D43" i="119"/>
  <c r="P43" i="119"/>
  <c r="P44" i="119"/>
  <c r="AB44" i="119"/>
  <c r="D45" i="119"/>
  <c r="P45" i="119"/>
  <c r="Y47" i="119"/>
  <c r="AB54" i="119"/>
  <c r="P55" i="119"/>
  <c r="M57" i="119"/>
  <c r="AB59" i="119"/>
  <c r="AB61" i="119"/>
  <c r="AB63" i="119"/>
  <c r="P64" i="119"/>
  <c r="AB64" i="119"/>
  <c r="D65" i="119"/>
  <c r="P65" i="119"/>
  <c r="M67" i="120"/>
  <c r="V23" i="120"/>
  <c r="J24" i="120"/>
  <c r="V24" i="120"/>
  <c r="J25" i="120"/>
  <c r="AI25" i="120" s="1"/>
  <c r="AB26" i="120"/>
  <c r="G28" i="120"/>
  <c r="AE28" i="120"/>
  <c r="V33" i="120"/>
  <c r="J36" i="120"/>
  <c r="M35" i="120"/>
  <c r="P41" i="120"/>
  <c r="V43" i="120"/>
  <c r="J44" i="120"/>
  <c r="AB44" i="120"/>
  <c r="M47" i="120"/>
  <c r="V51" i="120"/>
  <c r="J52" i="120"/>
  <c r="M57" i="120"/>
  <c r="AE57" i="120"/>
  <c r="V59" i="120"/>
  <c r="J60" i="120"/>
  <c r="AB60" i="120"/>
  <c r="J21" i="121"/>
  <c r="Y67" i="121"/>
  <c r="M21" i="121"/>
  <c r="V25" i="121"/>
  <c r="J26" i="121"/>
  <c r="S28" i="121"/>
  <c r="D32" i="121"/>
  <c r="J36" i="121"/>
  <c r="V36" i="121"/>
  <c r="J39" i="121"/>
  <c r="D40" i="121"/>
  <c r="M39" i="121"/>
  <c r="V43" i="121"/>
  <c r="J44" i="121"/>
  <c r="AB44" i="121"/>
  <c r="J47" i="121"/>
  <c r="D48" i="121"/>
  <c r="M47" i="121"/>
  <c r="V51" i="121"/>
  <c r="J52" i="121"/>
  <c r="P55" i="121"/>
  <c r="AI55" i="121" s="1"/>
  <c r="D57" i="121"/>
  <c r="P58" i="121"/>
  <c r="D59" i="121"/>
  <c r="P60" i="121"/>
  <c r="AB60" i="121"/>
  <c r="D61" i="121"/>
  <c r="P61" i="121"/>
  <c r="P62" i="121"/>
  <c r="AB62" i="121"/>
  <c r="D63" i="121"/>
  <c r="P63" i="121"/>
  <c r="P64" i="121"/>
  <c r="AB64" i="121"/>
  <c r="D65" i="121"/>
  <c r="P65" i="121"/>
  <c r="AH68" i="121"/>
  <c r="B15" i="121" s="1"/>
  <c r="J21" i="122"/>
  <c r="Y67" i="122"/>
  <c r="D23" i="122"/>
  <c r="P23" i="122"/>
  <c r="AH24" i="122"/>
  <c r="P24" i="122"/>
  <c r="V25" i="122"/>
  <c r="J26" i="122"/>
  <c r="D30" i="122"/>
  <c r="AI30" i="122" s="1"/>
  <c r="J36" i="122"/>
  <c r="AB37" i="122"/>
  <c r="D40" i="122"/>
  <c r="Y39" i="122"/>
  <c r="AB43" i="122"/>
  <c r="P44" i="122"/>
  <c r="AB44" i="122"/>
  <c r="D45" i="122"/>
  <c r="AI45" i="122" s="1"/>
  <c r="V45" i="122"/>
  <c r="J47" i="122"/>
  <c r="D49" i="122"/>
  <c r="D54" i="122"/>
  <c r="Y57" i="122"/>
  <c r="AH59" i="122"/>
  <c r="AB61" i="122"/>
  <c r="P62" i="122"/>
  <c r="AB62" i="122"/>
  <c r="D63" i="122"/>
  <c r="AI63" i="122" s="1"/>
  <c r="P63" i="122"/>
  <c r="P64" i="122"/>
  <c r="AB64" i="122"/>
  <c r="D65" i="122"/>
  <c r="P65" i="122"/>
  <c r="AB37" i="123"/>
  <c r="AI45" i="123"/>
  <c r="P52" i="123"/>
  <c r="P62" i="123"/>
  <c r="V64" i="123"/>
  <c r="AI29" i="125"/>
  <c r="AB29" i="125"/>
  <c r="Y35" i="125"/>
  <c r="V36" i="125"/>
  <c r="AH39" i="125"/>
  <c r="AE39" i="125"/>
  <c r="P44" i="125"/>
  <c r="AI45" i="125"/>
  <c r="AB45" i="125"/>
  <c r="AB59" i="125"/>
  <c r="AI61" i="125"/>
  <c r="V64" i="125"/>
  <c r="G67" i="126"/>
  <c r="AI21" i="126"/>
  <c r="V22" i="126"/>
  <c r="V30" i="126"/>
  <c r="D35" i="126"/>
  <c r="AH35" i="126"/>
  <c r="P64" i="126"/>
  <c r="AI64" i="126" s="1"/>
  <c r="D21" i="127"/>
  <c r="AH21" i="127"/>
  <c r="M39" i="127"/>
  <c r="AI57" i="119"/>
  <c r="AH21" i="120"/>
  <c r="M66" i="120"/>
  <c r="S21" i="120"/>
  <c r="AI28" i="120"/>
  <c r="M39" i="120"/>
  <c r="S57" i="120"/>
  <c r="AH68" i="120"/>
  <c r="B15" i="120" s="1"/>
  <c r="S67" i="121"/>
  <c r="M66" i="121"/>
  <c r="G35" i="121"/>
  <c r="AE39" i="121"/>
  <c r="AE47" i="121"/>
  <c r="AH30" i="122"/>
  <c r="AH40" i="122"/>
  <c r="AI51" i="122"/>
  <c r="AH57" i="122"/>
  <c r="AE57" i="122"/>
  <c r="AH61" i="122"/>
  <c r="M67" i="123"/>
  <c r="V23" i="123"/>
  <c r="S67" i="123"/>
  <c r="AI39" i="123"/>
  <c r="J31" i="125"/>
  <c r="M28" i="125"/>
  <c r="AB43" i="125"/>
  <c r="AI24" i="126"/>
  <c r="AI32" i="126"/>
  <c r="AI40" i="126"/>
  <c r="AH43" i="126"/>
  <c r="AI48" i="126"/>
  <c r="P48" i="126"/>
  <c r="AH51" i="126"/>
  <c r="V54" i="126"/>
  <c r="AE57" i="126"/>
  <c r="D59" i="126"/>
  <c r="AB63" i="126"/>
  <c r="V31" i="117"/>
  <c r="J32" i="117"/>
  <c r="AB32" i="117"/>
  <c r="M35" i="117"/>
  <c r="J40" i="117"/>
  <c r="AB40" i="117"/>
  <c r="S39" i="117"/>
  <c r="D44" i="117"/>
  <c r="AI44" i="117" s="1"/>
  <c r="D49" i="117"/>
  <c r="P50" i="117"/>
  <c r="AB50" i="117"/>
  <c r="D51" i="117"/>
  <c r="AI51" i="117" s="1"/>
  <c r="P51" i="117"/>
  <c r="D52" i="117"/>
  <c r="D53" i="117"/>
  <c r="V53" i="117"/>
  <c r="D54" i="117"/>
  <c r="V55" i="117"/>
  <c r="V59" i="117"/>
  <c r="D60" i="117"/>
  <c r="V61" i="117"/>
  <c r="AH64" i="117"/>
  <c r="G66" i="118"/>
  <c r="P22" i="118"/>
  <c r="D23" i="118"/>
  <c r="AH23" i="118"/>
  <c r="P24" i="118"/>
  <c r="D25" i="118"/>
  <c r="AH25" i="118"/>
  <c r="P26" i="118"/>
  <c r="AB29" i="118"/>
  <c r="D30" i="118"/>
  <c r="AB31" i="118"/>
  <c r="AI31" i="118" s="1"/>
  <c r="D32" i="118"/>
  <c r="AB33" i="118"/>
  <c r="AI33" i="118" s="1"/>
  <c r="P36" i="118"/>
  <c r="AB36" i="118"/>
  <c r="P37" i="118"/>
  <c r="AB37" i="118"/>
  <c r="P40" i="118"/>
  <c r="AB40" i="118"/>
  <c r="D41" i="118"/>
  <c r="P41" i="118"/>
  <c r="D42" i="118"/>
  <c r="V43" i="118"/>
  <c r="AI43" i="118" s="1"/>
  <c r="D44" i="118"/>
  <c r="V45" i="118"/>
  <c r="AI45" i="118" s="1"/>
  <c r="D48" i="118"/>
  <c r="V49" i="118"/>
  <c r="AI49" i="118" s="1"/>
  <c r="D50" i="118"/>
  <c r="V51" i="118"/>
  <c r="AI51" i="118" s="1"/>
  <c r="D52" i="118"/>
  <c r="AH53" i="118"/>
  <c r="D54" i="118"/>
  <c r="D55" i="118"/>
  <c r="AH55" i="118"/>
  <c r="D58" i="118"/>
  <c r="V59" i="118"/>
  <c r="AH60" i="118"/>
  <c r="AH62" i="118"/>
  <c r="AH64" i="118"/>
  <c r="Y67" i="119"/>
  <c r="M66" i="119"/>
  <c r="AB23" i="119"/>
  <c r="AH24" i="119"/>
  <c r="P24" i="119"/>
  <c r="AB24" i="119"/>
  <c r="D25" i="119"/>
  <c r="AI25" i="119" s="1"/>
  <c r="P25" i="119"/>
  <c r="P26" i="119"/>
  <c r="AB26" i="119"/>
  <c r="AH28" i="119"/>
  <c r="D29" i="119"/>
  <c r="P29" i="119"/>
  <c r="D30" i="119"/>
  <c r="V31" i="119"/>
  <c r="AI31" i="119" s="1"/>
  <c r="D32" i="119"/>
  <c r="AI32" i="119" s="1"/>
  <c r="V33" i="119"/>
  <c r="M35" i="119"/>
  <c r="AB37" i="119"/>
  <c r="V41" i="119"/>
  <c r="AI47" i="119"/>
  <c r="P48" i="119"/>
  <c r="D49" i="119"/>
  <c r="P50" i="119"/>
  <c r="AB50" i="119"/>
  <c r="D51" i="119"/>
  <c r="P51" i="119"/>
  <c r="D52" i="119"/>
  <c r="AB53" i="119"/>
  <c r="P54" i="119"/>
  <c r="D55" i="119"/>
  <c r="V55" i="119"/>
  <c r="V59" i="119"/>
  <c r="D60" i="119"/>
  <c r="V61" i="119"/>
  <c r="D62" i="119"/>
  <c r="V63" i="119"/>
  <c r="S67" i="120"/>
  <c r="J22" i="120"/>
  <c r="S28" i="120"/>
  <c r="J31" i="120"/>
  <c r="P33" i="120"/>
  <c r="AE35" i="120"/>
  <c r="S35" i="120"/>
  <c r="V41" i="120"/>
  <c r="J42" i="120"/>
  <c r="V42" i="120"/>
  <c r="P43" i="120"/>
  <c r="AI43" i="120" s="1"/>
  <c r="J48" i="120"/>
  <c r="AB48" i="120"/>
  <c r="S47" i="120"/>
  <c r="D52" i="120"/>
  <c r="V55" i="120"/>
  <c r="G57" i="120"/>
  <c r="Y57" i="120"/>
  <c r="V63" i="120"/>
  <c r="J64" i="120"/>
  <c r="AB64" i="120"/>
  <c r="J22" i="121"/>
  <c r="P25" i="121"/>
  <c r="V31" i="121"/>
  <c r="J32" i="121"/>
  <c r="AB32" i="121"/>
  <c r="M35" i="121"/>
  <c r="J40" i="121"/>
  <c r="AB40" i="121"/>
  <c r="S39" i="121"/>
  <c r="P43" i="121"/>
  <c r="AI43" i="121" s="1"/>
  <c r="D44" i="121"/>
  <c r="J48" i="121"/>
  <c r="S47" i="121"/>
  <c r="P51" i="121"/>
  <c r="D52" i="121"/>
  <c r="V55" i="121"/>
  <c r="AI57" i="121"/>
  <c r="AH64" i="121"/>
  <c r="AH65" i="121"/>
  <c r="D22" i="122"/>
  <c r="Y21" i="122"/>
  <c r="J24" i="122"/>
  <c r="AI24" i="122" s="1"/>
  <c r="AB25" i="122"/>
  <c r="P26" i="122"/>
  <c r="AB26" i="122"/>
  <c r="AB29" i="122"/>
  <c r="D31" i="122"/>
  <c r="P31" i="122"/>
  <c r="AI35" i="122"/>
  <c r="AH36" i="122"/>
  <c r="P36" i="122"/>
  <c r="V37" i="122"/>
  <c r="M39" i="122"/>
  <c r="AE39" i="122"/>
  <c r="D41" i="122"/>
  <c r="P41" i="122"/>
  <c r="P42" i="122"/>
  <c r="V43" i="122"/>
  <c r="J44" i="122"/>
  <c r="AI44" i="122" s="1"/>
  <c r="AB45" i="122"/>
  <c r="G47" i="122"/>
  <c r="AH53" i="122"/>
  <c r="D55" i="122"/>
  <c r="P55" i="122"/>
  <c r="M57" i="122"/>
  <c r="D60" i="122"/>
  <c r="V61" i="122"/>
  <c r="AH68" i="122"/>
  <c r="B15" i="122" s="1"/>
  <c r="J22" i="123"/>
  <c r="AB22" i="123"/>
  <c r="S21" i="123"/>
  <c r="V24" i="123"/>
  <c r="AB31" i="123"/>
  <c r="AB33" i="123"/>
  <c r="P44" i="123"/>
  <c r="AB45" i="123"/>
  <c r="AH47" i="123"/>
  <c r="P47" i="123"/>
  <c r="G47" i="123"/>
  <c r="AB59" i="123"/>
  <c r="AI21" i="125"/>
  <c r="P26" i="125"/>
  <c r="AH35" i="125"/>
  <c r="D37" i="125"/>
  <c r="M67" i="126"/>
  <c r="AB23" i="126"/>
  <c r="Y28" i="126"/>
  <c r="AB31" i="126"/>
  <c r="AI39" i="126"/>
  <c r="AH39" i="126"/>
  <c r="M39" i="126"/>
  <c r="AI47" i="126"/>
  <c r="AH47" i="126"/>
  <c r="M47" i="126"/>
  <c r="AI65" i="126"/>
  <c r="V25" i="123"/>
  <c r="J26" i="123"/>
  <c r="V26" i="123"/>
  <c r="V29" i="123"/>
  <c r="J30" i="123"/>
  <c r="AB30" i="123"/>
  <c r="J33" i="123"/>
  <c r="AH35" i="123"/>
  <c r="AE35" i="123"/>
  <c r="S35" i="123"/>
  <c r="J41" i="123"/>
  <c r="J48" i="123"/>
  <c r="Y47" i="123"/>
  <c r="P49" i="123"/>
  <c r="AI49" i="123" s="1"/>
  <c r="V55" i="123"/>
  <c r="J58" i="123"/>
  <c r="V58" i="123"/>
  <c r="M57" i="123"/>
  <c r="AB60" i="123"/>
  <c r="V65" i="123"/>
  <c r="V23" i="125"/>
  <c r="J24" i="125"/>
  <c r="AB24" i="125"/>
  <c r="AE28" i="125"/>
  <c r="V31" i="125"/>
  <c r="J32" i="125"/>
  <c r="V37" i="125"/>
  <c r="J40" i="125"/>
  <c r="J48" i="125"/>
  <c r="Y47" i="125"/>
  <c r="P49" i="125"/>
  <c r="V55" i="125"/>
  <c r="J58" i="125"/>
  <c r="V58" i="125"/>
  <c r="M57" i="125"/>
  <c r="AB60" i="125"/>
  <c r="V65" i="125"/>
  <c r="Y67" i="126"/>
  <c r="D22" i="126"/>
  <c r="M21" i="126"/>
  <c r="V25" i="126"/>
  <c r="J26" i="126"/>
  <c r="AB26" i="126"/>
  <c r="D30" i="126"/>
  <c r="Y35" i="126"/>
  <c r="J37" i="126"/>
  <c r="P37" i="126"/>
  <c r="AE39" i="126"/>
  <c r="AH41" i="126"/>
  <c r="J42" i="126"/>
  <c r="AB42" i="126"/>
  <c r="P45" i="126"/>
  <c r="AE47" i="126"/>
  <c r="AH49" i="126"/>
  <c r="J50" i="126"/>
  <c r="AB50" i="126"/>
  <c r="P53" i="126"/>
  <c r="D54" i="126"/>
  <c r="J58" i="126"/>
  <c r="AB58" i="126"/>
  <c r="S57" i="126"/>
  <c r="P61" i="126"/>
  <c r="D62" i="126"/>
  <c r="G67" i="127"/>
  <c r="AH22" i="127"/>
  <c r="P22" i="127"/>
  <c r="V26" i="127"/>
  <c r="AE28" i="127"/>
  <c r="D29" i="127"/>
  <c r="P31" i="127"/>
  <c r="D32" i="127"/>
  <c r="P32" i="127"/>
  <c r="V33" i="127"/>
  <c r="AI33" i="127" s="1"/>
  <c r="G35" i="127"/>
  <c r="J37" i="127"/>
  <c r="Y39" i="127"/>
  <c r="J45" i="127"/>
  <c r="P48" i="127"/>
  <c r="V52" i="127"/>
  <c r="AI63" i="129"/>
  <c r="AH68" i="125"/>
  <c r="B15" i="125" s="1"/>
  <c r="M66" i="126"/>
  <c r="AI28" i="126"/>
  <c r="S39" i="126"/>
  <c r="S47" i="126"/>
  <c r="AH55" i="126"/>
  <c r="G57" i="126"/>
  <c r="Y57" i="126"/>
  <c r="AH63" i="126"/>
  <c r="Y67" i="127"/>
  <c r="AE67" i="127"/>
  <c r="D47" i="127"/>
  <c r="AH47" i="127"/>
  <c r="AB50" i="127"/>
  <c r="AH54" i="127"/>
  <c r="D54" i="127"/>
  <c r="P54" i="127"/>
  <c r="AI23" i="129"/>
  <c r="AI51" i="129"/>
  <c r="J24" i="123"/>
  <c r="AH28" i="123"/>
  <c r="P29" i="123"/>
  <c r="AI29" i="123" s="1"/>
  <c r="AH39" i="123"/>
  <c r="AE39" i="123"/>
  <c r="S39" i="123"/>
  <c r="J42" i="123"/>
  <c r="V42" i="123"/>
  <c r="J43" i="123"/>
  <c r="AI43" i="123" s="1"/>
  <c r="AB44" i="123"/>
  <c r="V49" i="123"/>
  <c r="J50" i="123"/>
  <c r="AB50" i="123"/>
  <c r="J53" i="123"/>
  <c r="P55" i="123"/>
  <c r="V63" i="123"/>
  <c r="J64" i="123"/>
  <c r="AH68" i="123"/>
  <c r="B15" i="123" s="1"/>
  <c r="J22" i="125"/>
  <c r="Y21" i="125"/>
  <c r="P23" i="125"/>
  <c r="AH28" i="125"/>
  <c r="Y28" i="125"/>
  <c r="V33" i="125"/>
  <c r="J36" i="125"/>
  <c r="V41" i="125"/>
  <c r="J42" i="125"/>
  <c r="V42" i="125"/>
  <c r="J43" i="125"/>
  <c r="AB44" i="125"/>
  <c r="V49" i="125"/>
  <c r="J50" i="125"/>
  <c r="AB50" i="125"/>
  <c r="J53" i="125"/>
  <c r="P55" i="125"/>
  <c r="AI55" i="125" s="1"/>
  <c r="V63" i="125"/>
  <c r="J64" i="125"/>
  <c r="J22" i="126"/>
  <c r="AB22" i="126"/>
  <c r="D26" i="126"/>
  <c r="AI26" i="126" s="1"/>
  <c r="V29" i="126"/>
  <c r="J30" i="126"/>
  <c r="AB30" i="126"/>
  <c r="AH37" i="126"/>
  <c r="G39" i="126"/>
  <c r="Y39" i="126"/>
  <c r="P41" i="126"/>
  <c r="D42" i="126"/>
  <c r="AI42" i="126" s="1"/>
  <c r="AH45" i="126"/>
  <c r="G47" i="126"/>
  <c r="Y47" i="126"/>
  <c r="P49" i="126"/>
  <c r="D50" i="126"/>
  <c r="AI50" i="126" s="1"/>
  <c r="AH53" i="126"/>
  <c r="J54" i="126"/>
  <c r="AB54" i="126"/>
  <c r="D58" i="126"/>
  <c r="AI58" i="126" s="1"/>
  <c r="M57" i="126"/>
  <c r="AH61" i="126"/>
  <c r="J62" i="126"/>
  <c r="AB62" i="126"/>
  <c r="V64" i="126"/>
  <c r="D22" i="127"/>
  <c r="V22" i="127"/>
  <c r="Y21" i="127"/>
  <c r="AB25" i="127"/>
  <c r="P26" i="127"/>
  <c r="AI26" i="127" s="1"/>
  <c r="J29" i="127"/>
  <c r="Y28" i="127"/>
  <c r="AI35" i="127"/>
  <c r="AH35" i="127"/>
  <c r="M35" i="127"/>
  <c r="AE35" i="127"/>
  <c r="D37" i="127"/>
  <c r="AH40" i="127"/>
  <c r="D40" i="127"/>
  <c r="P40" i="127"/>
  <c r="P43" i="127"/>
  <c r="D44" i="127"/>
  <c r="P44" i="127"/>
  <c r="AI47" i="127"/>
  <c r="J49" i="127"/>
  <c r="J50" i="127"/>
  <c r="AI50" i="127" s="1"/>
  <c r="AH53" i="127"/>
  <c r="AH59" i="127"/>
  <c r="J47" i="128"/>
  <c r="M47" i="128"/>
  <c r="V51" i="128"/>
  <c r="J52" i="128"/>
  <c r="P55" i="128"/>
  <c r="J57" i="128"/>
  <c r="D58" i="128"/>
  <c r="M57" i="128"/>
  <c r="V61" i="128"/>
  <c r="J62" i="128"/>
  <c r="AB62" i="128"/>
  <c r="Y67" i="129"/>
  <c r="AI21" i="129"/>
  <c r="M28" i="129"/>
  <c r="V31" i="129"/>
  <c r="J32" i="129"/>
  <c r="AB32" i="129"/>
  <c r="M35" i="129"/>
  <c r="J40" i="129"/>
  <c r="V40" i="129"/>
  <c r="AB40" i="129"/>
  <c r="S39" i="129"/>
  <c r="J43" i="129"/>
  <c r="P45" i="129"/>
  <c r="V53" i="129"/>
  <c r="J54" i="129"/>
  <c r="P64" i="129"/>
  <c r="J23" i="130"/>
  <c r="V23" i="130"/>
  <c r="J24" i="130"/>
  <c r="D26" i="130"/>
  <c r="AH28" i="130"/>
  <c r="V30" i="130"/>
  <c r="J32" i="130"/>
  <c r="AI35" i="130"/>
  <c r="AH35" i="130"/>
  <c r="AH39" i="130"/>
  <c r="S39" i="130"/>
  <c r="D41" i="127"/>
  <c r="D45" i="127"/>
  <c r="AI45" i="127" s="1"/>
  <c r="V45" i="127"/>
  <c r="D49" i="127"/>
  <c r="S47" i="127"/>
  <c r="AB51" i="127"/>
  <c r="AI51" i="127" s="1"/>
  <c r="P52" i="127"/>
  <c r="D53" i="127"/>
  <c r="D55" i="127"/>
  <c r="AH57" i="127"/>
  <c r="P58" i="127"/>
  <c r="AE57" i="127"/>
  <c r="D59" i="127"/>
  <c r="D61" i="127"/>
  <c r="D65" i="127"/>
  <c r="AI65" i="127" s="1"/>
  <c r="V65" i="127"/>
  <c r="AH21" i="128"/>
  <c r="S67" i="128"/>
  <c r="Y67" i="128"/>
  <c r="AE28" i="128"/>
  <c r="V31" i="128"/>
  <c r="AI31" i="128" s="1"/>
  <c r="J32" i="128"/>
  <c r="AB32" i="128"/>
  <c r="AH33" i="128"/>
  <c r="S35" i="128"/>
  <c r="V41" i="128"/>
  <c r="J42" i="128"/>
  <c r="AB42" i="128"/>
  <c r="AE47" i="128"/>
  <c r="D55" i="128"/>
  <c r="AE57" i="128"/>
  <c r="AH21" i="129"/>
  <c r="Y21" i="129"/>
  <c r="AH28" i="129"/>
  <c r="M67" i="129"/>
  <c r="AE35" i="129"/>
  <c r="G39" i="129"/>
  <c r="AH57" i="129"/>
  <c r="AE57" i="129"/>
  <c r="AB63" i="129"/>
  <c r="AB64" i="129"/>
  <c r="P22" i="130"/>
  <c r="AE28" i="130"/>
  <c r="V31" i="130"/>
  <c r="J33" i="130"/>
  <c r="S35" i="130"/>
  <c r="AB40" i="130"/>
  <c r="D47" i="130"/>
  <c r="AH47" i="130"/>
  <c r="D57" i="130"/>
  <c r="AH57" i="130"/>
  <c r="AB64" i="126"/>
  <c r="AH68" i="126"/>
  <c r="B15" i="126" s="1"/>
  <c r="S67" i="127"/>
  <c r="M21" i="127"/>
  <c r="D23" i="127"/>
  <c r="D24" i="127"/>
  <c r="AH30" i="127"/>
  <c r="P30" i="127"/>
  <c r="J32" i="127"/>
  <c r="AB37" i="127"/>
  <c r="AH42" i="127"/>
  <c r="P42" i="127"/>
  <c r="J44" i="127"/>
  <c r="AB49" i="127"/>
  <c r="P50" i="127"/>
  <c r="M57" i="127"/>
  <c r="P62" i="127"/>
  <c r="G67" i="128"/>
  <c r="J22" i="128"/>
  <c r="P23" i="128"/>
  <c r="AI23" i="128" s="1"/>
  <c r="V25" i="128"/>
  <c r="J26" i="128"/>
  <c r="V26" i="128"/>
  <c r="G28" i="128"/>
  <c r="M67" i="128"/>
  <c r="J29" i="128"/>
  <c r="J33" i="128"/>
  <c r="J36" i="128"/>
  <c r="AB36" i="128"/>
  <c r="AH37" i="128"/>
  <c r="AE39" i="128"/>
  <c r="S39" i="128"/>
  <c r="D44" i="128"/>
  <c r="AI44" i="128" s="1"/>
  <c r="J48" i="128"/>
  <c r="S47" i="128"/>
  <c r="P51" i="128"/>
  <c r="V55" i="128"/>
  <c r="J58" i="128"/>
  <c r="AB58" i="128"/>
  <c r="S57" i="128"/>
  <c r="D62" i="128"/>
  <c r="V65" i="128"/>
  <c r="AH68" i="128"/>
  <c r="B15" i="128" s="1"/>
  <c r="M21" i="129"/>
  <c r="V25" i="129"/>
  <c r="J26" i="129"/>
  <c r="V29" i="129"/>
  <c r="J30" i="129"/>
  <c r="V30" i="129"/>
  <c r="P31" i="129"/>
  <c r="AI31" i="129" s="1"/>
  <c r="J36" i="129"/>
  <c r="AB36" i="129"/>
  <c r="S35" i="129"/>
  <c r="V45" i="129"/>
  <c r="J48" i="129"/>
  <c r="V48" i="129"/>
  <c r="M47" i="129"/>
  <c r="AB50" i="129"/>
  <c r="V55" i="129"/>
  <c r="J58" i="129"/>
  <c r="J64" i="129"/>
  <c r="S67" i="130"/>
  <c r="AI21" i="130"/>
  <c r="M66" i="130"/>
  <c r="AI28" i="130"/>
  <c r="Y28" i="130"/>
  <c r="P32" i="130"/>
  <c r="Y35" i="130"/>
  <c r="J37" i="130"/>
  <c r="P37" i="130"/>
  <c r="J40" i="130"/>
  <c r="AI40" i="130" s="1"/>
  <c r="M39" i="130"/>
  <c r="AH49" i="130"/>
  <c r="D49" i="130"/>
  <c r="AI54" i="130"/>
  <c r="P63" i="127"/>
  <c r="S66" i="128"/>
  <c r="AI28" i="128"/>
  <c r="V30" i="128"/>
  <c r="V40" i="128"/>
  <c r="AH41" i="128"/>
  <c r="AI42" i="128"/>
  <c r="S66" i="129"/>
  <c r="G28" i="129"/>
  <c r="S57" i="130"/>
  <c r="P61" i="130"/>
  <c r="D62" i="130"/>
  <c r="AI62" i="130" s="1"/>
  <c r="G67" i="131"/>
  <c r="AI21" i="131"/>
  <c r="P32" i="131"/>
  <c r="AI35" i="131"/>
  <c r="J41" i="131"/>
  <c r="V41" i="131"/>
  <c r="AE47" i="131"/>
  <c r="D51" i="131"/>
  <c r="AB55" i="131"/>
  <c r="AH57" i="131"/>
  <c r="AE57" i="131"/>
  <c r="D59" i="131"/>
  <c r="AB63" i="131"/>
  <c r="V22" i="132"/>
  <c r="M28" i="132"/>
  <c r="V59" i="129"/>
  <c r="J60" i="129"/>
  <c r="V60" i="129"/>
  <c r="J61" i="129"/>
  <c r="AB62" i="129"/>
  <c r="G67" i="130"/>
  <c r="AE67" i="130"/>
  <c r="Y21" i="130"/>
  <c r="D24" i="130"/>
  <c r="V29" i="130"/>
  <c r="J30" i="130"/>
  <c r="AE35" i="130"/>
  <c r="V37" i="130"/>
  <c r="G39" i="130"/>
  <c r="Y39" i="130"/>
  <c r="P41" i="130"/>
  <c r="D42" i="130"/>
  <c r="V45" i="130"/>
  <c r="G47" i="130"/>
  <c r="Y47" i="130"/>
  <c r="P49" i="130"/>
  <c r="P51" i="130"/>
  <c r="D52" i="130"/>
  <c r="V55" i="130"/>
  <c r="G57" i="130"/>
  <c r="Y57" i="130"/>
  <c r="P59" i="130"/>
  <c r="D60" i="130"/>
  <c r="V63" i="130"/>
  <c r="AB65" i="130"/>
  <c r="AI65" i="130" s="1"/>
  <c r="Y21" i="131"/>
  <c r="P26" i="131"/>
  <c r="Y28" i="131"/>
  <c r="J31" i="131"/>
  <c r="AB31" i="131"/>
  <c r="AE39" i="131"/>
  <c r="D43" i="131"/>
  <c r="AH47" i="131"/>
  <c r="P48" i="131"/>
  <c r="AB50" i="131"/>
  <c r="V54" i="131"/>
  <c r="AB58" i="131"/>
  <c r="V62" i="131"/>
  <c r="J65" i="131"/>
  <c r="AI65" i="131" s="1"/>
  <c r="V65" i="131"/>
  <c r="J25" i="132"/>
  <c r="AI48" i="130"/>
  <c r="M47" i="130"/>
  <c r="AI50" i="130"/>
  <c r="M57" i="130"/>
  <c r="P28" i="131"/>
  <c r="S28" i="131"/>
  <c r="AB29" i="131"/>
  <c r="G28" i="131"/>
  <c r="AH39" i="131"/>
  <c r="M47" i="131"/>
  <c r="AH21" i="132"/>
  <c r="M67" i="132"/>
  <c r="AE47" i="130"/>
  <c r="D21" i="131"/>
  <c r="AH21" i="131"/>
  <c r="D35" i="131"/>
  <c r="AH35" i="131"/>
  <c r="M39" i="131"/>
  <c r="Y66" i="132"/>
  <c r="Y21" i="132"/>
  <c r="AH35" i="132"/>
  <c r="D37" i="132"/>
  <c r="AH37" i="132"/>
  <c r="V25" i="132"/>
  <c r="J26" i="132"/>
  <c r="AI28" i="132"/>
  <c r="J30" i="132"/>
  <c r="J32" i="132"/>
  <c r="AB37" i="132"/>
  <c r="P40" i="132"/>
  <c r="D41" i="132"/>
  <c r="P42" i="132"/>
  <c r="D43" i="132"/>
  <c r="P43" i="132"/>
  <c r="P44" i="132"/>
  <c r="AB44" i="132"/>
  <c r="D45" i="132"/>
  <c r="P45" i="132"/>
  <c r="D50" i="132"/>
  <c r="V51" i="132"/>
  <c r="D52" i="132"/>
  <c r="V53" i="132"/>
  <c r="D54" i="132"/>
  <c r="V55" i="132"/>
  <c r="D58" i="132"/>
  <c r="V59" i="132"/>
  <c r="D60" i="132"/>
  <c r="V61" i="132"/>
  <c r="V63" i="132"/>
  <c r="V65" i="132"/>
  <c r="AH68" i="132"/>
  <c r="B15" i="132" s="1"/>
  <c r="AE67" i="133"/>
  <c r="AH22" i="133"/>
  <c r="P22" i="133"/>
  <c r="D23" i="133"/>
  <c r="AH24" i="133"/>
  <c r="P24" i="133"/>
  <c r="D25" i="133"/>
  <c r="J30" i="133"/>
  <c r="J32" i="133"/>
  <c r="AI32" i="133" s="1"/>
  <c r="AI35" i="133"/>
  <c r="AH37" i="133"/>
  <c r="AH39" i="133"/>
  <c r="AI47" i="133"/>
  <c r="V49" i="133"/>
  <c r="AH51" i="133"/>
  <c r="V53" i="133"/>
  <c r="V55" i="133"/>
  <c r="AH61" i="133"/>
  <c r="AH65" i="133"/>
  <c r="AI28" i="134"/>
  <c r="P29" i="134"/>
  <c r="AI29" i="134" s="1"/>
  <c r="S28" i="134"/>
  <c r="D31" i="134"/>
  <c r="AH31" i="134"/>
  <c r="AI47" i="134"/>
  <c r="AI57" i="134"/>
  <c r="Y67" i="131"/>
  <c r="M21" i="131"/>
  <c r="V25" i="131"/>
  <c r="J26" i="131"/>
  <c r="AB26" i="131"/>
  <c r="V31" i="131"/>
  <c r="J32" i="131"/>
  <c r="D36" i="131"/>
  <c r="J40" i="131"/>
  <c r="S39" i="131"/>
  <c r="J48" i="131"/>
  <c r="AB48" i="131"/>
  <c r="S47" i="131"/>
  <c r="V55" i="131"/>
  <c r="G57" i="131"/>
  <c r="Y57" i="131"/>
  <c r="P59" i="131"/>
  <c r="D60" i="131"/>
  <c r="V63" i="131"/>
  <c r="AI63" i="131" s="1"/>
  <c r="J64" i="131"/>
  <c r="AI64" i="131" s="1"/>
  <c r="AB64" i="131"/>
  <c r="AH68" i="131"/>
  <c r="B15" i="131" s="1"/>
  <c r="AE67" i="132"/>
  <c r="AH22" i="132"/>
  <c r="P22" i="132"/>
  <c r="D23" i="132"/>
  <c r="P24" i="132"/>
  <c r="AI24" i="132" s="1"/>
  <c r="D25" i="132"/>
  <c r="V29" i="132"/>
  <c r="V31" i="132"/>
  <c r="V33" i="132"/>
  <c r="AI35" i="132"/>
  <c r="J36" i="132"/>
  <c r="AB41" i="132"/>
  <c r="D61" i="132"/>
  <c r="P62" i="132"/>
  <c r="D63" i="132"/>
  <c r="AH64" i="132"/>
  <c r="P64" i="132"/>
  <c r="D65" i="132"/>
  <c r="S67" i="133"/>
  <c r="Y67" i="133"/>
  <c r="M66" i="133"/>
  <c r="AB23" i="133"/>
  <c r="AB25" i="133"/>
  <c r="AH26" i="133"/>
  <c r="P26" i="133"/>
  <c r="AH28" i="133"/>
  <c r="AH29" i="133"/>
  <c r="AH31" i="133"/>
  <c r="V33" i="133"/>
  <c r="J40" i="133"/>
  <c r="J42" i="133"/>
  <c r="J44" i="133"/>
  <c r="AI44" i="133" s="1"/>
  <c r="M28" i="134"/>
  <c r="AH55" i="134"/>
  <c r="J55" i="134"/>
  <c r="J64" i="130"/>
  <c r="AI64" i="130" s="1"/>
  <c r="AB64" i="130"/>
  <c r="AH68" i="130"/>
  <c r="B15" i="130" s="1"/>
  <c r="M66" i="131"/>
  <c r="V23" i="131"/>
  <c r="J24" i="131"/>
  <c r="AB24" i="131"/>
  <c r="S67" i="131"/>
  <c r="V29" i="131"/>
  <c r="J30" i="131"/>
  <c r="P33" i="131"/>
  <c r="AE35" i="131"/>
  <c r="V37" i="131"/>
  <c r="G39" i="131"/>
  <c r="Y39" i="131"/>
  <c r="V45" i="131"/>
  <c r="G47" i="131"/>
  <c r="Y47" i="131"/>
  <c r="V53" i="131"/>
  <c r="J54" i="131"/>
  <c r="AI54" i="131" s="1"/>
  <c r="AB54" i="131"/>
  <c r="D58" i="131"/>
  <c r="M57" i="131"/>
  <c r="V61" i="131"/>
  <c r="J62" i="131"/>
  <c r="AI62" i="131" s="1"/>
  <c r="AB62" i="131"/>
  <c r="P65" i="131"/>
  <c r="S67" i="132"/>
  <c r="Y67" i="132"/>
  <c r="M66" i="132"/>
  <c r="AB23" i="132"/>
  <c r="AB25" i="132"/>
  <c r="P26" i="132"/>
  <c r="AI26" i="132" s="1"/>
  <c r="AB26" i="132"/>
  <c r="AH28" i="132"/>
  <c r="D29" i="132"/>
  <c r="P29" i="132"/>
  <c r="AH30" i="132"/>
  <c r="P30" i="132"/>
  <c r="AI30" i="132" s="1"/>
  <c r="AB30" i="132"/>
  <c r="D31" i="132"/>
  <c r="P31" i="132"/>
  <c r="P32" i="132"/>
  <c r="AB32" i="132"/>
  <c r="D33" i="132"/>
  <c r="AI33" i="132" s="1"/>
  <c r="P33" i="132"/>
  <c r="V37" i="132"/>
  <c r="AI39" i="132"/>
  <c r="AH45" i="132"/>
  <c r="AB49" i="132"/>
  <c r="AB51" i="132"/>
  <c r="AB53" i="132"/>
  <c r="AB55" i="132"/>
  <c r="AI55" i="132" s="1"/>
  <c r="AB59" i="132"/>
  <c r="AB61" i="132"/>
  <c r="AB63" i="132"/>
  <c r="AB65" i="132"/>
  <c r="AI65" i="132" s="1"/>
  <c r="G67" i="133"/>
  <c r="M67" i="133"/>
  <c r="J22" i="133"/>
  <c r="Y66" i="133"/>
  <c r="J24" i="133"/>
  <c r="AH25" i="133"/>
  <c r="D29" i="133"/>
  <c r="P29" i="133"/>
  <c r="AI29" i="133" s="1"/>
  <c r="AH30" i="133"/>
  <c r="P30" i="133"/>
  <c r="AB30" i="133"/>
  <c r="D31" i="133"/>
  <c r="P31" i="133"/>
  <c r="AH32" i="133"/>
  <c r="P32" i="133"/>
  <c r="AB32" i="133"/>
  <c r="D33" i="133"/>
  <c r="AI33" i="133" s="1"/>
  <c r="P33" i="133"/>
  <c r="D35" i="133"/>
  <c r="AI39" i="133"/>
  <c r="V41" i="133"/>
  <c r="V43" i="133"/>
  <c r="AH45" i="133"/>
  <c r="AH47" i="133"/>
  <c r="AI57" i="133"/>
  <c r="G66" i="134"/>
  <c r="AE66" i="134"/>
  <c r="J25" i="134"/>
  <c r="AH25" i="134"/>
  <c r="AB47" i="134"/>
  <c r="AH47" i="134"/>
  <c r="D59" i="134"/>
  <c r="AI59" i="134" s="1"/>
  <c r="AH59" i="134"/>
  <c r="AB29" i="134"/>
  <c r="AB31" i="134"/>
  <c r="J33" i="134"/>
  <c r="V33" i="134"/>
  <c r="J37" i="134"/>
  <c r="AH37" i="134"/>
  <c r="J41" i="134"/>
  <c r="AH41" i="134"/>
  <c r="D42" i="134"/>
  <c r="D43" i="134"/>
  <c r="J45" i="134"/>
  <c r="V45" i="134"/>
  <c r="AH57" i="134"/>
  <c r="AB59" i="134"/>
  <c r="P60" i="134"/>
  <c r="D61" i="134"/>
  <c r="P62" i="134"/>
  <c r="D63" i="134"/>
  <c r="P64" i="134"/>
  <c r="D65" i="134"/>
  <c r="G67" i="134"/>
  <c r="D22" i="134"/>
  <c r="M21" i="134"/>
  <c r="AH24" i="134"/>
  <c r="V24" i="134"/>
  <c r="D26" i="134"/>
  <c r="AH32" i="134"/>
  <c r="AH36" i="134"/>
  <c r="AH40" i="134"/>
  <c r="AH44" i="134"/>
  <c r="AH58" i="134"/>
  <c r="AB61" i="134"/>
  <c r="AB63" i="134"/>
  <c r="AB65" i="134"/>
  <c r="AH36" i="133"/>
  <c r="P36" i="133"/>
  <c r="AB36" i="133"/>
  <c r="D37" i="133"/>
  <c r="P37" i="133"/>
  <c r="AH40" i="133"/>
  <c r="P40" i="133"/>
  <c r="AB40" i="133"/>
  <c r="D41" i="133"/>
  <c r="AI41" i="133" s="1"/>
  <c r="P41" i="133"/>
  <c r="AH42" i="133"/>
  <c r="P42" i="133"/>
  <c r="AB42" i="133"/>
  <c r="AI42" i="133" s="1"/>
  <c r="D43" i="133"/>
  <c r="AI43" i="133" s="1"/>
  <c r="P43" i="133"/>
  <c r="AH44" i="133"/>
  <c r="P44" i="133"/>
  <c r="AB44" i="133"/>
  <c r="D45" i="133"/>
  <c r="P45" i="133"/>
  <c r="AH48" i="133"/>
  <c r="P48" i="133"/>
  <c r="AB48" i="133"/>
  <c r="D49" i="133"/>
  <c r="P49" i="133"/>
  <c r="AH50" i="133"/>
  <c r="P50" i="133"/>
  <c r="AB50" i="133"/>
  <c r="D51" i="133"/>
  <c r="AI51" i="133" s="1"/>
  <c r="P51" i="133"/>
  <c r="AH52" i="133"/>
  <c r="P52" i="133"/>
  <c r="AB52" i="133"/>
  <c r="AI52" i="133" s="1"/>
  <c r="D53" i="133"/>
  <c r="AI53" i="133" s="1"/>
  <c r="P53" i="133"/>
  <c r="AH54" i="133"/>
  <c r="AH58" i="133"/>
  <c r="AH60" i="133"/>
  <c r="AH62" i="133"/>
  <c r="J64" i="133"/>
  <c r="AE67" i="134"/>
  <c r="Y66" i="134"/>
  <c r="J23" i="134"/>
  <c r="V23" i="134"/>
  <c r="P24" i="134"/>
  <c r="D30" i="134"/>
  <c r="D32" i="134"/>
  <c r="D33" i="134"/>
  <c r="AH35" i="134"/>
  <c r="D36" i="134"/>
  <c r="D37" i="134"/>
  <c r="AH39" i="134"/>
  <c r="D40" i="134"/>
  <c r="D41" i="134"/>
  <c r="J43" i="134"/>
  <c r="V43" i="134"/>
  <c r="D44" i="134"/>
  <c r="AI44" i="134" s="1"/>
  <c r="D45" i="134"/>
  <c r="AH48" i="134"/>
  <c r="AH50" i="134"/>
  <c r="AH52" i="134"/>
  <c r="AH54" i="134"/>
  <c r="AH68" i="134"/>
  <c r="B15" i="134" s="1"/>
  <c r="P54" i="133"/>
  <c r="AB54" i="133"/>
  <c r="AI54" i="133" s="1"/>
  <c r="D55" i="133"/>
  <c r="P55" i="133"/>
  <c r="AB55" i="133"/>
  <c r="P58" i="133"/>
  <c r="AB58" i="133"/>
  <c r="D59" i="133"/>
  <c r="P59" i="133"/>
  <c r="P60" i="133"/>
  <c r="AB60" i="133"/>
  <c r="D61" i="133"/>
  <c r="P61" i="133"/>
  <c r="P62" i="133"/>
  <c r="AB62" i="133"/>
  <c r="D63" i="133"/>
  <c r="P63" i="133"/>
  <c r="AH64" i="133"/>
  <c r="P64" i="133"/>
  <c r="AB64" i="133"/>
  <c r="D65" i="133"/>
  <c r="P65" i="133"/>
  <c r="S67" i="134"/>
  <c r="Y67" i="134"/>
  <c r="M66" i="134"/>
  <c r="AB22" i="134"/>
  <c r="P23" i="134"/>
  <c r="AB24" i="134"/>
  <c r="P25" i="134"/>
  <c r="AB26" i="134"/>
  <c r="AH30" i="134"/>
  <c r="AB37" i="134"/>
  <c r="AB41" i="134"/>
  <c r="AB43" i="134"/>
  <c r="AB45" i="134"/>
  <c r="P48" i="134"/>
  <c r="AB48" i="134"/>
  <c r="D49" i="134"/>
  <c r="AI49" i="134" s="1"/>
  <c r="P49" i="134"/>
  <c r="P50" i="134"/>
  <c r="AB50" i="134"/>
  <c r="D51" i="134"/>
  <c r="AI51" i="134" s="1"/>
  <c r="P51" i="134"/>
  <c r="P52" i="134"/>
  <c r="AB52" i="134"/>
  <c r="D53" i="134"/>
  <c r="P53" i="134"/>
  <c r="P54" i="134"/>
  <c r="AB54" i="134"/>
  <c r="D55" i="134"/>
  <c r="AI55" i="134" s="1"/>
  <c r="P55" i="134"/>
  <c r="D58" i="134"/>
  <c r="V59" i="134"/>
  <c r="AH60" i="134"/>
  <c r="AH62" i="134"/>
  <c r="AH64" i="134"/>
  <c r="AI37" i="134"/>
  <c r="AI53" i="134"/>
  <c r="AI60" i="134"/>
  <c r="AI23" i="134"/>
  <c r="AI31" i="134"/>
  <c r="AI32" i="134"/>
  <c r="AI61" i="134"/>
  <c r="AI63" i="134"/>
  <c r="AI65" i="134"/>
  <c r="AH29" i="134"/>
  <c r="AH51" i="134"/>
  <c r="AH53" i="134"/>
  <c r="AH63" i="134"/>
  <c r="S66" i="134"/>
  <c r="AI21" i="134"/>
  <c r="AH23" i="134"/>
  <c r="AH33" i="134"/>
  <c r="AH43" i="134"/>
  <c r="AH49" i="134"/>
  <c r="AH61" i="134"/>
  <c r="AH65" i="134"/>
  <c r="G21" i="134"/>
  <c r="AE21" i="134"/>
  <c r="J22" i="134"/>
  <c r="AI22" i="134" s="1"/>
  <c r="J24" i="134"/>
  <c r="AI24" i="134" s="1"/>
  <c r="V25" i="134"/>
  <c r="J26" i="134"/>
  <c r="J30" i="134"/>
  <c r="AI30" i="134" s="1"/>
  <c r="J32" i="134"/>
  <c r="G35" i="134"/>
  <c r="S35" i="134"/>
  <c r="AE35" i="134"/>
  <c r="J36" i="134"/>
  <c r="AI36" i="134" s="1"/>
  <c r="V37" i="134"/>
  <c r="G39" i="134"/>
  <c r="S39" i="134"/>
  <c r="AE39" i="134"/>
  <c r="J40" i="134"/>
  <c r="V41" i="134"/>
  <c r="J42" i="134"/>
  <c r="AI42" i="134" s="1"/>
  <c r="J44" i="134"/>
  <c r="G47" i="134"/>
  <c r="S47" i="134"/>
  <c r="AE47" i="134"/>
  <c r="J48" i="134"/>
  <c r="AI48" i="134" s="1"/>
  <c r="J50" i="134"/>
  <c r="AI50" i="134" s="1"/>
  <c r="J52" i="134"/>
  <c r="AI52" i="134" s="1"/>
  <c r="J54" i="134"/>
  <c r="AI54" i="134" s="1"/>
  <c r="G57" i="134"/>
  <c r="S57" i="134"/>
  <c r="AE57" i="134"/>
  <c r="J58" i="134"/>
  <c r="AI58" i="134" s="1"/>
  <c r="J60" i="134"/>
  <c r="J62" i="134"/>
  <c r="AI62" i="134" s="1"/>
  <c r="J64" i="134"/>
  <c r="AI22" i="133"/>
  <c r="AI24" i="133"/>
  <c r="AI23" i="133"/>
  <c r="AI25" i="133"/>
  <c r="AI26" i="133"/>
  <c r="AI30" i="133"/>
  <c r="AI36" i="133"/>
  <c r="AI40" i="133"/>
  <c r="AI48" i="133"/>
  <c r="AI50" i="133"/>
  <c r="AI64" i="133"/>
  <c r="AH23" i="133"/>
  <c r="AH33" i="133"/>
  <c r="AH43" i="133"/>
  <c r="AH55" i="133"/>
  <c r="AH59" i="133"/>
  <c r="AH63" i="133"/>
  <c r="S66" i="133"/>
  <c r="AI21" i="133"/>
  <c r="AH41" i="133"/>
  <c r="AH49" i="133"/>
  <c r="AH53" i="133"/>
  <c r="G21" i="133"/>
  <c r="S21" i="133"/>
  <c r="AE21" i="133"/>
  <c r="D28" i="133"/>
  <c r="V29" i="133"/>
  <c r="V31" i="133"/>
  <c r="G35" i="133"/>
  <c r="S35" i="133"/>
  <c r="AE35" i="133"/>
  <c r="V37" i="133"/>
  <c r="G39" i="133"/>
  <c r="S39" i="133"/>
  <c r="AE39" i="133"/>
  <c r="V45" i="133"/>
  <c r="AI45" i="133" s="1"/>
  <c r="G47" i="133"/>
  <c r="S47" i="133"/>
  <c r="AE47" i="133"/>
  <c r="V51" i="133"/>
  <c r="G57" i="133"/>
  <c r="S57" i="133"/>
  <c r="AE57" i="133"/>
  <c r="J58" i="133"/>
  <c r="AI58" i="133" s="1"/>
  <c r="J60" i="133"/>
  <c r="AI60" i="133" s="1"/>
  <c r="V61" i="133"/>
  <c r="AI61" i="133" s="1"/>
  <c r="J62" i="133"/>
  <c r="V65" i="133"/>
  <c r="G66" i="133"/>
  <c r="AE66" i="133"/>
  <c r="AB40" i="132"/>
  <c r="AE39" i="132"/>
  <c r="P41" i="132"/>
  <c r="AI41" i="132" s="1"/>
  <c r="S39" i="132"/>
  <c r="AH44" i="132"/>
  <c r="J44" i="132"/>
  <c r="AB22" i="132"/>
  <c r="AE66" i="132"/>
  <c r="AE21" i="132"/>
  <c r="AI31" i="132"/>
  <c r="AI32" i="132"/>
  <c r="AH48" i="132"/>
  <c r="J48" i="132"/>
  <c r="AH24" i="132"/>
  <c r="AI25" i="132"/>
  <c r="S28" i="132"/>
  <c r="AH29" i="132"/>
  <c r="AH32" i="132"/>
  <c r="D36" i="132"/>
  <c r="G35" i="132"/>
  <c r="AH40" i="132"/>
  <c r="J40" i="132"/>
  <c r="AH41" i="132"/>
  <c r="AI45" i="132"/>
  <c r="D48" i="132"/>
  <c r="G47" i="132"/>
  <c r="V49" i="132"/>
  <c r="AH49" i="132"/>
  <c r="AI64" i="132"/>
  <c r="D22" i="132"/>
  <c r="AI22" i="132" s="1"/>
  <c r="G66" i="132"/>
  <c r="G21" i="132"/>
  <c r="AI23" i="132"/>
  <c r="P23" i="132"/>
  <c r="S21" i="132"/>
  <c r="S66" i="132"/>
  <c r="AI43" i="132"/>
  <c r="AH23" i="132"/>
  <c r="AH26" i="132"/>
  <c r="AH31" i="132"/>
  <c r="AH36" i="132"/>
  <c r="AB36" i="132"/>
  <c r="AE35" i="132"/>
  <c r="P37" i="132"/>
  <c r="AI37" i="132" s="1"/>
  <c r="S35" i="132"/>
  <c r="D40" i="132"/>
  <c r="AI40" i="132" s="1"/>
  <c r="G39" i="132"/>
  <c r="AH42" i="132"/>
  <c r="J42" i="132"/>
  <c r="AI42" i="132" s="1"/>
  <c r="AH43" i="132"/>
  <c r="AB48" i="132"/>
  <c r="AE47" i="132"/>
  <c r="P49" i="132"/>
  <c r="AI49" i="132" s="1"/>
  <c r="S47" i="132"/>
  <c r="AI51" i="132"/>
  <c r="AI53" i="132"/>
  <c r="AI59" i="132"/>
  <c r="AI61" i="132"/>
  <c r="AI63" i="132"/>
  <c r="AH51" i="132"/>
  <c r="AH53" i="132"/>
  <c r="AH55" i="132"/>
  <c r="AH59" i="132"/>
  <c r="AH61" i="132"/>
  <c r="AH63" i="132"/>
  <c r="AH65" i="132"/>
  <c r="AI21" i="132"/>
  <c r="D28" i="132"/>
  <c r="J50" i="132"/>
  <c r="AI50" i="132" s="1"/>
  <c r="J52" i="132"/>
  <c r="AI52" i="132" s="1"/>
  <c r="J54" i="132"/>
  <c r="AI54" i="132" s="1"/>
  <c r="G57" i="132"/>
  <c r="S57" i="132"/>
  <c r="AE57" i="132"/>
  <c r="J58" i="132"/>
  <c r="AI58" i="132" s="1"/>
  <c r="J60" i="132"/>
  <c r="AI60" i="132" s="1"/>
  <c r="J62" i="132"/>
  <c r="AI62" i="132" s="1"/>
  <c r="S21" i="131"/>
  <c r="S66" i="131"/>
  <c r="AH41" i="131"/>
  <c r="AH43" i="131"/>
  <c r="AH45" i="131"/>
  <c r="G66" i="131"/>
  <c r="G21" i="131"/>
  <c r="P23" i="131"/>
  <c r="P25" i="131"/>
  <c r="AI25" i="131" s="1"/>
  <c r="AI29" i="131"/>
  <c r="D30" i="131"/>
  <c r="AI31" i="131"/>
  <c r="D32" i="131"/>
  <c r="AI33" i="131"/>
  <c r="AH37" i="131"/>
  <c r="AB40" i="131"/>
  <c r="AB42" i="131"/>
  <c r="AB44" i="131"/>
  <c r="P49" i="131"/>
  <c r="P51" i="131"/>
  <c r="AI51" i="131" s="1"/>
  <c r="P53" i="131"/>
  <c r="AI53" i="131" s="1"/>
  <c r="AI55" i="131"/>
  <c r="D22" i="131"/>
  <c r="AI22" i="131" s="1"/>
  <c r="AI23" i="131"/>
  <c r="D24" i="131"/>
  <c r="AI24" i="131" s="1"/>
  <c r="D26" i="131"/>
  <c r="AI26" i="131" s="1"/>
  <c r="AH29" i="131"/>
  <c r="AH31" i="131"/>
  <c r="AH33" i="131"/>
  <c r="AB36" i="131"/>
  <c r="AI36" i="131" s="1"/>
  <c r="P41" i="131"/>
  <c r="AI41" i="131" s="1"/>
  <c r="P43" i="131"/>
  <c r="AI43" i="131" s="1"/>
  <c r="P45" i="131"/>
  <c r="D48" i="131"/>
  <c r="AI49" i="131"/>
  <c r="D50" i="131"/>
  <c r="AI50" i="131" s="1"/>
  <c r="D52" i="131"/>
  <c r="AI52" i="131" s="1"/>
  <c r="AI60" i="131"/>
  <c r="AI61" i="131"/>
  <c r="AE66" i="131"/>
  <c r="AE21" i="131"/>
  <c r="AH23" i="131"/>
  <c r="AH25" i="131"/>
  <c r="AB30" i="131"/>
  <c r="AB32" i="131"/>
  <c r="P37" i="131"/>
  <c r="D40" i="131"/>
  <c r="D42" i="131"/>
  <c r="D44" i="131"/>
  <c r="AI45" i="131"/>
  <c r="AH49" i="131"/>
  <c r="AH51" i="131"/>
  <c r="AI58" i="131"/>
  <c r="AI59" i="131"/>
  <c r="AH61" i="131"/>
  <c r="AH65" i="131"/>
  <c r="Y66" i="131"/>
  <c r="AH53" i="131"/>
  <c r="AH55" i="131"/>
  <c r="AH59" i="131"/>
  <c r="AH63" i="131"/>
  <c r="AH22" i="131"/>
  <c r="AH24" i="131"/>
  <c r="AH26" i="131"/>
  <c r="AH30" i="131"/>
  <c r="AH32" i="131"/>
  <c r="AH36" i="131"/>
  <c r="AH40" i="131"/>
  <c r="AH42" i="131"/>
  <c r="AH44" i="131"/>
  <c r="AH48" i="131"/>
  <c r="AH50" i="131"/>
  <c r="AH52" i="131"/>
  <c r="AH54" i="131"/>
  <c r="AH58" i="131"/>
  <c r="AH60" i="131"/>
  <c r="AH62" i="131"/>
  <c r="AH64" i="131"/>
  <c r="AH29" i="130"/>
  <c r="AH31" i="130"/>
  <c r="V33" i="130"/>
  <c r="AH33" i="130"/>
  <c r="AE66" i="130"/>
  <c r="AE21" i="130"/>
  <c r="AH23" i="130"/>
  <c r="AH25" i="130"/>
  <c r="AB30" i="130"/>
  <c r="AB32" i="130"/>
  <c r="AI36" i="130"/>
  <c r="AI37" i="130"/>
  <c r="AI44" i="130"/>
  <c r="AI45" i="130"/>
  <c r="AI55" i="130"/>
  <c r="AI63" i="130"/>
  <c r="AB22" i="130"/>
  <c r="AI22" i="130" s="1"/>
  <c r="S21" i="130"/>
  <c r="S66" i="130"/>
  <c r="AB24" i="130"/>
  <c r="AI24" i="130" s="1"/>
  <c r="AB26" i="130"/>
  <c r="AI26" i="130" s="1"/>
  <c r="P29" i="130"/>
  <c r="P31" i="130"/>
  <c r="AI31" i="130" s="1"/>
  <c r="P33" i="130"/>
  <c r="AI33" i="130" s="1"/>
  <c r="AI42" i="130"/>
  <c r="AI43" i="130"/>
  <c r="AI52" i="130"/>
  <c r="AI53" i="130"/>
  <c r="AI60" i="130"/>
  <c r="AI61" i="130"/>
  <c r="G66" i="130"/>
  <c r="G21" i="130"/>
  <c r="P23" i="130"/>
  <c r="AI23" i="130" s="1"/>
  <c r="P25" i="130"/>
  <c r="AI25" i="130" s="1"/>
  <c r="AI29" i="130"/>
  <c r="D30" i="130"/>
  <c r="AI30" i="130" s="1"/>
  <c r="D32" i="130"/>
  <c r="AI41" i="130"/>
  <c r="AI49" i="130"/>
  <c r="AI51" i="130"/>
  <c r="AI58" i="130"/>
  <c r="AI59" i="130"/>
  <c r="AH51" i="130"/>
  <c r="AH53" i="130"/>
  <c r="AH55" i="130"/>
  <c r="AH59" i="130"/>
  <c r="AH61" i="130"/>
  <c r="AH63" i="130"/>
  <c r="AH65" i="130"/>
  <c r="Y66" i="130"/>
  <c r="AH37" i="130"/>
  <c r="AH41" i="130"/>
  <c r="AH43" i="130"/>
  <c r="AH45" i="130"/>
  <c r="AH22" i="130"/>
  <c r="AH24" i="130"/>
  <c r="AH26" i="130"/>
  <c r="AH30" i="130"/>
  <c r="AH32" i="130"/>
  <c r="AH36" i="130"/>
  <c r="AH40" i="130"/>
  <c r="AH42" i="130"/>
  <c r="AH44" i="130"/>
  <c r="AH48" i="130"/>
  <c r="AH50" i="130"/>
  <c r="AH52" i="130"/>
  <c r="AH54" i="130"/>
  <c r="AH58" i="130"/>
  <c r="AH60" i="130"/>
  <c r="AH62" i="130"/>
  <c r="AH64" i="130"/>
  <c r="AI61" i="129"/>
  <c r="AI45" i="129"/>
  <c r="AH43" i="129"/>
  <c r="D44" i="129"/>
  <c r="AH44" i="129"/>
  <c r="D48" i="129"/>
  <c r="AH48" i="129"/>
  <c r="AH55" i="129"/>
  <c r="AH59" i="129"/>
  <c r="D22" i="129"/>
  <c r="AH22" i="129"/>
  <c r="P25" i="129"/>
  <c r="AI25" i="129" s="1"/>
  <c r="AB26" i="129"/>
  <c r="AH29" i="129"/>
  <c r="D30" i="129"/>
  <c r="AI30" i="129" s="1"/>
  <c r="AH30" i="129"/>
  <c r="P33" i="129"/>
  <c r="AI33" i="129" s="1"/>
  <c r="P37" i="129"/>
  <c r="AI37" i="129" s="1"/>
  <c r="P41" i="129"/>
  <c r="AI41" i="129" s="1"/>
  <c r="AB42" i="129"/>
  <c r="AH45" i="129"/>
  <c r="AE47" i="129"/>
  <c r="AH49" i="129"/>
  <c r="D50" i="129"/>
  <c r="AI50" i="129" s="1"/>
  <c r="AH50" i="129"/>
  <c r="P53" i="129"/>
  <c r="AI53" i="129" s="1"/>
  <c r="AB54" i="129"/>
  <c r="AB58" i="129"/>
  <c r="S57" i="129"/>
  <c r="AH61" i="129"/>
  <c r="D62" i="129"/>
  <c r="AI62" i="129" s="1"/>
  <c r="AH62" i="129"/>
  <c r="P65" i="129"/>
  <c r="AI65" i="129" s="1"/>
  <c r="G66" i="129"/>
  <c r="G21" i="129"/>
  <c r="AH47" i="129"/>
  <c r="D60" i="129"/>
  <c r="AH60" i="129"/>
  <c r="M66" i="129"/>
  <c r="AE66" i="129"/>
  <c r="AE21" i="129"/>
  <c r="AH23" i="129"/>
  <c r="D24" i="129"/>
  <c r="AI24" i="129" s="1"/>
  <c r="AH24" i="129"/>
  <c r="AI28" i="129"/>
  <c r="Y28" i="129"/>
  <c r="AH31" i="129"/>
  <c r="D32" i="129"/>
  <c r="AI32" i="129" s="1"/>
  <c r="AH32" i="129"/>
  <c r="AH35" i="129"/>
  <c r="D36" i="129"/>
  <c r="AI36" i="129" s="1"/>
  <c r="AH36" i="129"/>
  <c r="AH39" i="129"/>
  <c r="D40" i="129"/>
  <c r="AI40" i="129" s="1"/>
  <c r="AH40" i="129"/>
  <c r="M39" i="129"/>
  <c r="P43" i="129"/>
  <c r="AI43" i="129" s="1"/>
  <c r="AB44" i="129"/>
  <c r="AB48" i="129"/>
  <c r="S47" i="129"/>
  <c r="AH51" i="129"/>
  <c r="D52" i="129"/>
  <c r="AI52" i="129" s="1"/>
  <c r="AH52" i="129"/>
  <c r="P55" i="129"/>
  <c r="AI55" i="129" s="1"/>
  <c r="G57" i="129"/>
  <c r="Y57" i="129"/>
  <c r="P59" i="129"/>
  <c r="AI59" i="129" s="1"/>
  <c r="AB60" i="129"/>
  <c r="AH63" i="129"/>
  <c r="D64" i="129"/>
  <c r="AI64" i="129" s="1"/>
  <c r="AH64" i="129"/>
  <c r="Y66" i="129"/>
  <c r="V22" i="129"/>
  <c r="AB22" i="129"/>
  <c r="S21" i="129"/>
  <c r="AH25" i="129"/>
  <c r="D26" i="129"/>
  <c r="AI26" i="129" s="1"/>
  <c r="AH26" i="129"/>
  <c r="P29" i="129"/>
  <c r="AI29" i="129" s="1"/>
  <c r="AB30" i="129"/>
  <c r="AH33" i="129"/>
  <c r="AH37" i="129"/>
  <c r="AE39" i="129"/>
  <c r="AH41" i="129"/>
  <c r="D42" i="129"/>
  <c r="AH42" i="129"/>
  <c r="G47" i="129"/>
  <c r="Y47" i="129"/>
  <c r="J49" i="129"/>
  <c r="AI49" i="129" s="1"/>
  <c r="AH53" i="129"/>
  <c r="D54" i="129"/>
  <c r="AI54" i="129" s="1"/>
  <c r="AH54" i="129"/>
  <c r="D58" i="129"/>
  <c r="AH58" i="129"/>
  <c r="M57" i="129"/>
  <c r="AH65" i="129"/>
  <c r="D28" i="129"/>
  <c r="AI33" i="128"/>
  <c r="G66" i="128"/>
  <c r="G21" i="128"/>
  <c r="Y66" i="128"/>
  <c r="Y21" i="128"/>
  <c r="D32" i="128"/>
  <c r="AI32" i="128" s="1"/>
  <c r="AH32" i="128"/>
  <c r="AH35" i="128"/>
  <c r="D40" i="128"/>
  <c r="AI40" i="128" s="1"/>
  <c r="AH40" i="128"/>
  <c r="AH31" i="128"/>
  <c r="D36" i="128"/>
  <c r="AI36" i="128" s="1"/>
  <c r="AH36" i="128"/>
  <c r="AH39" i="128"/>
  <c r="AH49" i="128"/>
  <c r="AH51" i="128"/>
  <c r="AH53" i="128"/>
  <c r="D22" i="128"/>
  <c r="AH22" i="128"/>
  <c r="M21" i="128"/>
  <c r="P25" i="128"/>
  <c r="AI25" i="128" s="1"/>
  <c r="AB26" i="128"/>
  <c r="P29" i="128"/>
  <c r="AI29" i="128" s="1"/>
  <c r="AB30" i="128"/>
  <c r="AH43" i="128"/>
  <c r="AH45" i="128"/>
  <c r="AB48" i="128"/>
  <c r="AB50" i="128"/>
  <c r="AB52" i="128"/>
  <c r="AB54" i="128"/>
  <c r="P59" i="128"/>
  <c r="P61" i="128"/>
  <c r="AI61" i="128" s="1"/>
  <c r="P63" i="128"/>
  <c r="AI63" i="128" s="1"/>
  <c r="P65" i="128"/>
  <c r="AI65" i="128" s="1"/>
  <c r="M66" i="128"/>
  <c r="AE66" i="128"/>
  <c r="AE21" i="128"/>
  <c r="AH23" i="128"/>
  <c r="D24" i="128"/>
  <c r="AI24" i="128" s="1"/>
  <c r="AH24" i="128"/>
  <c r="M28" i="128"/>
  <c r="AI58" i="128"/>
  <c r="AI59" i="128"/>
  <c r="AI60" i="128"/>
  <c r="AI62" i="128"/>
  <c r="AI64" i="128"/>
  <c r="V22" i="128"/>
  <c r="AB22" i="128"/>
  <c r="S21" i="128"/>
  <c r="AH25" i="128"/>
  <c r="D26" i="128"/>
  <c r="AI26" i="128" s="1"/>
  <c r="AH26" i="128"/>
  <c r="AH29" i="128"/>
  <c r="D30" i="128"/>
  <c r="AH30" i="128"/>
  <c r="P33" i="128"/>
  <c r="J37" i="128"/>
  <c r="P37" i="128"/>
  <c r="J41" i="128"/>
  <c r="AI41" i="128" s="1"/>
  <c r="P41" i="128"/>
  <c r="P43" i="128"/>
  <c r="AI43" i="128" s="1"/>
  <c r="P45" i="128"/>
  <c r="AI45" i="128" s="1"/>
  <c r="D48" i="128"/>
  <c r="AI48" i="128" s="1"/>
  <c r="AI49" i="128"/>
  <c r="D50" i="128"/>
  <c r="AI51" i="128"/>
  <c r="D52" i="128"/>
  <c r="AI52" i="128" s="1"/>
  <c r="AI53" i="128"/>
  <c r="D54" i="128"/>
  <c r="AI55" i="128"/>
  <c r="AH59" i="128"/>
  <c r="AH61" i="128"/>
  <c r="AH63" i="128"/>
  <c r="AH65" i="128"/>
  <c r="AH42" i="128"/>
  <c r="AH44" i="128"/>
  <c r="AH48" i="128"/>
  <c r="AH50" i="128"/>
  <c r="AH52" i="128"/>
  <c r="AH54" i="128"/>
  <c r="AH58" i="128"/>
  <c r="AH60" i="128"/>
  <c r="AH62" i="128"/>
  <c r="AH64" i="128"/>
  <c r="AH28" i="127"/>
  <c r="D28" i="127"/>
  <c r="AH64" i="127"/>
  <c r="J64" i="127"/>
  <c r="AI64" i="127" s="1"/>
  <c r="M66" i="127"/>
  <c r="AE66" i="127"/>
  <c r="AE21" i="127"/>
  <c r="AH23" i="127"/>
  <c r="G28" i="127"/>
  <c r="AH29" i="127"/>
  <c r="AH41" i="127"/>
  <c r="J52" i="127"/>
  <c r="AI52" i="127" s="1"/>
  <c r="V53" i="127"/>
  <c r="AI53" i="127" s="1"/>
  <c r="AH55" i="127"/>
  <c r="AH58" i="127"/>
  <c r="J58" i="127"/>
  <c r="V59" i="127"/>
  <c r="AI59" i="127" s="1"/>
  <c r="AH61" i="127"/>
  <c r="S66" i="127"/>
  <c r="J22" i="127"/>
  <c r="AI22" i="127" s="1"/>
  <c r="Y66" i="127"/>
  <c r="V23" i="127"/>
  <c r="AI23" i="127" s="1"/>
  <c r="AH25" i="127"/>
  <c r="AH26" i="127"/>
  <c r="V29" i="127"/>
  <c r="AI29" i="127" s="1"/>
  <c r="AH31" i="127"/>
  <c r="AH32" i="127"/>
  <c r="AH37" i="127"/>
  <c r="J40" i="127"/>
  <c r="AI40" i="127" s="1"/>
  <c r="V41" i="127"/>
  <c r="AI41" i="127" s="1"/>
  <c r="AH43" i="127"/>
  <c r="AH44" i="127"/>
  <c r="M47" i="127"/>
  <c r="AE47" i="127"/>
  <c r="Y47" i="127"/>
  <c r="AH49" i="127"/>
  <c r="AH50" i="127"/>
  <c r="J54" i="127"/>
  <c r="AI54" i="127" s="1"/>
  <c r="V55" i="127"/>
  <c r="AI55" i="127" s="1"/>
  <c r="AI57" i="127"/>
  <c r="G57" i="127"/>
  <c r="S57" i="127"/>
  <c r="AH60" i="127"/>
  <c r="J60" i="127"/>
  <c r="AI60" i="127" s="1"/>
  <c r="V61" i="127"/>
  <c r="AI61" i="127" s="1"/>
  <c r="AH63" i="127"/>
  <c r="AI21" i="127"/>
  <c r="G66" i="127"/>
  <c r="G21" i="127"/>
  <c r="S21" i="127"/>
  <c r="J24" i="127"/>
  <c r="AI24" i="127" s="1"/>
  <c r="V25" i="127"/>
  <c r="AI25" i="127" s="1"/>
  <c r="S28" i="127"/>
  <c r="J30" i="127"/>
  <c r="AI30" i="127" s="1"/>
  <c r="V31" i="127"/>
  <c r="AI31" i="127" s="1"/>
  <c r="AH33" i="127"/>
  <c r="D36" i="127"/>
  <c r="J36" i="127"/>
  <c r="P37" i="127"/>
  <c r="V37" i="127"/>
  <c r="AI39" i="127"/>
  <c r="G39" i="127"/>
  <c r="S39" i="127"/>
  <c r="J42" i="127"/>
  <c r="AI42" i="127" s="1"/>
  <c r="V43" i="127"/>
  <c r="AI43" i="127" s="1"/>
  <c r="AH45" i="127"/>
  <c r="D48" i="127"/>
  <c r="J48" i="127"/>
  <c r="P49" i="127"/>
  <c r="AI49" i="127" s="1"/>
  <c r="V49" i="127"/>
  <c r="AH51" i="127"/>
  <c r="AH52" i="127"/>
  <c r="AB58" i="127"/>
  <c r="AH62" i="127"/>
  <c r="J62" i="127"/>
  <c r="AI62" i="127" s="1"/>
  <c r="V63" i="127"/>
  <c r="AI63" i="127" s="1"/>
  <c r="AH65" i="127"/>
  <c r="AE66" i="126"/>
  <c r="AE21" i="126"/>
  <c r="AH23" i="126"/>
  <c r="AH25" i="126"/>
  <c r="AH29" i="126"/>
  <c r="AH31" i="126"/>
  <c r="AH33" i="126"/>
  <c r="V33" i="126"/>
  <c r="AI54" i="126"/>
  <c r="S21" i="126"/>
  <c r="S66" i="126"/>
  <c r="AI36" i="126"/>
  <c r="AI44" i="126"/>
  <c r="AI52" i="126"/>
  <c r="AI60" i="126"/>
  <c r="AI61" i="126"/>
  <c r="G66" i="126"/>
  <c r="G21" i="126"/>
  <c r="P23" i="126"/>
  <c r="AI23" i="126" s="1"/>
  <c r="P25" i="126"/>
  <c r="AI25" i="126" s="1"/>
  <c r="P29" i="126"/>
  <c r="AI29" i="126" s="1"/>
  <c r="P31" i="126"/>
  <c r="AI31" i="126" s="1"/>
  <c r="P33" i="126"/>
  <c r="AH65" i="126"/>
  <c r="Y66" i="126"/>
  <c r="AH22" i="126"/>
  <c r="AH24" i="126"/>
  <c r="AH26" i="126"/>
  <c r="D28" i="126"/>
  <c r="AH30" i="126"/>
  <c r="AH32" i="126"/>
  <c r="AH36" i="126"/>
  <c r="V37" i="126"/>
  <c r="AI37" i="126" s="1"/>
  <c r="AH40" i="126"/>
  <c r="V41" i="126"/>
  <c r="AI41" i="126" s="1"/>
  <c r="AH42" i="126"/>
  <c r="V43" i="126"/>
  <c r="AI43" i="126" s="1"/>
  <c r="AH44" i="126"/>
  <c r="V45" i="126"/>
  <c r="AI45" i="126" s="1"/>
  <c r="AH48" i="126"/>
  <c r="V49" i="126"/>
  <c r="AI49" i="126" s="1"/>
  <c r="AH50" i="126"/>
  <c r="V51" i="126"/>
  <c r="AI51" i="126" s="1"/>
  <c r="AH52" i="126"/>
  <c r="V53" i="126"/>
  <c r="AI53" i="126" s="1"/>
  <c r="AH54" i="126"/>
  <c r="V55" i="126"/>
  <c r="AI55" i="126" s="1"/>
  <c r="AH58" i="126"/>
  <c r="V59" i="126"/>
  <c r="AI59" i="126" s="1"/>
  <c r="AH60" i="126"/>
  <c r="V61" i="126"/>
  <c r="AH62" i="126"/>
  <c r="V63" i="126"/>
  <c r="AI63" i="126" s="1"/>
  <c r="AH64" i="126"/>
  <c r="AI43" i="125"/>
  <c r="G66" i="125"/>
  <c r="G21" i="125"/>
  <c r="AH33" i="125"/>
  <c r="AH37" i="125"/>
  <c r="AH41" i="125"/>
  <c r="D42" i="125"/>
  <c r="AH42" i="125"/>
  <c r="AH53" i="125"/>
  <c r="D54" i="125"/>
  <c r="AH54" i="125"/>
  <c r="AH57" i="125"/>
  <c r="D58" i="125"/>
  <c r="AH58" i="125"/>
  <c r="AH65" i="125"/>
  <c r="Y67" i="125"/>
  <c r="AH21" i="125"/>
  <c r="D22" i="125"/>
  <c r="AH22" i="125"/>
  <c r="P25" i="125"/>
  <c r="AI25" i="125" s="1"/>
  <c r="AB26" i="125"/>
  <c r="P31" i="125"/>
  <c r="AI31" i="125" s="1"/>
  <c r="AB32" i="125"/>
  <c r="AB36" i="125"/>
  <c r="AB40" i="125"/>
  <c r="S39" i="125"/>
  <c r="AH43" i="125"/>
  <c r="D44" i="125"/>
  <c r="AI44" i="125" s="1"/>
  <c r="AH44" i="125"/>
  <c r="AH47" i="125"/>
  <c r="D48" i="125"/>
  <c r="AH48" i="125"/>
  <c r="M47" i="125"/>
  <c r="P51" i="125"/>
  <c r="AI51" i="125" s="1"/>
  <c r="AB52" i="125"/>
  <c r="AH55" i="125"/>
  <c r="AE57" i="125"/>
  <c r="AH59" i="125"/>
  <c r="D60" i="125"/>
  <c r="AI60" i="125" s="1"/>
  <c r="AH60" i="125"/>
  <c r="P63" i="125"/>
  <c r="AI63" i="125" s="1"/>
  <c r="AB64" i="125"/>
  <c r="M66" i="125"/>
  <c r="AE66" i="125"/>
  <c r="AE21" i="125"/>
  <c r="AH23" i="125"/>
  <c r="D24" i="125"/>
  <c r="AI24" i="125" s="1"/>
  <c r="AH24" i="125"/>
  <c r="AI28" i="125"/>
  <c r="AH29" i="125"/>
  <c r="D30" i="125"/>
  <c r="AI30" i="125" s="1"/>
  <c r="AH30" i="125"/>
  <c r="P33" i="125"/>
  <c r="AI33" i="125" s="1"/>
  <c r="J37" i="125"/>
  <c r="P37" i="125"/>
  <c r="G39" i="125"/>
  <c r="Y39" i="125"/>
  <c r="P41" i="125"/>
  <c r="AI41" i="125" s="1"/>
  <c r="AB42" i="125"/>
  <c r="AH45" i="125"/>
  <c r="AE47" i="125"/>
  <c r="AH49" i="125"/>
  <c r="D50" i="125"/>
  <c r="AI50" i="125" s="1"/>
  <c r="AH50" i="125"/>
  <c r="P53" i="125"/>
  <c r="AI53" i="125" s="1"/>
  <c r="AB54" i="125"/>
  <c r="AB58" i="125"/>
  <c r="S57" i="125"/>
  <c r="AH61" i="125"/>
  <c r="D62" i="125"/>
  <c r="AI62" i="125" s="1"/>
  <c r="AH62" i="125"/>
  <c r="P65" i="125"/>
  <c r="AI65" i="125" s="1"/>
  <c r="V22" i="125"/>
  <c r="S21" i="125"/>
  <c r="AH25" i="125"/>
  <c r="D26" i="125"/>
  <c r="AI26" i="125" s="1"/>
  <c r="AH26" i="125"/>
  <c r="AH31" i="125"/>
  <c r="D32" i="125"/>
  <c r="AI32" i="125" s="1"/>
  <c r="AH32" i="125"/>
  <c r="J35" i="125"/>
  <c r="D36" i="125"/>
  <c r="AH36" i="125"/>
  <c r="J39" i="125"/>
  <c r="D40" i="125"/>
  <c r="AI40" i="125" s="1"/>
  <c r="AH40" i="125"/>
  <c r="M39" i="125"/>
  <c r="V48" i="125"/>
  <c r="S47" i="125"/>
  <c r="AH51" i="125"/>
  <c r="D52" i="125"/>
  <c r="AI52" i="125" s="1"/>
  <c r="AH52" i="125"/>
  <c r="G57" i="125"/>
  <c r="Y57" i="125"/>
  <c r="J59" i="125"/>
  <c r="AI59" i="125" s="1"/>
  <c r="AH63" i="125"/>
  <c r="D64" i="125"/>
  <c r="AH64" i="125"/>
  <c r="Y66" i="125"/>
  <c r="D28" i="125"/>
  <c r="AI41" i="123"/>
  <c r="AI55" i="123"/>
  <c r="G66" i="123"/>
  <c r="G21" i="123"/>
  <c r="P23" i="123"/>
  <c r="AI23" i="123" s="1"/>
  <c r="AB24" i="123"/>
  <c r="P31" i="123"/>
  <c r="AI31" i="123" s="1"/>
  <c r="AB32" i="123"/>
  <c r="AB36" i="123"/>
  <c r="AB40" i="123"/>
  <c r="AH43" i="123"/>
  <c r="D44" i="123"/>
  <c r="AI44" i="123" s="1"/>
  <c r="AH44" i="123"/>
  <c r="D48" i="123"/>
  <c r="AH48" i="123"/>
  <c r="M47" i="123"/>
  <c r="P51" i="123"/>
  <c r="AI51" i="123" s="1"/>
  <c r="AB52" i="123"/>
  <c r="AH55" i="123"/>
  <c r="AE57" i="123"/>
  <c r="AH59" i="123"/>
  <c r="D60" i="123"/>
  <c r="AI60" i="123" s="1"/>
  <c r="AH60" i="123"/>
  <c r="P63" i="123"/>
  <c r="AI63" i="123" s="1"/>
  <c r="AB64" i="123"/>
  <c r="D26" i="123"/>
  <c r="AH26" i="123"/>
  <c r="AH53" i="123"/>
  <c r="D54" i="123"/>
  <c r="AI54" i="123" s="1"/>
  <c r="AH54" i="123"/>
  <c r="AH57" i="123"/>
  <c r="D58" i="123"/>
  <c r="AH58" i="123"/>
  <c r="AH65" i="123"/>
  <c r="Y67" i="123"/>
  <c r="AH21" i="123"/>
  <c r="D22" i="123"/>
  <c r="AI22" i="123" s="1"/>
  <c r="AH22" i="123"/>
  <c r="M21" i="123"/>
  <c r="P25" i="123"/>
  <c r="AI25" i="123" s="1"/>
  <c r="AB26" i="123"/>
  <c r="AH29" i="123"/>
  <c r="D30" i="123"/>
  <c r="AI30" i="123" s="1"/>
  <c r="AH30" i="123"/>
  <c r="P33" i="123"/>
  <c r="AI33" i="123" s="1"/>
  <c r="J37" i="123"/>
  <c r="P37" i="123"/>
  <c r="G39" i="123"/>
  <c r="Y39" i="123"/>
  <c r="P41" i="123"/>
  <c r="AB42" i="123"/>
  <c r="AH45" i="123"/>
  <c r="AE47" i="123"/>
  <c r="AH49" i="123"/>
  <c r="D50" i="123"/>
  <c r="AI50" i="123" s="1"/>
  <c r="AH50" i="123"/>
  <c r="P53" i="123"/>
  <c r="AI53" i="123" s="1"/>
  <c r="AB54" i="123"/>
  <c r="AB58" i="123"/>
  <c r="S57" i="123"/>
  <c r="AH61" i="123"/>
  <c r="D62" i="123"/>
  <c r="AI62" i="123" s="1"/>
  <c r="AH62" i="123"/>
  <c r="P65" i="123"/>
  <c r="AI65" i="123" s="1"/>
  <c r="S66" i="123"/>
  <c r="AH25" i="123"/>
  <c r="AH33" i="123"/>
  <c r="AH37" i="123"/>
  <c r="D42" i="123"/>
  <c r="AH42" i="123"/>
  <c r="AI21" i="123"/>
  <c r="M66" i="123"/>
  <c r="AE66" i="123"/>
  <c r="AE21" i="123"/>
  <c r="AH23" i="123"/>
  <c r="D24" i="123"/>
  <c r="AI24" i="123" s="1"/>
  <c r="AH24" i="123"/>
  <c r="AI28" i="123"/>
  <c r="AH31" i="123"/>
  <c r="D32" i="123"/>
  <c r="AI32" i="123" s="1"/>
  <c r="AH32" i="123"/>
  <c r="D36" i="123"/>
  <c r="AH36" i="123"/>
  <c r="D40" i="123"/>
  <c r="AI40" i="123" s="1"/>
  <c r="AH40" i="123"/>
  <c r="M39" i="123"/>
  <c r="V48" i="123"/>
  <c r="S47" i="123"/>
  <c r="AH51" i="123"/>
  <c r="D52" i="123"/>
  <c r="AI52" i="123" s="1"/>
  <c r="AH52" i="123"/>
  <c r="G57" i="123"/>
  <c r="Y57" i="123"/>
  <c r="J59" i="123"/>
  <c r="AI59" i="123" s="1"/>
  <c r="AH63" i="123"/>
  <c r="D64" i="123"/>
  <c r="AI64" i="123" s="1"/>
  <c r="AH64" i="123"/>
  <c r="Y66" i="123"/>
  <c r="D28" i="123"/>
  <c r="AI26" i="122"/>
  <c r="AI32" i="122"/>
  <c r="AH28" i="122"/>
  <c r="D28" i="122"/>
  <c r="AH50" i="122"/>
  <c r="J50" i="122"/>
  <c r="AI50" i="122" s="1"/>
  <c r="S66" i="122"/>
  <c r="S67" i="122"/>
  <c r="M66" i="122"/>
  <c r="M21" i="122"/>
  <c r="AE66" i="122"/>
  <c r="AE21" i="122"/>
  <c r="AH23" i="122"/>
  <c r="G28" i="122"/>
  <c r="AH29" i="122"/>
  <c r="AH41" i="122"/>
  <c r="AH52" i="122"/>
  <c r="J52" i="122"/>
  <c r="AI52" i="122" s="1"/>
  <c r="V53" i="122"/>
  <c r="AI53" i="122" s="1"/>
  <c r="AH55" i="122"/>
  <c r="AH58" i="122"/>
  <c r="J58" i="122"/>
  <c r="V59" i="122"/>
  <c r="AI59" i="122" s="1"/>
  <c r="AH60" i="122"/>
  <c r="J60" i="122"/>
  <c r="AI65" i="122"/>
  <c r="J22" i="122"/>
  <c r="AI22" i="122" s="1"/>
  <c r="Y66" i="122"/>
  <c r="V23" i="122"/>
  <c r="AI23" i="122" s="1"/>
  <c r="AH25" i="122"/>
  <c r="AH26" i="122"/>
  <c r="V29" i="122"/>
  <c r="AI29" i="122" s="1"/>
  <c r="AH31" i="122"/>
  <c r="AH32" i="122"/>
  <c r="AH37" i="122"/>
  <c r="J40" i="122"/>
  <c r="AI40" i="122" s="1"/>
  <c r="V41" i="122"/>
  <c r="AI41" i="122" s="1"/>
  <c r="AH43" i="122"/>
  <c r="AH44" i="122"/>
  <c r="M47" i="122"/>
  <c r="AE47" i="122"/>
  <c r="Y47" i="122"/>
  <c r="AH49" i="122"/>
  <c r="AH54" i="122"/>
  <c r="J54" i="122"/>
  <c r="AI54" i="122" s="1"/>
  <c r="V55" i="122"/>
  <c r="AI55" i="122" s="1"/>
  <c r="AI57" i="122"/>
  <c r="G57" i="122"/>
  <c r="S57" i="122"/>
  <c r="AI60" i="122"/>
  <c r="AH62" i="122"/>
  <c r="J62" i="122"/>
  <c r="AH63" i="122"/>
  <c r="G67" i="122"/>
  <c r="AI21" i="122"/>
  <c r="AE67" i="122"/>
  <c r="G66" i="122"/>
  <c r="G21" i="122"/>
  <c r="S21" i="122"/>
  <c r="AI25" i="122"/>
  <c r="S28" i="122"/>
  <c r="AI31" i="122"/>
  <c r="AH33" i="122"/>
  <c r="D36" i="122"/>
  <c r="AI36" i="122" s="1"/>
  <c r="P37" i="122"/>
  <c r="AI37" i="122" s="1"/>
  <c r="AI39" i="122"/>
  <c r="G39" i="122"/>
  <c r="S39" i="122"/>
  <c r="AH42" i="122"/>
  <c r="J42" i="122"/>
  <c r="AI42" i="122" s="1"/>
  <c r="AI43" i="122"/>
  <c r="AH45" i="122"/>
  <c r="D48" i="122"/>
  <c r="AH48" i="122"/>
  <c r="J48" i="122"/>
  <c r="P49" i="122"/>
  <c r="AI49" i="122" s="1"/>
  <c r="AH51" i="122"/>
  <c r="AB58" i="122"/>
  <c r="AI61" i="122"/>
  <c r="AI62" i="122"/>
  <c r="AH64" i="122"/>
  <c r="J64" i="122"/>
  <c r="AI64" i="122" s="1"/>
  <c r="AH65" i="122"/>
  <c r="AB22" i="121"/>
  <c r="S21" i="121"/>
  <c r="S66" i="121"/>
  <c r="AB24" i="121"/>
  <c r="AB26" i="121"/>
  <c r="AH29" i="121"/>
  <c r="AH31" i="121"/>
  <c r="AH33" i="121"/>
  <c r="AB36" i="121"/>
  <c r="AI49" i="121"/>
  <c r="AI51" i="121"/>
  <c r="AB58" i="121"/>
  <c r="AE57" i="121"/>
  <c r="P59" i="121"/>
  <c r="AI59" i="121" s="1"/>
  <c r="S57" i="121"/>
  <c r="AH62" i="121"/>
  <c r="J62" i="121"/>
  <c r="G66" i="121"/>
  <c r="G21" i="121"/>
  <c r="AH49" i="121"/>
  <c r="AH51" i="121"/>
  <c r="AH53" i="121"/>
  <c r="AH55" i="121"/>
  <c r="AI61" i="121"/>
  <c r="AI62" i="121"/>
  <c r="D22" i="121"/>
  <c r="AI22" i="121" s="1"/>
  <c r="AI23" i="121"/>
  <c r="D24" i="121"/>
  <c r="AI25" i="121"/>
  <c r="D26" i="121"/>
  <c r="AI26" i="121" s="1"/>
  <c r="P29" i="121"/>
  <c r="P31" i="121"/>
  <c r="AI31" i="121" s="1"/>
  <c r="P33" i="121"/>
  <c r="AI33" i="121" s="1"/>
  <c r="D36" i="121"/>
  <c r="AI36" i="121" s="1"/>
  <c r="AI37" i="121"/>
  <c r="AH41" i="121"/>
  <c r="AH43" i="121"/>
  <c r="AH45" i="121"/>
  <c r="AB48" i="121"/>
  <c r="AI48" i="121" s="1"/>
  <c r="AB50" i="121"/>
  <c r="AI50" i="121" s="1"/>
  <c r="AB52" i="121"/>
  <c r="AI52" i="121" s="1"/>
  <c r="AB54" i="121"/>
  <c r="AI54" i="121" s="1"/>
  <c r="AH58" i="121"/>
  <c r="J58" i="121"/>
  <c r="AH59" i="121"/>
  <c r="AI63" i="121"/>
  <c r="AI65" i="121"/>
  <c r="AE66" i="121"/>
  <c r="AE21" i="121"/>
  <c r="AH23" i="121"/>
  <c r="AH25" i="121"/>
  <c r="AI29" i="121"/>
  <c r="AI30" i="121"/>
  <c r="AI32" i="121"/>
  <c r="AH37" i="121"/>
  <c r="D58" i="121"/>
  <c r="G57" i="121"/>
  <c r="AH60" i="121"/>
  <c r="J60" i="121"/>
  <c r="AI60" i="121" s="1"/>
  <c r="AH61" i="121"/>
  <c r="Y66" i="121"/>
  <c r="AH63" i="121"/>
  <c r="AH22" i="121"/>
  <c r="AH24" i="121"/>
  <c r="AH26" i="121"/>
  <c r="D28" i="121"/>
  <c r="AH30" i="121"/>
  <c r="AH32" i="121"/>
  <c r="AH36" i="121"/>
  <c r="AH40" i="121"/>
  <c r="AH42" i="121"/>
  <c r="AH44" i="121"/>
  <c r="AH48" i="121"/>
  <c r="AH50" i="121"/>
  <c r="AH52" i="121"/>
  <c r="AH54" i="121"/>
  <c r="J64" i="121"/>
  <c r="AI64" i="121" s="1"/>
  <c r="AI33" i="120"/>
  <c r="AE66" i="120"/>
  <c r="AE21" i="120"/>
  <c r="AH23" i="120"/>
  <c r="D24" i="120"/>
  <c r="AH24" i="120"/>
  <c r="AH31" i="120"/>
  <c r="D32" i="120"/>
  <c r="AH32" i="120"/>
  <c r="AH35" i="120"/>
  <c r="D36" i="120"/>
  <c r="AH36" i="120"/>
  <c r="AH39" i="120"/>
  <c r="D40" i="120"/>
  <c r="AH40" i="120"/>
  <c r="AH51" i="120"/>
  <c r="AH53" i="120"/>
  <c r="AH55" i="120"/>
  <c r="S66" i="120"/>
  <c r="AB22" i="120"/>
  <c r="AH25" i="120"/>
  <c r="D26" i="120"/>
  <c r="AI26" i="120" s="1"/>
  <c r="AH26" i="120"/>
  <c r="P29" i="120"/>
  <c r="AI29" i="120" s="1"/>
  <c r="AB30" i="120"/>
  <c r="AH33" i="120"/>
  <c r="AH37" i="120"/>
  <c r="AH41" i="120"/>
  <c r="D42" i="120"/>
  <c r="AI42" i="120" s="1"/>
  <c r="AH42" i="120"/>
  <c r="P45" i="120"/>
  <c r="AI45" i="120" s="1"/>
  <c r="P49" i="120"/>
  <c r="AI49" i="120" s="1"/>
  <c r="AB50" i="120"/>
  <c r="AB52" i="120"/>
  <c r="AI52" i="120" s="1"/>
  <c r="AB54" i="120"/>
  <c r="P59" i="120"/>
  <c r="AI59" i="120" s="1"/>
  <c r="P61" i="120"/>
  <c r="AI61" i="120" s="1"/>
  <c r="P63" i="120"/>
  <c r="AI63" i="120" s="1"/>
  <c r="P65" i="120"/>
  <c r="G67" i="120"/>
  <c r="AE67" i="120"/>
  <c r="G66" i="120"/>
  <c r="G21" i="120"/>
  <c r="Y21" i="120"/>
  <c r="Y66" i="120"/>
  <c r="P23" i="120"/>
  <c r="AI23" i="120" s="1"/>
  <c r="AB24" i="120"/>
  <c r="M28" i="120"/>
  <c r="P31" i="120"/>
  <c r="AI31" i="120" s="1"/>
  <c r="AB32" i="120"/>
  <c r="V36" i="120"/>
  <c r="AB36" i="120"/>
  <c r="AB40" i="120"/>
  <c r="S39" i="120"/>
  <c r="AH43" i="120"/>
  <c r="D44" i="120"/>
  <c r="AI44" i="120" s="1"/>
  <c r="AH44" i="120"/>
  <c r="AH47" i="120"/>
  <c r="D48" i="120"/>
  <c r="AI48" i="120" s="1"/>
  <c r="AH48" i="120"/>
  <c r="P51" i="120"/>
  <c r="P53" i="120"/>
  <c r="AI53" i="120" s="1"/>
  <c r="P55" i="120"/>
  <c r="D58" i="120"/>
  <c r="AI58" i="120" s="1"/>
  <c r="D60" i="120"/>
  <c r="AI60" i="120" s="1"/>
  <c r="D62" i="120"/>
  <c r="AI62" i="120" s="1"/>
  <c r="D64" i="120"/>
  <c r="AI64" i="120" s="1"/>
  <c r="AI65" i="120"/>
  <c r="Y67" i="120"/>
  <c r="D22" i="120"/>
  <c r="AH22" i="120"/>
  <c r="M21" i="120"/>
  <c r="AH29" i="120"/>
  <c r="D30" i="120"/>
  <c r="AI30" i="120" s="1"/>
  <c r="AH30" i="120"/>
  <c r="J37" i="120"/>
  <c r="AI37" i="120" s="1"/>
  <c r="G39" i="120"/>
  <c r="Y39" i="120"/>
  <c r="J41" i="120"/>
  <c r="AI41" i="120" s="1"/>
  <c r="AH45" i="120"/>
  <c r="AE47" i="120"/>
  <c r="AH49" i="120"/>
  <c r="D50" i="120"/>
  <c r="AH50" i="120"/>
  <c r="AI51" i="120"/>
  <c r="AI54" i="120"/>
  <c r="AI55" i="120"/>
  <c r="AH59" i="120"/>
  <c r="AH61" i="120"/>
  <c r="AH63" i="120"/>
  <c r="AH65" i="120"/>
  <c r="D28" i="120"/>
  <c r="AH52" i="120"/>
  <c r="AH54" i="120"/>
  <c r="AH58" i="120"/>
  <c r="AH60" i="120"/>
  <c r="AH62" i="120"/>
  <c r="AH64" i="120"/>
  <c r="AB36" i="119"/>
  <c r="AE35" i="119"/>
  <c r="P37" i="119"/>
  <c r="AI37" i="119" s="1"/>
  <c r="S35" i="119"/>
  <c r="AB48" i="119"/>
  <c r="AE47" i="119"/>
  <c r="P49" i="119"/>
  <c r="AI49" i="119" s="1"/>
  <c r="S47" i="119"/>
  <c r="AH52" i="119"/>
  <c r="J52" i="119"/>
  <c r="AB58" i="119"/>
  <c r="AE57" i="119"/>
  <c r="P59" i="119"/>
  <c r="AI59" i="119" s="1"/>
  <c r="S57" i="119"/>
  <c r="AH62" i="119"/>
  <c r="J62" i="119"/>
  <c r="AH26" i="119"/>
  <c r="AI33" i="119"/>
  <c r="AH40" i="119"/>
  <c r="J40" i="119"/>
  <c r="AI45" i="119"/>
  <c r="AI51" i="119"/>
  <c r="AI53" i="119"/>
  <c r="AH54" i="119"/>
  <c r="J54" i="119"/>
  <c r="AH55" i="119"/>
  <c r="AI61" i="119"/>
  <c r="AI62" i="119"/>
  <c r="AH64" i="119"/>
  <c r="J64" i="119"/>
  <c r="AI64" i="119" s="1"/>
  <c r="D22" i="119"/>
  <c r="G66" i="119"/>
  <c r="G21" i="119"/>
  <c r="AH25" i="119"/>
  <c r="G28" i="119"/>
  <c r="AE28" i="119"/>
  <c r="AH31" i="119"/>
  <c r="AH37" i="119"/>
  <c r="D40" i="119"/>
  <c r="G39" i="119"/>
  <c r="AH42" i="119"/>
  <c r="J42" i="119"/>
  <c r="AI42" i="119" s="1"/>
  <c r="AH43" i="119"/>
  <c r="AH48" i="119"/>
  <c r="J48" i="119"/>
  <c r="AH49" i="119"/>
  <c r="AI52" i="119"/>
  <c r="AI55" i="119"/>
  <c r="AH58" i="119"/>
  <c r="J58" i="119"/>
  <c r="AH59" i="119"/>
  <c r="AI63" i="119"/>
  <c r="V65" i="119"/>
  <c r="AI65" i="119" s="1"/>
  <c r="AH65" i="119"/>
  <c r="AB22" i="119"/>
  <c r="AE66" i="119"/>
  <c r="AE21" i="119"/>
  <c r="P23" i="119"/>
  <c r="AI23" i="119" s="1"/>
  <c r="S21" i="119"/>
  <c r="S66" i="119"/>
  <c r="AI24" i="119"/>
  <c r="AI29" i="119"/>
  <c r="AI30" i="119"/>
  <c r="AH33" i="119"/>
  <c r="D36" i="119"/>
  <c r="AI36" i="119" s="1"/>
  <c r="G35" i="119"/>
  <c r="AB40" i="119"/>
  <c r="AE39" i="119"/>
  <c r="P41" i="119"/>
  <c r="AI41" i="119" s="1"/>
  <c r="S39" i="119"/>
  <c r="AH44" i="119"/>
  <c r="J44" i="119"/>
  <c r="AI44" i="119" s="1"/>
  <c r="AH45" i="119"/>
  <c r="D48" i="119"/>
  <c r="G47" i="119"/>
  <c r="AH50" i="119"/>
  <c r="J50" i="119"/>
  <c r="AI50" i="119" s="1"/>
  <c r="AH51" i="119"/>
  <c r="AI54" i="119"/>
  <c r="D58" i="119"/>
  <c r="AI58" i="119" s="1"/>
  <c r="G57" i="119"/>
  <c r="AH60" i="119"/>
  <c r="J60" i="119"/>
  <c r="AI60" i="119" s="1"/>
  <c r="AH61" i="119"/>
  <c r="AI21" i="119"/>
  <c r="M21" i="119"/>
  <c r="D28" i="119"/>
  <c r="AI40" i="118"/>
  <c r="AI41" i="118"/>
  <c r="AI26" i="118"/>
  <c r="AI59" i="118"/>
  <c r="AI61" i="118"/>
  <c r="AI65" i="118"/>
  <c r="AI21" i="118"/>
  <c r="AH31" i="118"/>
  <c r="AH33" i="118"/>
  <c r="AH43" i="118"/>
  <c r="AH45" i="118"/>
  <c r="AH49" i="118"/>
  <c r="AH51" i="118"/>
  <c r="AH61" i="118"/>
  <c r="AH65" i="118"/>
  <c r="S66" i="118"/>
  <c r="G21" i="118"/>
  <c r="AE21" i="118"/>
  <c r="J22" i="118"/>
  <c r="AI22" i="118" s="1"/>
  <c r="V23" i="118"/>
  <c r="AI23" i="118" s="1"/>
  <c r="J24" i="118"/>
  <c r="AI24" i="118" s="1"/>
  <c r="V25" i="118"/>
  <c r="AI25" i="118" s="1"/>
  <c r="J26" i="118"/>
  <c r="V29" i="118"/>
  <c r="AI29" i="118" s="1"/>
  <c r="J30" i="118"/>
  <c r="AI30" i="118" s="1"/>
  <c r="J32" i="118"/>
  <c r="AI32" i="118" s="1"/>
  <c r="G35" i="118"/>
  <c r="S35" i="118"/>
  <c r="AE35" i="118"/>
  <c r="J36" i="118"/>
  <c r="AI36" i="118" s="1"/>
  <c r="V37" i="118"/>
  <c r="AI37" i="118" s="1"/>
  <c r="G39" i="118"/>
  <c r="S39" i="118"/>
  <c r="AE39" i="118"/>
  <c r="J40" i="118"/>
  <c r="J42" i="118"/>
  <c r="AI42" i="118" s="1"/>
  <c r="J44" i="118"/>
  <c r="AI44" i="118" s="1"/>
  <c r="G47" i="118"/>
  <c r="S47" i="118"/>
  <c r="AE47" i="118"/>
  <c r="J48" i="118"/>
  <c r="AI48" i="118" s="1"/>
  <c r="J50" i="118"/>
  <c r="AI50" i="118" s="1"/>
  <c r="J52" i="118"/>
  <c r="AI52" i="118" s="1"/>
  <c r="V53" i="118"/>
  <c r="AI53" i="118" s="1"/>
  <c r="J54" i="118"/>
  <c r="AI54" i="118" s="1"/>
  <c r="V55" i="118"/>
  <c r="AI55" i="118" s="1"/>
  <c r="G57" i="118"/>
  <c r="S57" i="118"/>
  <c r="AE57" i="118"/>
  <c r="J58" i="118"/>
  <c r="AI58" i="118" s="1"/>
  <c r="J60" i="118"/>
  <c r="AI60" i="118" s="1"/>
  <c r="J62" i="118"/>
  <c r="AI62" i="118" s="1"/>
  <c r="V63" i="118"/>
  <c r="AI63" i="118" s="1"/>
  <c r="J64" i="118"/>
  <c r="AI64" i="118" s="1"/>
  <c r="G66" i="117"/>
  <c r="G21" i="117"/>
  <c r="AH50" i="117"/>
  <c r="J50" i="117"/>
  <c r="D58" i="117"/>
  <c r="G57" i="117"/>
  <c r="AH60" i="117"/>
  <c r="J60" i="117"/>
  <c r="D22" i="117"/>
  <c r="AI22" i="117" s="1"/>
  <c r="AI23" i="117"/>
  <c r="D24" i="117"/>
  <c r="AI25" i="117"/>
  <c r="D26" i="117"/>
  <c r="AI26" i="117" s="1"/>
  <c r="P29" i="117"/>
  <c r="AI29" i="117" s="1"/>
  <c r="P31" i="117"/>
  <c r="P33" i="117"/>
  <c r="D36" i="117"/>
  <c r="AI36" i="117" s="1"/>
  <c r="AI37" i="117"/>
  <c r="AH41" i="117"/>
  <c r="AH43" i="117"/>
  <c r="AH45" i="117"/>
  <c r="AE47" i="117"/>
  <c r="P49" i="117"/>
  <c r="AI49" i="117" s="1"/>
  <c r="S47" i="117"/>
  <c r="AI50" i="117"/>
  <c r="AH52" i="117"/>
  <c r="J52" i="117"/>
  <c r="AH53" i="117"/>
  <c r="AB58" i="117"/>
  <c r="AE57" i="117"/>
  <c r="P59" i="117"/>
  <c r="AI59" i="117" s="1"/>
  <c r="S57" i="117"/>
  <c r="AI60" i="117"/>
  <c r="AH62" i="117"/>
  <c r="J62" i="117"/>
  <c r="AI62" i="117" s="1"/>
  <c r="AE66" i="117"/>
  <c r="AE21" i="117"/>
  <c r="AH23" i="117"/>
  <c r="AH25" i="117"/>
  <c r="AI30" i="117"/>
  <c r="AI31" i="117"/>
  <c r="AI32" i="117"/>
  <c r="AI33" i="117"/>
  <c r="AH37" i="117"/>
  <c r="AI52" i="117"/>
  <c r="AI53" i="117"/>
  <c r="AH54" i="117"/>
  <c r="J54" i="117"/>
  <c r="AH55" i="117"/>
  <c r="AI61" i="117"/>
  <c r="AB22" i="117"/>
  <c r="S21" i="117"/>
  <c r="S66" i="117"/>
  <c r="AB24" i="117"/>
  <c r="AB26" i="117"/>
  <c r="AH29" i="117"/>
  <c r="AH31" i="117"/>
  <c r="AH33" i="117"/>
  <c r="AB36" i="117"/>
  <c r="P41" i="117"/>
  <c r="AI41" i="117" s="1"/>
  <c r="P43" i="117"/>
  <c r="AI43" i="117" s="1"/>
  <c r="P45" i="117"/>
  <c r="AI45" i="117" s="1"/>
  <c r="AH49" i="117"/>
  <c r="AI54" i="117"/>
  <c r="AH58" i="117"/>
  <c r="J58" i="117"/>
  <c r="AH59" i="117"/>
  <c r="AI63" i="117"/>
  <c r="AI65" i="117"/>
  <c r="AH65" i="117"/>
  <c r="Y66" i="117"/>
  <c r="AH63" i="117"/>
  <c r="AH22" i="117"/>
  <c r="AH24" i="117"/>
  <c r="AH26" i="117"/>
  <c r="D28" i="117"/>
  <c r="AH30" i="117"/>
  <c r="AH32" i="117"/>
  <c r="AH36" i="117"/>
  <c r="AH40" i="117"/>
  <c r="AH42" i="117"/>
  <c r="AH44" i="117"/>
  <c r="AH48" i="117"/>
  <c r="J64" i="117"/>
  <c r="AI64" i="117" s="1"/>
  <c r="AH45" i="116"/>
  <c r="AH49" i="116"/>
  <c r="D50" i="116"/>
  <c r="AH50" i="116"/>
  <c r="AI52" i="116"/>
  <c r="AH59" i="116"/>
  <c r="AH61" i="116"/>
  <c r="AH63" i="116"/>
  <c r="AI21" i="116"/>
  <c r="M66" i="116"/>
  <c r="AE66" i="116"/>
  <c r="AE21" i="116"/>
  <c r="AH23" i="116"/>
  <c r="D24" i="116"/>
  <c r="AH24" i="116"/>
  <c r="AI28" i="116"/>
  <c r="Y28" i="116"/>
  <c r="AH31" i="116"/>
  <c r="D32" i="116"/>
  <c r="AH32" i="116"/>
  <c r="D36" i="116"/>
  <c r="AH36" i="116"/>
  <c r="D40" i="116"/>
  <c r="AH40" i="116"/>
  <c r="P43" i="116"/>
  <c r="AI43" i="116" s="1"/>
  <c r="AB44" i="116"/>
  <c r="AB48" i="116"/>
  <c r="AH51" i="116"/>
  <c r="AH53" i="116"/>
  <c r="AH55" i="116"/>
  <c r="AB58" i="116"/>
  <c r="AB60" i="116"/>
  <c r="AB62" i="116"/>
  <c r="AB64" i="116"/>
  <c r="AH21" i="116"/>
  <c r="D22" i="116"/>
  <c r="AH22" i="116"/>
  <c r="AH29" i="116"/>
  <c r="D30" i="116"/>
  <c r="AH30" i="116"/>
  <c r="AB22" i="116"/>
  <c r="AH25" i="116"/>
  <c r="D26" i="116"/>
  <c r="AI26" i="116" s="1"/>
  <c r="AH26" i="116"/>
  <c r="P29" i="116"/>
  <c r="AI29" i="116" s="1"/>
  <c r="AB30" i="116"/>
  <c r="AH33" i="116"/>
  <c r="AH37" i="116"/>
  <c r="AE39" i="116"/>
  <c r="AH41" i="116"/>
  <c r="D42" i="116"/>
  <c r="AI42" i="116" s="1"/>
  <c r="AH42" i="116"/>
  <c r="P45" i="116"/>
  <c r="AI45" i="116" s="1"/>
  <c r="P49" i="116"/>
  <c r="AI49" i="116" s="1"/>
  <c r="AB50" i="116"/>
  <c r="AB52" i="116"/>
  <c r="AB54" i="116"/>
  <c r="AI54" i="116" s="1"/>
  <c r="P59" i="116"/>
  <c r="AI59" i="116" s="1"/>
  <c r="P61" i="116"/>
  <c r="P63" i="116"/>
  <c r="P65" i="116"/>
  <c r="AI65" i="116" s="1"/>
  <c r="G67" i="116"/>
  <c r="AE67" i="116"/>
  <c r="G66" i="116"/>
  <c r="G21" i="116"/>
  <c r="Y21" i="116"/>
  <c r="Y66" i="116"/>
  <c r="J23" i="116"/>
  <c r="P23" i="116"/>
  <c r="AB24" i="116"/>
  <c r="M28" i="116"/>
  <c r="P31" i="116"/>
  <c r="AI31" i="116" s="1"/>
  <c r="AB32" i="116"/>
  <c r="V36" i="116"/>
  <c r="AB36" i="116"/>
  <c r="V40" i="116"/>
  <c r="AB40" i="116"/>
  <c r="S39" i="116"/>
  <c r="AH43" i="116"/>
  <c r="D44" i="116"/>
  <c r="AH44" i="116"/>
  <c r="D48" i="116"/>
  <c r="AI48" i="116" s="1"/>
  <c r="AH48" i="116"/>
  <c r="M47" i="116"/>
  <c r="P51" i="116"/>
  <c r="AI51" i="116" s="1"/>
  <c r="P53" i="116"/>
  <c r="AI53" i="116" s="1"/>
  <c r="P55" i="116"/>
  <c r="AI55" i="116" s="1"/>
  <c r="D58" i="116"/>
  <c r="AI58" i="116" s="1"/>
  <c r="D60" i="116"/>
  <c r="AI60" i="116" s="1"/>
  <c r="AI61" i="116"/>
  <c r="D62" i="116"/>
  <c r="AI63" i="116"/>
  <c r="D64" i="116"/>
  <c r="AI64" i="116" s="1"/>
  <c r="AH65" i="116"/>
  <c r="D28" i="116"/>
  <c r="AH52" i="116"/>
  <c r="AH54" i="116"/>
  <c r="AH58" i="116"/>
  <c r="AH60" i="116"/>
  <c r="AH62" i="116"/>
  <c r="AH64" i="116"/>
  <c r="D22" i="115"/>
  <c r="AI22" i="115" s="1"/>
  <c r="AI23" i="115"/>
  <c r="D24" i="115"/>
  <c r="AI24" i="115" s="1"/>
  <c r="AI25" i="115"/>
  <c r="D26" i="115"/>
  <c r="AI26" i="115" s="1"/>
  <c r="P29" i="115"/>
  <c r="P31" i="115"/>
  <c r="AI31" i="115" s="1"/>
  <c r="P33" i="115"/>
  <c r="AI33" i="115" s="1"/>
  <c r="D36" i="115"/>
  <c r="AI36" i="115" s="1"/>
  <c r="AI37" i="115"/>
  <c r="AH41" i="115"/>
  <c r="AH43" i="115"/>
  <c r="AH45" i="115"/>
  <c r="AB48" i="115"/>
  <c r="AI48" i="115" s="1"/>
  <c r="AB50" i="115"/>
  <c r="AB52" i="115"/>
  <c r="AI52" i="115" s="1"/>
  <c r="AB54" i="115"/>
  <c r="P59" i="115"/>
  <c r="AI59" i="115" s="1"/>
  <c r="P61" i="115"/>
  <c r="AI61" i="115" s="1"/>
  <c r="P63" i="115"/>
  <c r="AI63" i="115" s="1"/>
  <c r="AI64" i="115"/>
  <c r="AI65" i="115"/>
  <c r="AE66" i="115"/>
  <c r="AE21" i="115"/>
  <c r="AH23" i="115"/>
  <c r="AH25" i="115"/>
  <c r="AI29" i="115"/>
  <c r="D30" i="115"/>
  <c r="AI30" i="115" s="1"/>
  <c r="D32" i="115"/>
  <c r="AI32" i="115" s="1"/>
  <c r="AH37" i="115"/>
  <c r="AB40" i="115"/>
  <c r="AI40" i="115" s="1"/>
  <c r="AB42" i="115"/>
  <c r="AB44" i="115"/>
  <c r="P49" i="115"/>
  <c r="AI49" i="115" s="1"/>
  <c r="P51" i="115"/>
  <c r="P53" i="115"/>
  <c r="P55" i="115"/>
  <c r="AI55" i="115" s="1"/>
  <c r="D58" i="115"/>
  <c r="AI58" i="115" s="1"/>
  <c r="D60" i="115"/>
  <c r="D62" i="115"/>
  <c r="AI62" i="115" s="1"/>
  <c r="S21" i="115"/>
  <c r="S66" i="115"/>
  <c r="AH29" i="115"/>
  <c r="AH31" i="115"/>
  <c r="AH33" i="115"/>
  <c r="AI50" i="115"/>
  <c r="AI51" i="115"/>
  <c r="AI53" i="115"/>
  <c r="AI54" i="115"/>
  <c r="AH59" i="115"/>
  <c r="AH61" i="115"/>
  <c r="V63" i="115"/>
  <c r="AH63" i="115"/>
  <c r="G66" i="115"/>
  <c r="G21" i="115"/>
  <c r="AI42" i="115"/>
  <c r="AI44" i="115"/>
  <c r="AH49" i="115"/>
  <c r="AH51" i="115"/>
  <c r="AH53" i="115"/>
  <c r="AH55" i="115"/>
  <c r="AB60" i="115"/>
  <c r="AB62" i="115"/>
  <c r="Y66" i="115"/>
  <c r="AH65" i="115"/>
  <c r="M21" i="115"/>
  <c r="AH22" i="115"/>
  <c r="AH24" i="115"/>
  <c r="AH26" i="115"/>
  <c r="D28" i="115"/>
  <c r="AH30" i="115"/>
  <c r="AH32" i="115"/>
  <c r="AH36" i="115"/>
  <c r="AH40" i="115"/>
  <c r="AH42" i="115"/>
  <c r="AH44" i="115"/>
  <c r="AH48" i="115"/>
  <c r="AH50" i="115"/>
  <c r="AH52" i="115"/>
  <c r="AH54" i="115"/>
  <c r="AH58" i="115"/>
  <c r="AH60" i="115"/>
  <c r="AH62" i="115"/>
  <c r="AH64" i="115"/>
  <c r="AB22" i="114"/>
  <c r="S21" i="114"/>
  <c r="S66" i="114"/>
  <c r="AB24" i="114"/>
  <c r="AI24" i="114" s="1"/>
  <c r="AB26" i="114"/>
  <c r="AH29" i="114"/>
  <c r="AH31" i="114"/>
  <c r="AH33" i="114"/>
  <c r="AB36" i="114"/>
  <c r="AI36" i="114" s="1"/>
  <c r="P41" i="114"/>
  <c r="P43" i="114"/>
  <c r="P45" i="114"/>
  <c r="AI45" i="114" s="1"/>
  <c r="D48" i="114"/>
  <c r="G47" i="114"/>
  <c r="AH50" i="114"/>
  <c r="J50" i="114"/>
  <c r="AI50" i="114" s="1"/>
  <c r="AH51" i="114"/>
  <c r="G66" i="114"/>
  <c r="G21" i="114"/>
  <c r="AI41" i="114"/>
  <c r="AI43" i="114"/>
  <c r="AB48" i="114"/>
  <c r="AE47" i="114"/>
  <c r="P49" i="114"/>
  <c r="AI49" i="114" s="1"/>
  <c r="S47" i="114"/>
  <c r="AH52" i="114"/>
  <c r="J52" i="114"/>
  <c r="AI52" i="114" s="1"/>
  <c r="AI26" i="114"/>
  <c r="AH41" i="114"/>
  <c r="AH43" i="114"/>
  <c r="AH45" i="114"/>
  <c r="AI22" i="114"/>
  <c r="AI51" i="114"/>
  <c r="AE66" i="114"/>
  <c r="AE21" i="114"/>
  <c r="AH23" i="114"/>
  <c r="AH25" i="114"/>
  <c r="AI29" i="114"/>
  <c r="D30" i="114"/>
  <c r="AI30" i="114" s="1"/>
  <c r="AI31" i="114"/>
  <c r="D32" i="114"/>
  <c r="AI32" i="114" s="1"/>
  <c r="AI33" i="114"/>
  <c r="AH37" i="114"/>
  <c r="AB40" i="114"/>
  <c r="AI40" i="114" s="1"/>
  <c r="AB42" i="114"/>
  <c r="AI42" i="114" s="1"/>
  <c r="AB44" i="114"/>
  <c r="AI44" i="114" s="1"/>
  <c r="AH48" i="114"/>
  <c r="J48" i="114"/>
  <c r="AI53" i="114"/>
  <c r="AI55" i="114"/>
  <c r="AI61" i="114"/>
  <c r="Y66" i="114"/>
  <c r="AH53" i="114"/>
  <c r="AH55" i="114"/>
  <c r="M21" i="114"/>
  <c r="AH22" i="114"/>
  <c r="AH24" i="114"/>
  <c r="AH26" i="114"/>
  <c r="D28" i="114"/>
  <c r="AH30" i="114"/>
  <c r="AH32" i="114"/>
  <c r="AH36" i="114"/>
  <c r="AH40" i="114"/>
  <c r="AH42" i="114"/>
  <c r="AH44" i="114"/>
  <c r="J54" i="114"/>
  <c r="AI54" i="114" s="1"/>
  <c r="G57" i="114"/>
  <c r="S57" i="114"/>
  <c r="AE57" i="114"/>
  <c r="J58" i="114"/>
  <c r="AI58" i="114" s="1"/>
  <c r="V59" i="114"/>
  <c r="AI59" i="114" s="1"/>
  <c r="J60" i="114"/>
  <c r="AI60" i="114" s="1"/>
  <c r="V61" i="114"/>
  <c r="J62" i="114"/>
  <c r="AI62" i="114" s="1"/>
  <c r="V63" i="114"/>
  <c r="AI63" i="114" s="1"/>
  <c r="J64" i="114"/>
  <c r="AI64" i="114" s="1"/>
  <c r="V65" i="114"/>
  <c r="AI65" i="114" s="1"/>
  <c r="AI44" i="113"/>
  <c r="AI37" i="113"/>
  <c r="AI41" i="113"/>
  <c r="AI45" i="113"/>
  <c r="AI49" i="113"/>
  <c r="AI51" i="113"/>
  <c r="AI53" i="113"/>
  <c r="AI54" i="113"/>
  <c r="AI58" i="113"/>
  <c r="AI22" i="113"/>
  <c r="AI24" i="113"/>
  <c r="AI26" i="113"/>
  <c r="AI55" i="113"/>
  <c r="AI63" i="113"/>
  <c r="AI65" i="113"/>
  <c r="AI23" i="113"/>
  <c r="AI30" i="113"/>
  <c r="AI32" i="113"/>
  <c r="AH23" i="113"/>
  <c r="AH31" i="113"/>
  <c r="AH37" i="113"/>
  <c r="AH41" i="113"/>
  <c r="AH45" i="113"/>
  <c r="AH51" i="113"/>
  <c r="AH55" i="113"/>
  <c r="AH63" i="113"/>
  <c r="AI21" i="113"/>
  <c r="S66" i="113"/>
  <c r="G21" i="113"/>
  <c r="S21" i="113"/>
  <c r="AE21" i="113"/>
  <c r="V25" i="113"/>
  <c r="AI25" i="113" s="1"/>
  <c r="D28" i="113"/>
  <c r="V29" i="113"/>
  <c r="AI29" i="113" s="1"/>
  <c r="G35" i="113"/>
  <c r="S35" i="113"/>
  <c r="AE35" i="113"/>
  <c r="G39" i="113"/>
  <c r="S39" i="113"/>
  <c r="AE39" i="113"/>
  <c r="J40" i="113"/>
  <c r="AI40" i="113" s="1"/>
  <c r="J42" i="113"/>
  <c r="AI42" i="113" s="1"/>
  <c r="V43" i="113"/>
  <c r="AI43" i="113" s="1"/>
  <c r="J44" i="113"/>
  <c r="G47" i="113"/>
  <c r="S47" i="113"/>
  <c r="AE47" i="113"/>
  <c r="J48" i="113"/>
  <c r="AI48" i="113" s="1"/>
  <c r="V49" i="113"/>
  <c r="J50" i="113"/>
  <c r="AI50" i="113" s="1"/>
  <c r="J52" i="113"/>
  <c r="AI52" i="113" s="1"/>
  <c r="J54" i="113"/>
  <c r="G57" i="113"/>
  <c r="S57" i="113"/>
  <c r="AE57" i="113"/>
  <c r="J58" i="113"/>
  <c r="V59" i="113"/>
  <c r="AI59" i="113" s="1"/>
  <c r="J60" i="113"/>
  <c r="AI60" i="113" s="1"/>
  <c r="V61" i="113"/>
  <c r="AI61" i="113" s="1"/>
  <c r="J62" i="113"/>
  <c r="AI62" i="113" s="1"/>
  <c r="J64" i="113"/>
  <c r="AI64" i="113" s="1"/>
  <c r="G66" i="113"/>
  <c r="AE66" i="113"/>
  <c r="AH29" i="112"/>
  <c r="AH31" i="112"/>
  <c r="AH33" i="112"/>
  <c r="AI48" i="112"/>
  <c r="V59" i="112"/>
  <c r="AH59" i="112"/>
  <c r="AE66" i="112"/>
  <c r="AE21" i="112"/>
  <c r="AH23" i="112"/>
  <c r="AH25" i="112"/>
  <c r="AB30" i="112"/>
  <c r="AB32" i="112"/>
  <c r="AI32" i="112" s="1"/>
  <c r="P37" i="112"/>
  <c r="AI37" i="112" s="1"/>
  <c r="D40" i="112"/>
  <c r="AI40" i="112" s="1"/>
  <c r="AI41" i="112"/>
  <c r="D42" i="112"/>
  <c r="AI42" i="112" s="1"/>
  <c r="AI43" i="112"/>
  <c r="D44" i="112"/>
  <c r="AI44" i="112" s="1"/>
  <c r="AI45" i="112"/>
  <c r="AH49" i="112"/>
  <c r="AH51" i="112"/>
  <c r="AH53" i="112"/>
  <c r="AH55" i="112"/>
  <c r="AB58" i="112"/>
  <c r="AI58" i="112" s="1"/>
  <c r="AI62" i="112"/>
  <c r="AI63" i="112"/>
  <c r="S21" i="112"/>
  <c r="S66" i="112"/>
  <c r="AI36" i="112"/>
  <c r="AH41" i="112"/>
  <c r="AH43" i="112"/>
  <c r="AH45" i="112"/>
  <c r="AB48" i="112"/>
  <c r="AB50" i="112"/>
  <c r="AI50" i="112" s="1"/>
  <c r="AB52" i="112"/>
  <c r="AI52" i="112" s="1"/>
  <c r="AB54" i="112"/>
  <c r="AI54" i="112" s="1"/>
  <c r="P59" i="112"/>
  <c r="AI60" i="112"/>
  <c r="AI61" i="112"/>
  <c r="G66" i="112"/>
  <c r="G21" i="112"/>
  <c r="AI29" i="112"/>
  <c r="AI30" i="112"/>
  <c r="AI31" i="112"/>
  <c r="AI33" i="112"/>
  <c r="AH37" i="112"/>
  <c r="Y66" i="112"/>
  <c r="AH61" i="112"/>
  <c r="AH63" i="112"/>
  <c r="AH65" i="112"/>
  <c r="AH22" i="112"/>
  <c r="AH24" i="112"/>
  <c r="AH26" i="112"/>
  <c r="AH30" i="112"/>
  <c r="AH32" i="112"/>
  <c r="AH36" i="112"/>
  <c r="AH40" i="112"/>
  <c r="AH42" i="112"/>
  <c r="AH44" i="112"/>
  <c r="AH48" i="112"/>
  <c r="AH50" i="112"/>
  <c r="AH52" i="112"/>
  <c r="AH54" i="112"/>
  <c r="AH58" i="112"/>
  <c r="AH60" i="112"/>
  <c r="AH62" i="112"/>
  <c r="AH64" i="112"/>
  <c r="AH22" i="111"/>
  <c r="J22" i="111"/>
  <c r="G66" i="111"/>
  <c r="G21" i="111"/>
  <c r="AI49" i="111"/>
  <c r="AI51" i="111"/>
  <c r="AI59" i="111"/>
  <c r="AI63" i="111"/>
  <c r="D22" i="111"/>
  <c r="AE66" i="111"/>
  <c r="AE21" i="111"/>
  <c r="S21" i="111"/>
  <c r="S66" i="111"/>
  <c r="AI65" i="111"/>
  <c r="AB22" i="111"/>
  <c r="P23" i="111"/>
  <c r="AI23" i="111" s="1"/>
  <c r="AH23" i="111"/>
  <c r="AH31" i="111"/>
  <c r="AH33" i="111"/>
  <c r="AH49" i="111"/>
  <c r="AH51" i="111"/>
  <c r="AH55" i="111"/>
  <c r="AH59" i="111"/>
  <c r="AH65" i="111"/>
  <c r="AI21" i="111"/>
  <c r="J24" i="111"/>
  <c r="AI24" i="111" s="1"/>
  <c r="V25" i="111"/>
  <c r="AI25" i="111" s="1"/>
  <c r="J26" i="111"/>
  <c r="AI26" i="111" s="1"/>
  <c r="V29" i="111"/>
  <c r="AI29" i="111" s="1"/>
  <c r="J30" i="111"/>
  <c r="AI30" i="111" s="1"/>
  <c r="J32" i="111"/>
  <c r="AI32" i="111" s="1"/>
  <c r="G35" i="111"/>
  <c r="S35" i="111"/>
  <c r="AE35" i="111"/>
  <c r="J36" i="111"/>
  <c r="AI36" i="111" s="1"/>
  <c r="V37" i="111"/>
  <c r="AI37" i="111" s="1"/>
  <c r="G39" i="111"/>
  <c r="S39" i="111"/>
  <c r="AE39" i="111"/>
  <c r="J40" i="111"/>
  <c r="AI40" i="111" s="1"/>
  <c r="V41" i="111"/>
  <c r="AI41" i="111" s="1"/>
  <c r="J42" i="111"/>
  <c r="AI42" i="111" s="1"/>
  <c r="V43" i="111"/>
  <c r="AI43" i="111" s="1"/>
  <c r="J44" i="111"/>
  <c r="AI44" i="111" s="1"/>
  <c r="V45" i="111"/>
  <c r="AI45" i="111" s="1"/>
  <c r="G47" i="111"/>
  <c r="S47" i="111"/>
  <c r="AE47" i="111"/>
  <c r="J48" i="111"/>
  <c r="AI48" i="111" s="1"/>
  <c r="J50" i="111"/>
  <c r="AI50" i="111" s="1"/>
  <c r="J52" i="111"/>
  <c r="AI52" i="111" s="1"/>
  <c r="V53" i="111"/>
  <c r="AI53" i="111" s="1"/>
  <c r="J54" i="111"/>
  <c r="AI54" i="111" s="1"/>
  <c r="G57" i="111"/>
  <c r="S57" i="111"/>
  <c r="AE57" i="111"/>
  <c r="J58" i="111"/>
  <c r="AI58" i="111" s="1"/>
  <c r="J60" i="111"/>
  <c r="AI60" i="111" s="1"/>
  <c r="V61" i="111"/>
  <c r="AI61" i="111" s="1"/>
  <c r="J62" i="111"/>
  <c r="AI62" i="111" s="1"/>
  <c r="J64" i="111"/>
  <c r="AI64" i="111" s="1"/>
  <c r="AI64" i="110"/>
  <c r="AI23" i="110"/>
  <c r="AI29" i="110"/>
  <c r="AI31" i="110"/>
  <c r="AI33" i="110"/>
  <c r="AI37" i="110"/>
  <c r="AI41" i="110"/>
  <c r="AI43" i="110"/>
  <c r="AI45" i="110"/>
  <c r="AI49" i="110"/>
  <c r="AI51" i="110"/>
  <c r="AI53" i="110"/>
  <c r="AI55" i="110"/>
  <c r="AI59" i="110"/>
  <c r="AI61" i="110"/>
  <c r="AI63" i="110"/>
  <c r="AI65" i="110"/>
  <c r="AH23" i="110"/>
  <c r="AH25" i="110"/>
  <c r="AH29" i="110"/>
  <c r="AH31" i="110"/>
  <c r="AH33" i="110"/>
  <c r="AH37" i="110"/>
  <c r="AH41" i="110"/>
  <c r="AH43" i="110"/>
  <c r="AH45" i="110"/>
  <c r="AH49" i="110"/>
  <c r="AH51" i="110"/>
  <c r="AH53" i="110"/>
  <c r="AH55" i="110"/>
  <c r="AH59" i="110"/>
  <c r="AH61" i="110"/>
  <c r="AH63" i="110"/>
  <c r="AH65" i="110"/>
  <c r="S66" i="110"/>
  <c r="AI21" i="110"/>
  <c r="G21" i="110"/>
  <c r="AE21" i="110"/>
  <c r="J22" i="110"/>
  <c r="AI22" i="110" s="1"/>
  <c r="J24" i="110"/>
  <c r="AI24" i="110" s="1"/>
  <c r="J26" i="110"/>
  <c r="AI26" i="110" s="1"/>
  <c r="J30" i="110"/>
  <c r="AI30" i="110" s="1"/>
  <c r="J32" i="110"/>
  <c r="AI32" i="110" s="1"/>
  <c r="G35" i="110"/>
  <c r="S35" i="110"/>
  <c r="AE35" i="110"/>
  <c r="J36" i="110"/>
  <c r="AI36" i="110" s="1"/>
  <c r="G39" i="110"/>
  <c r="S39" i="110"/>
  <c r="AE39" i="110"/>
  <c r="J40" i="110"/>
  <c r="AI40" i="110" s="1"/>
  <c r="J42" i="110"/>
  <c r="AI42" i="110" s="1"/>
  <c r="J44" i="110"/>
  <c r="AI44" i="110" s="1"/>
  <c r="G47" i="110"/>
  <c r="S47" i="110"/>
  <c r="AE47" i="110"/>
  <c r="J48" i="110"/>
  <c r="AI48" i="110" s="1"/>
  <c r="J50" i="110"/>
  <c r="AI50" i="110" s="1"/>
  <c r="J52" i="110"/>
  <c r="AI52" i="110" s="1"/>
  <c r="J54" i="110"/>
  <c r="AI54" i="110" s="1"/>
  <c r="G57" i="110"/>
  <c r="S57" i="110"/>
  <c r="AE57" i="110"/>
  <c r="J58" i="110"/>
  <c r="AI58" i="110" s="1"/>
  <c r="J60" i="110"/>
  <c r="AI60" i="110" s="1"/>
  <c r="J62" i="110"/>
  <c r="AI62" i="110" s="1"/>
  <c r="AI43" i="109"/>
  <c r="AH21" i="109"/>
  <c r="D22" i="109"/>
  <c r="AH22" i="109"/>
  <c r="AH43" i="109"/>
  <c r="D44" i="109"/>
  <c r="AI44" i="109" s="1"/>
  <c r="AH44" i="109"/>
  <c r="AH47" i="109"/>
  <c r="D48" i="109"/>
  <c r="AI48" i="109" s="1"/>
  <c r="AH48" i="109"/>
  <c r="AH55" i="109"/>
  <c r="AH59" i="109"/>
  <c r="D60" i="109"/>
  <c r="AI60" i="109" s="1"/>
  <c r="AH60" i="109"/>
  <c r="AI21" i="109"/>
  <c r="M66" i="109"/>
  <c r="AE66" i="109"/>
  <c r="AE21" i="109"/>
  <c r="AH23" i="109"/>
  <c r="D24" i="109"/>
  <c r="AI24" i="109" s="1"/>
  <c r="AH24" i="109"/>
  <c r="AI28" i="109"/>
  <c r="Y28" i="109"/>
  <c r="AH29" i="109"/>
  <c r="D30" i="109"/>
  <c r="AI30" i="109" s="1"/>
  <c r="AH30" i="109"/>
  <c r="P33" i="109"/>
  <c r="AI33" i="109" s="1"/>
  <c r="J37" i="109"/>
  <c r="AI37" i="109" s="1"/>
  <c r="P37" i="109"/>
  <c r="G39" i="109"/>
  <c r="Y39" i="109"/>
  <c r="P41" i="109"/>
  <c r="AI41" i="109" s="1"/>
  <c r="AB42" i="109"/>
  <c r="AE47" i="109"/>
  <c r="D50" i="109"/>
  <c r="AH50" i="109"/>
  <c r="P53" i="109"/>
  <c r="AI53" i="109" s="1"/>
  <c r="AB54" i="109"/>
  <c r="AB58" i="109"/>
  <c r="S57" i="109"/>
  <c r="D62" i="109"/>
  <c r="AH62" i="109"/>
  <c r="P65" i="109"/>
  <c r="AI65" i="109" s="1"/>
  <c r="V22" i="109"/>
  <c r="S21" i="109"/>
  <c r="AH25" i="109"/>
  <c r="D26" i="109"/>
  <c r="AI26" i="109" s="1"/>
  <c r="AH26" i="109"/>
  <c r="AH31" i="109"/>
  <c r="D32" i="109"/>
  <c r="AI32" i="109" s="1"/>
  <c r="AH32" i="109"/>
  <c r="AH35" i="109"/>
  <c r="D36" i="109"/>
  <c r="AI36" i="109" s="1"/>
  <c r="AH36" i="109"/>
  <c r="AH39" i="109"/>
  <c r="D40" i="109"/>
  <c r="AI40" i="109" s="1"/>
  <c r="AH40" i="109"/>
  <c r="M39" i="109"/>
  <c r="S47" i="109"/>
  <c r="AH51" i="109"/>
  <c r="D52" i="109"/>
  <c r="AI52" i="109" s="1"/>
  <c r="AH52" i="109"/>
  <c r="G57" i="109"/>
  <c r="Y57" i="109"/>
  <c r="AH63" i="109"/>
  <c r="D64" i="109"/>
  <c r="AI64" i="109" s="1"/>
  <c r="AH64" i="109"/>
  <c r="G66" i="109"/>
  <c r="G21" i="109"/>
  <c r="Y21" i="109"/>
  <c r="J23" i="109"/>
  <c r="AI23" i="109" s="1"/>
  <c r="M28" i="109"/>
  <c r="AH33" i="109"/>
  <c r="AH37" i="109"/>
  <c r="AE39" i="109"/>
  <c r="AH41" i="109"/>
  <c r="D42" i="109"/>
  <c r="AI42" i="109" s="1"/>
  <c r="AH42" i="109"/>
  <c r="P45" i="109"/>
  <c r="AI45" i="109" s="1"/>
  <c r="G47" i="109"/>
  <c r="Y47" i="109"/>
  <c r="J49" i="109"/>
  <c r="P49" i="109"/>
  <c r="AB50" i="109"/>
  <c r="AH53" i="109"/>
  <c r="D54" i="109"/>
  <c r="AI54" i="109" s="1"/>
  <c r="AH54" i="109"/>
  <c r="J57" i="109"/>
  <c r="D58" i="109"/>
  <c r="AH58" i="109"/>
  <c r="M57" i="109"/>
  <c r="P61" i="109"/>
  <c r="AI61" i="109" s="1"/>
  <c r="AB62" i="109"/>
  <c r="AH65" i="109"/>
  <c r="D28" i="109"/>
  <c r="AI61" i="107"/>
  <c r="AI29" i="107"/>
  <c r="AI45" i="107"/>
  <c r="G66" i="107"/>
  <c r="G21" i="107"/>
  <c r="AH43" i="107"/>
  <c r="D44" i="107"/>
  <c r="AH44" i="107"/>
  <c r="AH47" i="107"/>
  <c r="D48" i="107"/>
  <c r="AH48" i="107"/>
  <c r="AH55" i="107"/>
  <c r="AH59" i="107"/>
  <c r="D60" i="107"/>
  <c r="AH60" i="107"/>
  <c r="D22" i="107"/>
  <c r="AH22" i="107"/>
  <c r="P25" i="107"/>
  <c r="AI25" i="107" s="1"/>
  <c r="AB26" i="107"/>
  <c r="AH29" i="107"/>
  <c r="D30" i="107"/>
  <c r="AI30" i="107" s="1"/>
  <c r="AH30" i="107"/>
  <c r="P33" i="107"/>
  <c r="AI33" i="107" s="1"/>
  <c r="P37" i="107"/>
  <c r="AI37" i="107" s="1"/>
  <c r="P41" i="107"/>
  <c r="AI41" i="107" s="1"/>
  <c r="AB42" i="107"/>
  <c r="AH45" i="107"/>
  <c r="AE47" i="107"/>
  <c r="AH49" i="107"/>
  <c r="D50" i="107"/>
  <c r="AI50" i="107" s="1"/>
  <c r="AH50" i="107"/>
  <c r="P53" i="107"/>
  <c r="AI53" i="107" s="1"/>
  <c r="AB54" i="107"/>
  <c r="AB58" i="107"/>
  <c r="S57" i="107"/>
  <c r="AH61" i="107"/>
  <c r="D62" i="107"/>
  <c r="AI62" i="107" s="1"/>
  <c r="AH62" i="107"/>
  <c r="P65" i="107"/>
  <c r="AI65" i="107" s="1"/>
  <c r="AI21" i="107"/>
  <c r="M66" i="107"/>
  <c r="AE66" i="107"/>
  <c r="AE21" i="107"/>
  <c r="AH23" i="107"/>
  <c r="D24" i="107"/>
  <c r="AI24" i="107" s="1"/>
  <c r="AH24" i="107"/>
  <c r="AI28" i="107"/>
  <c r="Y28" i="107"/>
  <c r="AH31" i="107"/>
  <c r="D32" i="107"/>
  <c r="AI32" i="107" s="1"/>
  <c r="AH32" i="107"/>
  <c r="AH35" i="107"/>
  <c r="D36" i="107"/>
  <c r="AI36" i="107" s="1"/>
  <c r="AH36" i="107"/>
  <c r="AH39" i="107"/>
  <c r="D40" i="107"/>
  <c r="AI40" i="107" s="1"/>
  <c r="AH40" i="107"/>
  <c r="M39" i="107"/>
  <c r="P43" i="107"/>
  <c r="AI43" i="107" s="1"/>
  <c r="AB44" i="107"/>
  <c r="AB48" i="107"/>
  <c r="S47" i="107"/>
  <c r="AH51" i="107"/>
  <c r="D52" i="107"/>
  <c r="AI52" i="107" s="1"/>
  <c r="AH52" i="107"/>
  <c r="P55" i="107"/>
  <c r="AI55" i="107" s="1"/>
  <c r="G57" i="107"/>
  <c r="Y57" i="107"/>
  <c r="P59" i="107"/>
  <c r="AI59" i="107" s="1"/>
  <c r="AB60" i="107"/>
  <c r="AH63" i="107"/>
  <c r="D64" i="107"/>
  <c r="AI64" i="107" s="1"/>
  <c r="AH64" i="107"/>
  <c r="Y66" i="107"/>
  <c r="V22" i="107"/>
  <c r="S21" i="107"/>
  <c r="AH25" i="107"/>
  <c r="D26" i="107"/>
  <c r="AH26" i="107"/>
  <c r="AH33" i="107"/>
  <c r="AH37" i="107"/>
  <c r="AE39" i="107"/>
  <c r="AH41" i="107"/>
  <c r="D42" i="107"/>
  <c r="AI42" i="107" s="1"/>
  <c r="AH42" i="107"/>
  <c r="G47" i="107"/>
  <c r="Y47" i="107"/>
  <c r="J49" i="107"/>
  <c r="AI49" i="107" s="1"/>
  <c r="AH53" i="107"/>
  <c r="D54" i="107"/>
  <c r="AI54" i="107" s="1"/>
  <c r="AH54" i="107"/>
  <c r="D58" i="107"/>
  <c r="AI58" i="107" s="1"/>
  <c r="AH58" i="107"/>
  <c r="M57" i="107"/>
  <c r="AH65" i="107"/>
  <c r="D28" i="107"/>
  <c r="AB22" i="108"/>
  <c r="AE66" i="108"/>
  <c r="AE21" i="108"/>
  <c r="AI23" i="108"/>
  <c r="P23" i="108"/>
  <c r="S66" i="108"/>
  <c r="S21" i="108"/>
  <c r="AI25" i="108"/>
  <c r="AI36" i="108"/>
  <c r="AI42" i="108"/>
  <c r="AI44" i="108"/>
  <c r="AI48" i="108"/>
  <c r="AI50" i="108"/>
  <c r="AI52" i="108"/>
  <c r="AI54" i="108"/>
  <c r="D22" i="108"/>
  <c r="AI22" i="108" s="1"/>
  <c r="G66" i="108"/>
  <c r="G21" i="108"/>
  <c r="AI30" i="108"/>
  <c r="AI32" i="108"/>
  <c r="AI37" i="108"/>
  <c r="AI43" i="108"/>
  <c r="AI51" i="108"/>
  <c r="AI63" i="108"/>
  <c r="AI64" i="108"/>
  <c r="AI31" i="108"/>
  <c r="AI33" i="108"/>
  <c r="AI21" i="108"/>
  <c r="AH23" i="108"/>
  <c r="AH25" i="108"/>
  <c r="AH31" i="108"/>
  <c r="AH33" i="108"/>
  <c r="AH37" i="108"/>
  <c r="AH43" i="108"/>
  <c r="AH51" i="108"/>
  <c r="M21" i="108"/>
  <c r="D28" i="108"/>
  <c r="V29" i="108"/>
  <c r="AI29" i="108" s="1"/>
  <c r="G35" i="108"/>
  <c r="S35" i="108"/>
  <c r="AE35" i="108"/>
  <c r="G39" i="108"/>
  <c r="S39" i="108"/>
  <c r="AE39" i="108"/>
  <c r="J40" i="108"/>
  <c r="AI40" i="108" s="1"/>
  <c r="V41" i="108"/>
  <c r="AI41" i="108" s="1"/>
  <c r="V45" i="108"/>
  <c r="AI45" i="108" s="1"/>
  <c r="G47" i="108"/>
  <c r="S47" i="108"/>
  <c r="AE47" i="108"/>
  <c r="V49" i="108"/>
  <c r="AI49" i="108" s="1"/>
  <c r="V53" i="108"/>
  <c r="AI53" i="108" s="1"/>
  <c r="V55" i="108"/>
  <c r="AI55" i="108" s="1"/>
  <c r="G57" i="108"/>
  <c r="S57" i="108"/>
  <c r="AE57" i="108"/>
  <c r="J58" i="108"/>
  <c r="AI58" i="108" s="1"/>
  <c r="V59" i="108"/>
  <c r="AI59" i="108" s="1"/>
  <c r="J60" i="108"/>
  <c r="AI60" i="108" s="1"/>
  <c r="V61" i="108"/>
  <c r="AI61" i="108" s="1"/>
  <c r="J62" i="108"/>
  <c r="AI62" i="108" s="1"/>
  <c r="J64" i="108"/>
  <c r="V65" i="108"/>
  <c r="AI65" i="108" s="1"/>
  <c r="AH58" i="106"/>
  <c r="J58" i="106"/>
  <c r="G67" i="106"/>
  <c r="AI21" i="106"/>
  <c r="G66" i="106"/>
  <c r="G21" i="106"/>
  <c r="J24" i="106"/>
  <c r="AI24" i="106" s="1"/>
  <c r="V25" i="106"/>
  <c r="AI25" i="106" s="1"/>
  <c r="J30" i="106"/>
  <c r="AI30" i="106" s="1"/>
  <c r="V31" i="106"/>
  <c r="AI31" i="106" s="1"/>
  <c r="AH33" i="106"/>
  <c r="J36" i="106"/>
  <c r="V37" i="106"/>
  <c r="AI37" i="106" s="1"/>
  <c r="AI39" i="106"/>
  <c r="J42" i="106"/>
  <c r="AI42" i="106" s="1"/>
  <c r="V43" i="106"/>
  <c r="AI43" i="106" s="1"/>
  <c r="AH45" i="106"/>
  <c r="J48" i="106"/>
  <c r="AI48" i="106" s="1"/>
  <c r="V49" i="106"/>
  <c r="AI49" i="106" s="1"/>
  <c r="AH51" i="106"/>
  <c r="G57" i="106"/>
  <c r="AH60" i="106"/>
  <c r="J60" i="106"/>
  <c r="AI65" i="106"/>
  <c r="S66" i="106"/>
  <c r="AH21" i="106"/>
  <c r="AH22" i="106"/>
  <c r="J26" i="106"/>
  <c r="AI26" i="106" s="1"/>
  <c r="AH28" i="106"/>
  <c r="D28" i="106"/>
  <c r="J32" i="106"/>
  <c r="AI32" i="106" s="1"/>
  <c r="V33" i="106"/>
  <c r="AI33" i="106" s="1"/>
  <c r="AI35" i="106"/>
  <c r="AH40" i="106"/>
  <c r="J44" i="106"/>
  <c r="AI44" i="106" s="1"/>
  <c r="V45" i="106"/>
  <c r="AI45" i="106" s="1"/>
  <c r="AI47" i="106"/>
  <c r="G47" i="106"/>
  <c r="S47" i="106"/>
  <c r="J50" i="106"/>
  <c r="AI50" i="106" s="1"/>
  <c r="AI51" i="106"/>
  <c r="V51" i="106"/>
  <c r="AH53" i="106"/>
  <c r="AH54" i="106"/>
  <c r="AB58" i="106"/>
  <c r="AE57" i="106"/>
  <c r="P59" i="106"/>
  <c r="AI59" i="106" s="1"/>
  <c r="S57" i="106"/>
  <c r="AI60" i="106"/>
  <c r="AH62" i="106"/>
  <c r="J62" i="106"/>
  <c r="S67" i="106"/>
  <c r="M66" i="106"/>
  <c r="M21" i="106"/>
  <c r="AE66" i="106"/>
  <c r="AE21" i="106"/>
  <c r="Y21" i="106"/>
  <c r="AH23" i="106"/>
  <c r="AH24" i="106"/>
  <c r="AE28" i="106"/>
  <c r="AH29" i="106"/>
  <c r="AH30" i="106"/>
  <c r="AH36" i="106"/>
  <c r="AB36" i="106"/>
  <c r="AI36" i="106" s="1"/>
  <c r="M39" i="106"/>
  <c r="AE39" i="106"/>
  <c r="Y39" i="106"/>
  <c r="AH41" i="106"/>
  <c r="AH42" i="106"/>
  <c r="AH48" i="106"/>
  <c r="AB48" i="106"/>
  <c r="J52" i="106"/>
  <c r="AI52" i="106" s="1"/>
  <c r="AI53" i="106"/>
  <c r="V53" i="106"/>
  <c r="AH55" i="106"/>
  <c r="AI61" i="106"/>
  <c r="AI62" i="106"/>
  <c r="AH64" i="106"/>
  <c r="J64" i="106"/>
  <c r="AI64" i="106" s="1"/>
  <c r="AH65" i="106"/>
  <c r="AI49" i="105"/>
  <c r="AH21" i="105"/>
  <c r="G66" i="105"/>
  <c r="G21" i="105"/>
  <c r="AH43" i="105"/>
  <c r="D44" i="105"/>
  <c r="AH44" i="105"/>
  <c r="AH47" i="105"/>
  <c r="D48" i="105"/>
  <c r="AI48" i="105" s="1"/>
  <c r="AH48" i="105"/>
  <c r="AH55" i="105"/>
  <c r="AH59" i="105"/>
  <c r="D60" i="105"/>
  <c r="AI60" i="105" s="1"/>
  <c r="AH60" i="105"/>
  <c r="P25" i="105"/>
  <c r="AI25" i="105" s="1"/>
  <c r="AB26" i="105"/>
  <c r="AH29" i="105"/>
  <c r="D30" i="105"/>
  <c r="AH30" i="105"/>
  <c r="P33" i="105"/>
  <c r="AI33" i="105" s="1"/>
  <c r="P37" i="105"/>
  <c r="AI37" i="105" s="1"/>
  <c r="P41" i="105"/>
  <c r="AI41" i="105" s="1"/>
  <c r="AB42" i="105"/>
  <c r="AH45" i="105"/>
  <c r="AE47" i="105"/>
  <c r="AH49" i="105"/>
  <c r="D50" i="105"/>
  <c r="AH50" i="105"/>
  <c r="P53" i="105"/>
  <c r="AI53" i="105" s="1"/>
  <c r="AB54" i="105"/>
  <c r="AB58" i="105"/>
  <c r="S57" i="105"/>
  <c r="AH61" i="105"/>
  <c r="D62" i="105"/>
  <c r="AH62" i="105"/>
  <c r="P65" i="105"/>
  <c r="AI65" i="105" s="1"/>
  <c r="M66" i="105"/>
  <c r="M21" i="105"/>
  <c r="AE66" i="105"/>
  <c r="AE21" i="105"/>
  <c r="AH23" i="105"/>
  <c r="D24" i="105"/>
  <c r="AI24" i="105" s="1"/>
  <c r="AH24" i="105"/>
  <c r="AI28" i="105"/>
  <c r="Y28" i="105"/>
  <c r="AH31" i="105"/>
  <c r="D32" i="105"/>
  <c r="AI32" i="105" s="1"/>
  <c r="AH32" i="105"/>
  <c r="AH35" i="105"/>
  <c r="D36" i="105"/>
  <c r="AI36" i="105" s="1"/>
  <c r="AH36" i="105"/>
  <c r="AH39" i="105"/>
  <c r="D40" i="105"/>
  <c r="AI40" i="105" s="1"/>
  <c r="AH40" i="105"/>
  <c r="M39" i="105"/>
  <c r="P43" i="105"/>
  <c r="AI43" i="105" s="1"/>
  <c r="AB44" i="105"/>
  <c r="AB48" i="105"/>
  <c r="S47" i="105"/>
  <c r="AH51" i="105"/>
  <c r="D52" i="105"/>
  <c r="AI52" i="105" s="1"/>
  <c r="AH52" i="105"/>
  <c r="P55" i="105"/>
  <c r="AI55" i="105" s="1"/>
  <c r="G57" i="105"/>
  <c r="Y57" i="105"/>
  <c r="P59" i="105"/>
  <c r="AI59" i="105" s="1"/>
  <c r="AB60" i="105"/>
  <c r="AH63" i="105"/>
  <c r="D64" i="105"/>
  <c r="AI64" i="105" s="1"/>
  <c r="AH64" i="105"/>
  <c r="Y66" i="105"/>
  <c r="D22" i="105"/>
  <c r="J22" i="105"/>
  <c r="V22" i="105"/>
  <c r="AB22" i="105"/>
  <c r="S21" i="105"/>
  <c r="AH25" i="105"/>
  <c r="D26" i="105"/>
  <c r="AI26" i="105" s="1"/>
  <c r="AH26" i="105"/>
  <c r="P29" i="105"/>
  <c r="AI29" i="105" s="1"/>
  <c r="AB30" i="105"/>
  <c r="AH33" i="105"/>
  <c r="AH37" i="105"/>
  <c r="AE39" i="105"/>
  <c r="AH41" i="105"/>
  <c r="D42" i="105"/>
  <c r="AI42" i="105" s="1"/>
  <c r="AH42" i="105"/>
  <c r="P45" i="105"/>
  <c r="AI45" i="105" s="1"/>
  <c r="G47" i="105"/>
  <c r="Y47" i="105"/>
  <c r="J49" i="105"/>
  <c r="P49" i="105"/>
  <c r="AB50" i="105"/>
  <c r="AH53" i="105"/>
  <c r="D54" i="105"/>
  <c r="AI54" i="105" s="1"/>
  <c r="AH54" i="105"/>
  <c r="D58" i="105"/>
  <c r="AI58" i="105" s="1"/>
  <c r="AH58" i="105"/>
  <c r="M57" i="105"/>
  <c r="P61" i="105"/>
  <c r="AI61" i="105" s="1"/>
  <c r="AB62" i="105"/>
  <c r="AH65" i="105"/>
  <c r="D28" i="105"/>
  <c r="AI23" i="104"/>
  <c r="AI33" i="104"/>
  <c r="AI41" i="104"/>
  <c r="AE66" i="104"/>
  <c r="AE21" i="104"/>
  <c r="AH23" i="104"/>
  <c r="D24" i="104"/>
  <c r="AI24" i="104" s="1"/>
  <c r="AH24" i="104"/>
  <c r="AH33" i="104"/>
  <c r="AH37" i="104"/>
  <c r="AH41" i="104"/>
  <c r="D42" i="104"/>
  <c r="AI42" i="104" s="1"/>
  <c r="AH42" i="104"/>
  <c r="AH53" i="104"/>
  <c r="D54" i="104"/>
  <c r="AI54" i="104" s="1"/>
  <c r="AH54" i="104"/>
  <c r="AH57" i="104"/>
  <c r="D58" i="104"/>
  <c r="AI58" i="104" s="1"/>
  <c r="AH58" i="104"/>
  <c r="AB22" i="104"/>
  <c r="S21" i="104"/>
  <c r="AH25" i="104"/>
  <c r="D26" i="104"/>
  <c r="AI26" i="104" s="1"/>
  <c r="AH26" i="104"/>
  <c r="P31" i="104"/>
  <c r="AI31" i="104" s="1"/>
  <c r="AB32" i="104"/>
  <c r="V36" i="104"/>
  <c r="AB36" i="104"/>
  <c r="AB40" i="104"/>
  <c r="S39" i="104"/>
  <c r="AH43" i="104"/>
  <c r="D44" i="104"/>
  <c r="AI44" i="104" s="1"/>
  <c r="AH44" i="104"/>
  <c r="AH47" i="104"/>
  <c r="D48" i="104"/>
  <c r="AH48" i="104"/>
  <c r="M47" i="104"/>
  <c r="P51" i="104"/>
  <c r="AI51" i="104" s="1"/>
  <c r="AB52" i="104"/>
  <c r="AH55" i="104"/>
  <c r="AE57" i="104"/>
  <c r="AH59" i="104"/>
  <c r="D60" i="104"/>
  <c r="AI60" i="104" s="1"/>
  <c r="AH60" i="104"/>
  <c r="P63" i="104"/>
  <c r="AI63" i="104" s="1"/>
  <c r="P65" i="104"/>
  <c r="AI65" i="104" s="1"/>
  <c r="G67" i="104"/>
  <c r="G66" i="104"/>
  <c r="G21" i="104"/>
  <c r="Y66" i="104"/>
  <c r="Y21" i="104"/>
  <c r="AH29" i="104"/>
  <c r="D30" i="104"/>
  <c r="AI30" i="104" s="1"/>
  <c r="AH30" i="104"/>
  <c r="J37" i="104"/>
  <c r="AI37" i="104" s="1"/>
  <c r="G39" i="104"/>
  <c r="Y39" i="104"/>
  <c r="AH45" i="104"/>
  <c r="AE47" i="104"/>
  <c r="AH49" i="104"/>
  <c r="D50" i="104"/>
  <c r="AI50" i="104" s="1"/>
  <c r="AH50" i="104"/>
  <c r="S57" i="104"/>
  <c r="AH61" i="104"/>
  <c r="D62" i="104"/>
  <c r="AI62" i="104" s="1"/>
  <c r="AH62" i="104"/>
  <c r="AI64" i="104"/>
  <c r="J21" i="104"/>
  <c r="D22" i="104"/>
  <c r="AH22" i="104"/>
  <c r="M21" i="104"/>
  <c r="AH31" i="104"/>
  <c r="D32" i="104"/>
  <c r="AH32" i="104"/>
  <c r="J35" i="104"/>
  <c r="D36" i="104"/>
  <c r="AH36" i="104"/>
  <c r="J39" i="104"/>
  <c r="D40" i="104"/>
  <c r="AI40" i="104" s="1"/>
  <c r="AH40" i="104"/>
  <c r="M39" i="104"/>
  <c r="V48" i="104"/>
  <c r="S47" i="104"/>
  <c r="AH51" i="104"/>
  <c r="D52" i="104"/>
  <c r="AI52" i="104" s="1"/>
  <c r="AH52" i="104"/>
  <c r="G57" i="104"/>
  <c r="Y57" i="104"/>
  <c r="J59" i="104"/>
  <c r="AI59" i="104" s="1"/>
  <c r="AH63" i="104"/>
  <c r="AH65" i="104"/>
  <c r="D28" i="104"/>
  <c r="AH64" i="104"/>
  <c r="AI22" i="103"/>
  <c r="M66" i="103"/>
  <c r="M21" i="103"/>
  <c r="AH31" i="103"/>
  <c r="D32" i="103"/>
  <c r="AH32" i="103"/>
  <c r="AH35" i="103"/>
  <c r="D36" i="103"/>
  <c r="AH36" i="103"/>
  <c r="AH39" i="103"/>
  <c r="D40" i="103"/>
  <c r="AH40" i="103"/>
  <c r="AH51" i="103"/>
  <c r="AH53" i="103"/>
  <c r="AH55" i="103"/>
  <c r="S66" i="103"/>
  <c r="G67" i="103"/>
  <c r="AE67" i="103"/>
  <c r="J22" i="103"/>
  <c r="AE66" i="103"/>
  <c r="AE21" i="103"/>
  <c r="D23" i="103"/>
  <c r="AH25" i="103"/>
  <c r="D26" i="103"/>
  <c r="AI26" i="103" s="1"/>
  <c r="AH26" i="103"/>
  <c r="P29" i="103"/>
  <c r="AI29" i="103" s="1"/>
  <c r="AB30" i="103"/>
  <c r="AH33" i="103"/>
  <c r="M35" i="103"/>
  <c r="AH37" i="103"/>
  <c r="M39" i="103"/>
  <c r="AE39" i="103"/>
  <c r="AH41" i="103"/>
  <c r="D42" i="103"/>
  <c r="AI42" i="103" s="1"/>
  <c r="AH42" i="103"/>
  <c r="P45" i="103"/>
  <c r="AI45" i="103" s="1"/>
  <c r="P49" i="103"/>
  <c r="AI49" i="103" s="1"/>
  <c r="AB50" i="103"/>
  <c r="AI50" i="103" s="1"/>
  <c r="AB52" i="103"/>
  <c r="AB54" i="103"/>
  <c r="P59" i="103"/>
  <c r="AI59" i="103" s="1"/>
  <c r="P61" i="103"/>
  <c r="AI61" i="103" s="1"/>
  <c r="P63" i="103"/>
  <c r="P65" i="103"/>
  <c r="M67" i="103"/>
  <c r="Y67" i="103"/>
  <c r="AH21" i="103"/>
  <c r="G66" i="103"/>
  <c r="G21" i="103"/>
  <c r="Y21" i="103"/>
  <c r="Y66" i="103"/>
  <c r="D24" i="103"/>
  <c r="AB24" i="103"/>
  <c r="M28" i="103"/>
  <c r="P31" i="103"/>
  <c r="AI31" i="103" s="1"/>
  <c r="AB32" i="103"/>
  <c r="V36" i="103"/>
  <c r="AB36" i="103"/>
  <c r="AB40" i="103"/>
  <c r="S39" i="103"/>
  <c r="AH43" i="103"/>
  <c r="D44" i="103"/>
  <c r="AI44" i="103" s="1"/>
  <c r="AH44" i="103"/>
  <c r="AH47" i="103"/>
  <c r="D48" i="103"/>
  <c r="AI48" i="103" s="1"/>
  <c r="AH48" i="103"/>
  <c r="P51" i="103"/>
  <c r="P53" i="103"/>
  <c r="AI53" i="103" s="1"/>
  <c r="P55" i="103"/>
  <c r="AI55" i="103" s="1"/>
  <c r="D58" i="103"/>
  <c r="AI58" i="103" s="1"/>
  <c r="D60" i="103"/>
  <c r="AI60" i="103" s="1"/>
  <c r="D62" i="103"/>
  <c r="AI62" i="103" s="1"/>
  <c r="AI63" i="103"/>
  <c r="D64" i="103"/>
  <c r="AI64" i="103" s="1"/>
  <c r="AI65" i="103"/>
  <c r="AH22" i="103"/>
  <c r="P23" i="103"/>
  <c r="AH29" i="103"/>
  <c r="D30" i="103"/>
  <c r="AI30" i="103" s="1"/>
  <c r="AH30" i="103"/>
  <c r="G39" i="103"/>
  <c r="Y39" i="103"/>
  <c r="AH45" i="103"/>
  <c r="AE47" i="103"/>
  <c r="AH49" i="103"/>
  <c r="AI51" i="103"/>
  <c r="AI52" i="103"/>
  <c r="AI54" i="103"/>
  <c r="AH59" i="103"/>
  <c r="AH61" i="103"/>
  <c r="AH63" i="103"/>
  <c r="AH65" i="103"/>
  <c r="D28" i="103"/>
  <c r="AH50" i="103"/>
  <c r="AH52" i="103"/>
  <c r="AH54" i="103"/>
  <c r="AH58" i="103"/>
  <c r="AH60" i="103"/>
  <c r="AH62" i="103"/>
  <c r="AH64" i="103"/>
  <c r="AI61" i="102"/>
  <c r="AI29" i="102"/>
  <c r="AI45" i="102"/>
  <c r="AI21" i="102"/>
  <c r="AH23" i="102"/>
  <c r="AI26" i="102"/>
  <c r="AH43" i="102"/>
  <c r="D44" i="102"/>
  <c r="AH44" i="102"/>
  <c r="AH47" i="102"/>
  <c r="D48" i="102"/>
  <c r="AH48" i="102"/>
  <c r="AH55" i="102"/>
  <c r="AH59" i="102"/>
  <c r="D60" i="102"/>
  <c r="AI60" i="102" s="1"/>
  <c r="AH60" i="102"/>
  <c r="M66" i="102"/>
  <c r="M21" i="102"/>
  <c r="AH24" i="102"/>
  <c r="V25" i="102"/>
  <c r="AI25" i="102" s="1"/>
  <c r="AH25" i="102"/>
  <c r="AH29" i="102"/>
  <c r="D30" i="102"/>
  <c r="AI30" i="102" s="1"/>
  <c r="AH30" i="102"/>
  <c r="P33" i="102"/>
  <c r="AI33" i="102" s="1"/>
  <c r="P37" i="102"/>
  <c r="AI37" i="102" s="1"/>
  <c r="P41" i="102"/>
  <c r="AI41" i="102" s="1"/>
  <c r="AB42" i="102"/>
  <c r="AH45" i="102"/>
  <c r="AE47" i="102"/>
  <c r="AH49" i="102"/>
  <c r="D50" i="102"/>
  <c r="AI50" i="102" s="1"/>
  <c r="AH50" i="102"/>
  <c r="P53" i="102"/>
  <c r="AI53" i="102" s="1"/>
  <c r="AB54" i="102"/>
  <c r="AB58" i="102"/>
  <c r="S57" i="102"/>
  <c r="AH61" i="102"/>
  <c r="D62" i="102"/>
  <c r="AI62" i="102" s="1"/>
  <c r="AH62" i="102"/>
  <c r="P65" i="102"/>
  <c r="AI65" i="102" s="1"/>
  <c r="S66" i="102"/>
  <c r="D22" i="102"/>
  <c r="AI22" i="102" s="1"/>
  <c r="J22" i="102"/>
  <c r="V22" i="102"/>
  <c r="AE66" i="102"/>
  <c r="AE21" i="102"/>
  <c r="AH26" i="102"/>
  <c r="AI28" i="102"/>
  <c r="Y28" i="102"/>
  <c r="AH31" i="102"/>
  <c r="D32" i="102"/>
  <c r="AI32" i="102" s="1"/>
  <c r="AH32" i="102"/>
  <c r="AH35" i="102"/>
  <c r="D36" i="102"/>
  <c r="AI36" i="102" s="1"/>
  <c r="AH36" i="102"/>
  <c r="AH39" i="102"/>
  <c r="D40" i="102"/>
  <c r="AI40" i="102" s="1"/>
  <c r="AH40" i="102"/>
  <c r="M39" i="102"/>
  <c r="P43" i="102"/>
  <c r="AI43" i="102" s="1"/>
  <c r="AB44" i="102"/>
  <c r="AB48" i="102"/>
  <c r="S47" i="102"/>
  <c r="AH51" i="102"/>
  <c r="D52" i="102"/>
  <c r="AI52" i="102" s="1"/>
  <c r="AH52" i="102"/>
  <c r="P55" i="102"/>
  <c r="AI55" i="102" s="1"/>
  <c r="G57" i="102"/>
  <c r="Y57" i="102"/>
  <c r="P59" i="102"/>
  <c r="AI59" i="102" s="1"/>
  <c r="AB60" i="102"/>
  <c r="AH63" i="102"/>
  <c r="D64" i="102"/>
  <c r="AI64" i="102" s="1"/>
  <c r="AH64" i="102"/>
  <c r="G66" i="102"/>
  <c r="G21" i="102"/>
  <c r="Y21" i="102"/>
  <c r="D24" i="102"/>
  <c r="AI24" i="102" s="1"/>
  <c r="AH33" i="102"/>
  <c r="AH37" i="102"/>
  <c r="AE39" i="102"/>
  <c r="AH41" i="102"/>
  <c r="D42" i="102"/>
  <c r="AI42" i="102" s="1"/>
  <c r="AH42" i="102"/>
  <c r="G47" i="102"/>
  <c r="Y47" i="102"/>
  <c r="J49" i="102"/>
  <c r="AI49" i="102" s="1"/>
  <c r="AH53" i="102"/>
  <c r="D54" i="102"/>
  <c r="AH54" i="102"/>
  <c r="D58" i="102"/>
  <c r="AI58" i="102" s="1"/>
  <c r="AH58" i="102"/>
  <c r="M57" i="102"/>
  <c r="AH65" i="102"/>
  <c r="D28" i="102"/>
  <c r="AI61" i="101"/>
  <c r="AI29" i="101"/>
  <c r="AI45" i="101"/>
  <c r="AH43" i="101"/>
  <c r="D44" i="101"/>
  <c r="AH44" i="101"/>
  <c r="D48" i="101"/>
  <c r="AH48" i="101"/>
  <c r="AH55" i="101"/>
  <c r="AH59" i="101"/>
  <c r="D22" i="101"/>
  <c r="AH22" i="101"/>
  <c r="P25" i="101"/>
  <c r="AI25" i="101" s="1"/>
  <c r="AB26" i="101"/>
  <c r="AH29" i="101"/>
  <c r="D30" i="101"/>
  <c r="AI30" i="101" s="1"/>
  <c r="AH30" i="101"/>
  <c r="P33" i="101"/>
  <c r="AI33" i="101" s="1"/>
  <c r="P37" i="101"/>
  <c r="AI37" i="101" s="1"/>
  <c r="P41" i="101"/>
  <c r="AI41" i="101" s="1"/>
  <c r="AB42" i="101"/>
  <c r="AH45" i="101"/>
  <c r="AE47" i="101"/>
  <c r="AH49" i="101"/>
  <c r="D50" i="101"/>
  <c r="AI50" i="101" s="1"/>
  <c r="AH50" i="101"/>
  <c r="P53" i="101"/>
  <c r="AI53" i="101" s="1"/>
  <c r="AB54" i="101"/>
  <c r="AB58" i="101"/>
  <c r="S57" i="101"/>
  <c r="AH61" i="101"/>
  <c r="D62" i="101"/>
  <c r="AI62" i="101" s="1"/>
  <c r="AH62" i="101"/>
  <c r="P65" i="101"/>
  <c r="AI65" i="101" s="1"/>
  <c r="G66" i="101"/>
  <c r="G21" i="101"/>
  <c r="AH47" i="101"/>
  <c r="D60" i="101"/>
  <c r="AH60" i="101"/>
  <c r="AI21" i="101"/>
  <c r="M66" i="101"/>
  <c r="AE66" i="101"/>
  <c r="AE21" i="101"/>
  <c r="AH23" i="101"/>
  <c r="D24" i="101"/>
  <c r="AI24" i="101" s="1"/>
  <c r="AH24" i="101"/>
  <c r="AI28" i="101"/>
  <c r="Y28" i="101"/>
  <c r="AH31" i="101"/>
  <c r="D32" i="101"/>
  <c r="AI32" i="101" s="1"/>
  <c r="AH32" i="101"/>
  <c r="AH35" i="101"/>
  <c r="D36" i="101"/>
  <c r="AI36" i="101" s="1"/>
  <c r="AH36" i="101"/>
  <c r="AH39" i="101"/>
  <c r="D40" i="101"/>
  <c r="AI40" i="101" s="1"/>
  <c r="AH40" i="101"/>
  <c r="M39" i="101"/>
  <c r="P43" i="101"/>
  <c r="AI43" i="101" s="1"/>
  <c r="AB44" i="101"/>
  <c r="AB48" i="101"/>
  <c r="S47" i="101"/>
  <c r="AH51" i="101"/>
  <c r="D52" i="101"/>
  <c r="AI52" i="101" s="1"/>
  <c r="AH52" i="101"/>
  <c r="P55" i="101"/>
  <c r="AI55" i="101" s="1"/>
  <c r="G57" i="101"/>
  <c r="Y57" i="101"/>
  <c r="P59" i="101"/>
  <c r="AI59" i="101" s="1"/>
  <c r="AB60" i="101"/>
  <c r="AH63" i="101"/>
  <c r="D64" i="101"/>
  <c r="AI64" i="101" s="1"/>
  <c r="AH64" i="101"/>
  <c r="Y66" i="101"/>
  <c r="V22" i="101"/>
  <c r="S21" i="101"/>
  <c r="AH25" i="101"/>
  <c r="D26" i="101"/>
  <c r="AI26" i="101" s="1"/>
  <c r="AH26" i="101"/>
  <c r="AH33" i="101"/>
  <c r="AH37" i="101"/>
  <c r="AE39" i="101"/>
  <c r="AH41" i="101"/>
  <c r="D42" i="101"/>
  <c r="AI42" i="101" s="1"/>
  <c r="AH42" i="101"/>
  <c r="G47" i="101"/>
  <c r="Y47" i="101"/>
  <c r="J49" i="101"/>
  <c r="AI49" i="101" s="1"/>
  <c r="AH53" i="101"/>
  <c r="D54" i="101"/>
  <c r="AH54" i="101"/>
  <c r="D58" i="101"/>
  <c r="AI58" i="101" s="1"/>
  <c r="AH58" i="101"/>
  <c r="M57" i="101"/>
  <c r="AH65" i="101"/>
  <c r="D28" i="101"/>
  <c r="AI22" i="100"/>
  <c r="AI23" i="100"/>
  <c r="AI30" i="100"/>
  <c r="AI31" i="100"/>
  <c r="AI54" i="100"/>
  <c r="AI55" i="100"/>
  <c r="AI62" i="100"/>
  <c r="AI63" i="100"/>
  <c r="AI36" i="100"/>
  <c r="AI44" i="100"/>
  <c r="AI52" i="100"/>
  <c r="AI60" i="100"/>
  <c r="AI43" i="100"/>
  <c r="AI51" i="100"/>
  <c r="AI59" i="100"/>
  <c r="AH23" i="100"/>
  <c r="AH25" i="100"/>
  <c r="AH29" i="100"/>
  <c r="AH31" i="100"/>
  <c r="AH33" i="100"/>
  <c r="AH37" i="100"/>
  <c r="AH41" i="100"/>
  <c r="AH43" i="100"/>
  <c r="AH45" i="100"/>
  <c r="AH49" i="100"/>
  <c r="AH51" i="100"/>
  <c r="AH53" i="100"/>
  <c r="AH55" i="100"/>
  <c r="AH59" i="100"/>
  <c r="AH61" i="100"/>
  <c r="AH63" i="100"/>
  <c r="AH65" i="100"/>
  <c r="S66" i="100"/>
  <c r="Y66" i="100"/>
  <c r="G21" i="100"/>
  <c r="AE21" i="100"/>
  <c r="AH22" i="100"/>
  <c r="AH24" i="100"/>
  <c r="AH26" i="100"/>
  <c r="AH30" i="100"/>
  <c r="AH32" i="100"/>
  <c r="AH36" i="100"/>
  <c r="AH40" i="100"/>
  <c r="AH42" i="100"/>
  <c r="AH44" i="100"/>
  <c r="AH48" i="100"/>
  <c r="AH50" i="100"/>
  <c r="AH52" i="100"/>
  <c r="AH54" i="100"/>
  <c r="AH58" i="100"/>
  <c r="AH60" i="100"/>
  <c r="AH62" i="100"/>
  <c r="AH64" i="100"/>
  <c r="AI22" i="99"/>
  <c r="AI24" i="99"/>
  <c r="AI26" i="99"/>
  <c r="AI58" i="99"/>
  <c r="AI29" i="99"/>
  <c r="AI31" i="99"/>
  <c r="AI33" i="99"/>
  <c r="AI37" i="99"/>
  <c r="AH23" i="99"/>
  <c r="AH29" i="99"/>
  <c r="AH63" i="99"/>
  <c r="AI21" i="99"/>
  <c r="AH31" i="99"/>
  <c r="AH37" i="99"/>
  <c r="AH43" i="99"/>
  <c r="G21" i="99"/>
  <c r="M21" i="99"/>
  <c r="S21" i="99"/>
  <c r="AE21" i="99"/>
  <c r="V25" i="99"/>
  <c r="AI25" i="99" s="1"/>
  <c r="D28" i="99"/>
  <c r="J30" i="99"/>
  <c r="AI30" i="99" s="1"/>
  <c r="J32" i="99"/>
  <c r="AI32" i="99" s="1"/>
  <c r="G35" i="99"/>
  <c r="S35" i="99"/>
  <c r="AE35" i="99"/>
  <c r="J36" i="99"/>
  <c r="AI36" i="99" s="1"/>
  <c r="G39" i="99"/>
  <c r="S39" i="99"/>
  <c r="AE39" i="99"/>
  <c r="J40" i="99"/>
  <c r="AI40" i="99" s="1"/>
  <c r="V41" i="99"/>
  <c r="AI41" i="99" s="1"/>
  <c r="J42" i="99"/>
  <c r="AI42" i="99" s="1"/>
  <c r="J44" i="99"/>
  <c r="AI44" i="99" s="1"/>
  <c r="G47" i="99"/>
  <c r="S47" i="99"/>
  <c r="AE47" i="99"/>
  <c r="J48" i="99"/>
  <c r="AI48" i="99" s="1"/>
  <c r="V49" i="99"/>
  <c r="AI49" i="99" s="1"/>
  <c r="J50" i="99"/>
  <c r="AI50" i="99" s="1"/>
  <c r="V51" i="99"/>
  <c r="AI51" i="99" s="1"/>
  <c r="J52" i="99"/>
  <c r="AI52" i="99" s="1"/>
  <c r="V53" i="99"/>
  <c r="AI53" i="99" s="1"/>
  <c r="J54" i="99"/>
  <c r="AI54" i="99" s="1"/>
  <c r="V55" i="99"/>
  <c r="AI55" i="99" s="1"/>
  <c r="G57" i="99"/>
  <c r="S57" i="99"/>
  <c r="AE57" i="99"/>
  <c r="J58" i="99"/>
  <c r="V59" i="99"/>
  <c r="AI59" i="99" s="1"/>
  <c r="J60" i="99"/>
  <c r="AI60" i="99" s="1"/>
  <c r="V61" i="99"/>
  <c r="AI61" i="99" s="1"/>
  <c r="J62" i="99"/>
  <c r="AI62" i="99" s="1"/>
  <c r="J64" i="99"/>
  <c r="AI64" i="99" s="1"/>
  <c r="G66" i="99"/>
  <c r="AE66" i="99"/>
  <c r="S66" i="99"/>
  <c r="AI29" i="98"/>
  <c r="G66" i="98"/>
  <c r="G21" i="98"/>
  <c r="Y21" i="98"/>
  <c r="Y66" i="98"/>
  <c r="AH43" i="98"/>
  <c r="D44" i="98"/>
  <c r="AH44" i="98"/>
  <c r="AI45" i="98"/>
  <c r="AH49" i="98"/>
  <c r="AH51" i="98"/>
  <c r="AH53" i="98"/>
  <c r="AH55" i="98"/>
  <c r="D22" i="98"/>
  <c r="AH22" i="98"/>
  <c r="P25" i="98"/>
  <c r="AI25" i="98" s="1"/>
  <c r="AB26" i="98"/>
  <c r="AH29" i="98"/>
  <c r="D30" i="98"/>
  <c r="AI30" i="98" s="1"/>
  <c r="AH30" i="98"/>
  <c r="P33" i="98"/>
  <c r="AI33" i="98" s="1"/>
  <c r="P37" i="98"/>
  <c r="AI37" i="98" s="1"/>
  <c r="P41" i="98"/>
  <c r="AI41" i="98" s="1"/>
  <c r="AB42" i="98"/>
  <c r="AH45" i="98"/>
  <c r="AB48" i="98"/>
  <c r="AI48" i="98" s="1"/>
  <c r="AB50" i="98"/>
  <c r="AB52" i="98"/>
  <c r="AI52" i="98" s="1"/>
  <c r="AB54" i="98"/>
  <c r="AI54" i="98" s="1"/>
  <c r="P59" i="98"/>
  <c r="P61" i="98"/>
  <c r="P63" i="98"/>
  <c r="P65" i="98"/>
  <c r="AI65" i="98" s="1"/>
  <c r="S67" i="98"/>
  <c r="AI21" i="98"/>
  <c r="M66" i="98"/>
  <c r="AE66" i="98"/>
  <c r="AE21" i="98"/>
  <c r="AH23" i="98"/>
  <c r="D24" i="98"/>
  <c r="AI24" i="98" s="1"/>
  <c r="AH24" i="98"/>
  <c r="AI28" i="98"/>
  <c r="Y28" i="98"/>
  <c r="AH31" i="98"/>
  <c r="D32" i="98"/>
  <c r="AI32" i="98" s="1"/>
  <c r="AH32" i="98"/>
  <c r="AH35" i="98"/>
  <c r="D36" i="98"/>
  <c r="AI36" i="98" s="1"/>
  <c r="AH36" i="98"/>
  <c r="AH39" i="98"/>
  <c r="D40" i="98"/>
  <c r="AI40" i="98" s="1"/>
  <c r="AH40" i="98"/>
  <c r="M39" i="98"/>
  <c r="P43" i="98"/>
  <c r="AI43" i="98" s="1"/>
  <c r="AB44" i="98"/>
  <c r="P49" i="98"/>
  <c r="AI49" i="98" s="1"/>
  <c r="P51" i="98"/>
  <c r="AI51" i="98" s="1"/>
  <c r="P53" i="98"/>
  <c r="P55" i="98"/>
  <c r="D58" i="98"/>
  <c r="AI58" i="98" s="1"/>
  <c r="AI59" i="98"/>
  <c r="D60" i="98"/>
  <c r="AI60" i="98" s="1"/>
  <c r="AI61" i="98"/>
  <c r="D62" i="98"/>
  <c r="AI62" i="98" s="1"/>
  <c r="AI63" i="98"/>
  <c r="D64" i="98"/>
  <c r="AI64" i="98" s="1"/>
  <c r="V22" i="98"/>
  <c r="S21" i="98"/>
  <c r="AH25" i="98"/>
  <c r="D26" i="98"/>
  <c r="AH26" i="98"/>
  <c r="AH33" i="98"/>
  <c r="AH37" i="98"/>
  <c r="AE39" i="98"/>
  <c r="AH41" i="98"/>
  <c r="D42" i="98"/>
  <c r="AI42" i="98" s="1"/>
  <c r="AH42" i="98"/>
  <c r="AI50" i="98"/>
  <c r="AI53" i="98"/>
  <c r="AI55" i="98"/>
  <c r="AH59" i="98"/>
  <c r="AH61" i="98"/>
  <c r="AH63" i="98"/>
  <c r="AH65" i="98"/>
  <c r="D28" i="98"/>
  <c r="AH48" i="98"/>
  <c r="AH50" i="98"/>
  <c r="AH52" i="98"/>
  <c r="AH54" i="98"/>
  <c r="AH58" i="98"/>
  <c r="AH60" i="98"/>
  <c r="AH62" i="98"/>
  <c r="AH64" i="98"/>
  <c r="AI29" i="97"/>
  <c r="AI45" i="97"/>
  <c r="G66" i="97"/>
  <c r="G21" i="97"/>
  <c r="AH43" i="97"/>
  <c r="D44" i="97"/>
  <c r="AH44" i="97"/>
  <c r="AH47" i="97"/>
  <c r="D48" i="97"/>
  <c r="AH48" i="97"/>
  <c r="AH55" i="97"/>
  <c r="AH59" i="97"/>
  <c r="D60" i="97"/>
  <c r="AH60" i="97"/>
  <c r="D22" i="97"/>
  <c r="AH22" i="97"/>
  <c r="P25" i="97"/>
  <c r="AI25" i="97" s="1"/>
  <c r="AB26" i="97"/>
  <c r="AH29" i="97"/>
  <c r="D30" i="97"/>
  <c r="AI30" i="97" s="1"/>
  <c r="AH30" i="97"/>
  <c r="P33" i="97"/>
  <c r="AI33" i="97" s="1"/>
  <c r="P37" i="97"/>
  <c r="AI37" i="97" s="1"/>
  <c r="P41" i="97"/>
  <c r="AI41" i="97" s="1"/>
  <c r="AB42" i="97"/>
  <c r="AH45" i="97"/>
  <c r="AE47" i="97"/>
  <c r="AH49" i="97"/>
  <c r="D50" i="97"/>
  <c r="AI50" i="97" s="1"/>
  <c r="AH50" i="97"/>
  <c r="P53" i="97"/>
  <c r="AI53" i="97" s="1"/>
  <c r="AB54" i="97"/>
  <c r="AB58" i="97"/>
  <c r="S57" i="97"/>
  <c r="AH61" i="97"/>
  <c r="D62" i="97"/>
  <c r="AI62" i="97" s="1"/>
  <c r="AH62" i="97"/>
  <c r="P65" i="97"/>
  <c r="AI65" i="97" s="1"/>
  <c r="AI21" i="97"/>
  <c r="M66" i="97"/>
  <c r="AE66" i="97"/>
  <c r="AE21" i="97"/>
  <c r="AH23" i="97"/>
  <c r="D24" i="97"/>
  <c r="AI24" i="97" s="1"/>
  <c r="AH24" i="97"/>
  <c r="AI28" i="97"/>
  <c r="Y28" i="97"/>
  <c r="AH31" i="97"/>
  <c r="D32" i="97"/>
  <c r="AI32" i="97" s="1"/>
  <c r="AH32" i="97"/>
  <c r="AH35" i="97"/>
  <c r="D36" i="97"/>
  <c r="AI36" i="97" s="1"/>
  <c r="AH36" i="97"/>
  <c r="AH39" i="97"/>
  <c r="D40" i="97"/>
  <c r="AI40" i="97" s="1"/>
  <c r="AH40" i="97"/>
  <c r="M39" i="97"/>
  <c r="P43" i="97"/>
  <c r="AI43" i="97" s="1"/>
  <c r="AB44" i="97"/>
  <c r="AB48" i="97"/>
  <c r="S47" i="97"/>
  <c r="AH51" i="97"/>
  <c r="D52" i="97"/>
  <c r="AI52" i="97" s="1"/>
  <c r="AH52" i="97"/>
  <c r="P55" i="97"/>
  <c r="AI55" i="97" s="1"/>
  <c r="G57" i="97"/>
  <c r="Y57" i="97"/>
  <c r="P59" i="97"/>
  <c r="AI59" i="97" s="1"/>
  <c r="AB60" i="97"/>
  <c r="AH63" i="97"/>
  <c r="D64" i="97"/>
  <c r="AI64" i="97" s="1"/>
  <c r="AH64" i="97"/>
  <c r="Y66" i="97"/>
  <c r="V22" i="97"/>
  <c r="S21" i="97"/>
  <c r="AH25" i="97"/>
  <c r="D26" i="97"/>
  <c r="AH26" i="97"/>
  <c r="AH33" i="97"/>
  <c r="AH37" i="97"/>
  <c r="AE39" i="97"/>
  <c r="AH41" i="97"/>
  <c r="D42" i="97"/>
  <c r="AI42" i="97" s="1"/>
  <c r="AH42" i="97"/>
  <c r="G47" i="97"/>
  <c r="Y47" i="97"/>
  <c r="J49" i="97"/>
  <c r="AI49" i="97" s="1"/>
  <c r="AH53" i="97"/>
  <c r="D54" i="97"/>
  <c r="AI54" i="97" s="1"/>
  <c r="AH54" i="97"/>
  <c r="D58" i="97"/>
  <c r="AI58" i="97" s="1"/>
  <c r="AH58" i="97"/>
  <c r="M57" i="97"/>
  <c r="AH65" i="97"/>
  <c r="D28" i="97"/>
  <c r="AH29" i="96"/>
  <c r="AH31" i="96"/>
  <c r="AH33" i="96"/>
  <c r="AI49" i="96"/>
  <c r="AE66" i="96"/>
  <c r="AE21" i="96"/>
  <c r="AH23" i="96"/>
  <c r="AH25" i="96"/>
  <c r="AB30" i="96"/>
  <c r="AI30" i="96" s="1"/>
  <c r="AB32" i="96"/>
  <c r="AB22" i="96"/>
  <c r="AI22" i="96" s="1"/>
  <c r="S66" i="96"/>
  <c r="S21" i="96"/>
  <c r="AB24" i="96"/>
  <c r="AI24" i="96" s="1"/>
  <c r="AB26" i="96"/>
  <c r="AI26" i="96" s="1"/>
  <c r="P29" i="96"/>
  <c r="AI29" i="96" s="1"/>
  <c r="P31" i="96"/>
  <c r="P33" i="96"/>
  <c r="AI33" i="96" s="1"/>
  <c r="D36" i="96"/>
  <c r="AI36" i="96" s="1"/>
  <c r="AI37" i="96"/>
  <c r="AI44" i="96"/>
  <c r="AI45" i="96"/>
  <c r="AI52" i="96"/>
  <c r="AI53" i="96"/>
  <c r="AI60" i="96"/>
  <c r="AI61" i="96"/>
  <c r="G66" i="96"/>
  <c r="G21" i="96"/>
  <c r="AI31" i="96"/>
  <c r="AI32" i="96"/>
  <c r="AI42" i="96"/>
  <c r="AI43" i="96"/>
  <c r="AI50" i="96"/>
  <c r="AI58" i="96"/>
  <c r="AI59" i="96"/>
  <c r="AH45" i="96"/>
  <c r="AH53" i="96"/>
  <c r="AH65" i="96"/>
  <c r="Y66" i="96"/>
  <c r="AH37" i="96"/>
  <c r="AH43" i="96"/>
  <c r="AH59" i="96"/>
  <c r="AH61" i="96"/>
  <c r="AH22" i="96"/>
  <c r="AH24" i="96"/>
  <c r="AH26" i="96"/>
  <c r="AH30" i="96"/>
  <c r="AH32" i="96"/>
  <c r="AH36" i="96"/>
  <c r="AH40" i="96"/>
  <c r="V41" i="96"/>
  <c r="AI41" i="96" s="1"/>
  <c r="AH42" i="96"/>
  <c r="AH44" i="96"/>
  <c r="AH48" i="96"/>
  <c r="V49" i="96"/>
  <c r="AH50" i="96"/>
  <c r="V51" i="96"/>
  <c r="AI51" i="96" s="1"/>
  <c r="AH52" i="96"/>
  <c r="AH54" i="96"/>
  <c r="V55" i="96"/>
  <c r="AI55" i="96" s="1"/>
  <c r="AH58" i="96"/>
  <c r="AH60" i="96"/>
  <c r="AH62" i="96"/>
  <c r="V63" i="96"/>
  <c r="AI63" i="96" s="1"/>
  <c r="AH64" i="96"/>
  <c r="AI41" i="95"/>
  <c r="AI24" i="95"/>
  <c r="AI26" i="95"/>
  <c r="AI31" i="95"/>
  <c r="AI37" i="95"/>
  <c r="AI33" i="95"/>
  <c r="G67" i="95"/>
  <c r="AE67" i="95"/>
  <c r="D22" i="95"/>
  <c r="AI22" i="95" s="1"/>
  <c r="AE66" i="95"/>
  <c r="AE21" i="95"/>
  <c r="D23" i="95"/>
  <c r="AI23" i="95" s="1"/>
  <c r="AH26" i="95"/>
  <c r="V36" i="95"/>
  <c r="S39" i="95"/>
  <c r="AH43" i="95"/>
  <c r="D44" i="95"/>
  <c r="AI44" i="95" s="1"/>
  <c r="AH44" i="95"/>
  <c r="AH47" i="95"/>
  <c r="D48" i="95"/>
  <c r="AI48" i="95" s="1"/>
  <c r="AH48" i="95"/>
  <c r="M47" i="95"/>
  <c r="D57" i="95"/>
  <c r="AE57" i="95"/>
  <c r="D60" i="95"/>
  <c r="AH60" i="95"/>
  <c r="AB64" i="95"/>
  <c r="J21" i="95"/>
  <c r="Y67" i="95"/>
  <c r="G66" i="95"/>
  <c r="G21" i="95"/>
  <c r="Y21" i="95"/>
  <c r="Y66" i="95"/>
  <c r="AH29" i="95"/>
  <c r="D30" i="95"/>
  <c r="AH30" i="95"/>
  <c r="P35" i="95"/>
  <c r="P39" i="95"/>
  <c r="G39" i="95"/>
  <c r="Y39" i="95"/>
  <c r="AH45" i="95"/>
  <c r="AH49" i="95"/>
  <c r="D50" i="95"/>
  <c r="AH50" i="95"/>
  <c r="AH61" i="95"/>
  <c r="D62" i="95"/>
  <c r="AH62" i="95"/>
  <c r="AH51" i="95"/>
  <c r="D52" i="95"/>
  <c r="AI52" i="95" s="1"/>
  <c r="AH52" i="95"/>
  <c r="P55" i="95"/>
  <c r="AI55" i="95" s="1"/>
  <c r="P59" i="95"/>
  <c r="AI59" i="95" s="1"/>
  <c r="AB60" i="95"/>
  <c r="AH63" i="95"/>
  <c r="D64" i="95"/>
  <c r="AI64" i="95" s="1"/>
  <c r="AH64" i="95"/>
  <c r="AI65" i="95"/>
  <c r="AI21" i="95"/>
  <c r="AH31" i="95"/>
  <c r="D32" i="95"/>
  <c r="AI32" i="95" s="1"/>
  <c r="AH32" i="95"/>
  <c r="D36" i="95"/>
  <c r="AI36" i="95" s="1"/>
  <c r="AH36" i="95"/>
  <c r="D40" i="95"/>
  <c r="AI40" i="95" s="1"/>
  <c r="AH40" i="95"/>
  <c r="M66" i="95"/>
  <c r="M21" i="95"/>
  <c r="S21" i="95"/>
  <c r="AH24" i="95"/>
  <c r="V25" i="95"/>
  <c r="AI25" i="95" s="1"/>
  <c r="AH28" i="95"/>
  <c r="D28" i="95"/>
  <c r="M28" i="95"/>
  <c r="P29" i="95"/>
  <c r="AI29" i="95" s="1"/>
  <c r="AB30" i="95"/>
  <c r="AH33" i="95"/>
  <c r="M35" i="95"/>
  <c r="AH37" i="95"/>
  <c r="M39" i="95"/>
  <c r="AE39" i="95"/>
  <c r="AH41" i="95"/>
  <c r="D42" i="95"/>
  <c r="AI42" i="95" s="1"/>
  <c r="AH42" i="95"/>
  <c r="P45" i="95"/>
  <c r="AI45" i="95" s="1"/>
  <c r="G47" i="95"/>
  <c r="Y47" i="95"/>
  <c r="J49" i="95"/>
  <c r="P49" i="95"/>
  <c r="AB50" i="95"/>
  <c r="AH53" i="95"/>
  <c r="D54" i="95"/>
  <c r="AI54" i="95" s="1"/>
  <c r="AH54" i="95"/>
  <c r="D58" i="95"/>
  <c r="AI58" i="95" s="1"/>
  <c r="AH58" i="95"/>
  <c r="M57" i="95"/>
  <c r="P61" i="95"/>
  <c r="AI61" i="95" s="1"/>
  <c r="AB62" i="95"/>
  <c r="AH65" i="95"/>
  <c r="AE28" i="10"/>
  <c r="M28" i="10"/>
  <c r="AI32" i="103" l="1"/>
  <c r="AI49" i="109"/>
  <c r="AI23" i="116"/>
  <c r="AI58" i="117"/>
  <c r="AI48" i="122"/>
  <c r="AI58" i="127"/>
  <c r="AI30" i="128"/>
  <c r="AI37" i="131"/>
  <c r="AI36" i="132"/>
  <c r="AI44" i="132"/>
  <c r="AI65" i="133"/>
  <c r="AI37" i="133"/>
  <c r="AI31" i="133"/>
  <c r="AI64" i="134"/>
  <c r="AI41" i="134"/>
  <c r="AI26" i="134"/>
  <c r="AI33" i="134"/>
  <c r="AI49" i="133"/>
  <c r="AI43" i="134"/>
  <c r="AI29" i="132"/>
  <c r="AI44" i="127"/>
  <c r="AI30" i="126"/>
  <c r="AI43" i="119"/>
  <c r="AI31" i="109"/>
  <c r="AI55" i="106"/>
  <c r="AI63" i="106"/>
  <c r="AI44" i="97"/>
  <c r="AI26" i="107"/>
  <c r="AI58" i="109"/>
  <c r="AI62" i="116"/>
  <c r="AI50" i="120"/>
  <c r="AI32" i="120"/>
  <c r="AI58" i="122"/>
  <c r="AI36" i="125"/>
  <c r="AI37" i="125"/>
  <c r="AI22" i="125"/>
  <c r="AI33" i="126"/>
  <c r="AI37" i="127"/>
  <c r="AI50" i="128"/>
  <c r="AI37" i="128"/>
  <c r="AI58" i="129"/>
  <c r="AI42" i="129"/>
  <c r="AI48" i="131"/>
  <c r="AI62" i="133"/>
  <c r="AI40" i="134"/>
  <c r="AI25" i="134"/>
  <c r="AI63" i="133"/>
  <c r="AI59" i="133"/>
  <c r="AI32" i="127"/>
  <c r="AI62" i="126"/>
  <c r="AI22" i="126"/>
  <c r="AI44" i="121"/>
  <c r="AI40" i="117"/>
  <c r="AI23" i="125"/>
  <c r="AI24" i="112"/>
  <c r="AI33" i="113"/>
  <c r="AI45" i="99"/>
  <c r="AI53" i="95"/>
  <c r="AI54" i="106"/>
  <c r="AI51" i="101"/>
  <c r="AI48" i="97"/>
  <c r="AI44" i="102"/>
  <c r="AI32" i="104"/>
  <c r="AI59" i="112"/>
  <c r="AI42" i="131"/>
  <c r="AI55" i="133"/>
  <c r="AI45" i="134"/>
  <c r="AI40" i="121"/>
  <c r="AI63" i="109"/>
  <c r="AI65" i="99"/>
  <c r="AI48" i="102"/>
  <c r="AI23" i="103"/>
  <c r="AI58" i="106"/>
  <c r="AI51" i="105"/>
  <c r="AI23" i="105"/>
  <c r="AI48" i="132"/>
  <c r="AI32" i="131"/>
  <c r="AI44" i="131"/>
  <c r="AI40" i="131"/>
  <c r="AI30" i="131"/>
  <c r="AI32" i="130"/>
  <c r="AI48" i="129"/>
  <c r="AI60" i="129"/>
  <c r="AI22" i="129"/>
  <c r="AI44" i="129"/>
  <c r="AI22" i="128"/>
  <c r="AI54" i="128"/>
  <c r="AI48" i="127"/>
  <c r="AI36" i="127"/>
  <c r="AI54" i="125"/>
  <c r="AI64" i="125"/>
  <c r="AI58" i="125"/>
  <c r="AI48" i="125"/>
  <c r="AI42" i="125"/>
  <c r="AI36" i="123"/>
  <c r="AI37" i="123"/>
  <c r="AI26" i="123"/>
  <c r="AI48" i="123"/>
  <c r="AI42" i="123"/>
  <c r="AI58" i="123"/>
  <c r="AI24" i="121"/>
  <c r="AI58" i="121"/>
  <c r="AI36" i="120"/>
  <c r="AI40" i="120"/>
  <c r="AI22" i="120"/>
  <c r="AI24" i="120"/>
  <c r="AI48" i="119"/>
  <c r="AI40" i="119"/>
  <c r="AI22" i="119"/>
  <c r="AI24" i="117"/>
  <c r="AI36" i="116"/>
  <c r="AI44" i="116"/>
  <c r="AI22" i="116"/>
  <c r="AI24" i="116"/>
  <c r="AI30" i="116"/>
  <c r="AI40" i="116"/>
  <c r="AI32" i="116"/>
  <c r="AI50" i="116"/>
  <c r="AI60" i="115"/>
  <c r="AI48" i="114"/>
  <c r="AI22" i="111"/>
  <c r="AI50" i="109"/>
  <c r="AI22" i="109"/>
  <c r="AI62" i="109"/>
  <c r="AI22" i="107"/>
  <c r="AI44" i="107"/>
  <c r="AI60" i="107"/>
  <c r="AI48" i="107"/>
  <c r="AI22" i="105"/>
  <c r="AI50" i="105"/>
  <c r="AI62" i="105"/>
  <c r="AI30" i="105"/>
  <c r="AI44" i="105"/>
  <c r="AI22" i="104"/>
  <c r="AI48" i="104"/>
  <c r="AI36" i="104"/>
  <c r="AI40" i="103"/>
  <c r="AI24" i="103"/>
  <c r="AI36" i="103"/>
  <c r="AI54" i="102"/>
  <c r="AI22" i="101"/>
  <c r="AI48" i="101"/>
  <c r="AI54" i="101"/>
  <c r="AI60" i="101"/>
  <c r="AI44" i="101"/>
  <c r="AI26" i="98"/>
  <c r="AI44" i="98"/>
  <c r="AI22" i="98"/>
  <c r="AI22" i="97"/>
  <c r="AI26" i="97"/>
  <c r="AI60" i="97"/>
  <c r="AI49" i="95"/>
  <c r="AI50" i="95"/>
  <c r="AI30" i="95"/>
  <c r="AI62" i="95"/>
  <c r="AI60" i="95"/>
  <c r="I28" i="9" l="1"/>
  <c r="I29" i="9"/>
  <c r="I30" i="9"/>
  <c r="I31" i="9"/>
  <c r="I32" i="9"/>
  <c r="I33" i="9"/>
  <c r="I34" i="9"/>
  <c r="I35" i="9"/>
  <c r="I36" i="9"/>
  <c r="I37" i="9"/>
  <c r="I38" i="9"/>
  <c r="I39" i="9"/>
  <c r="I40" i="9"/>
  <c r="I41" i="9"/>
  <c r="I42" i="9"/>
  <c r="I43" i="9"/>
  <c r="I44" i="9"/>
  <c r="I45" i="9"/>
  <c r="I46" i="9"/>
  <c r="I47" i="9"/>
  <c r="I48" i="9"/>
  <c r="I49" i="9"/>
  <c r="I50" i="9"/>
  <c r="I51" i="9"/>
  <c r="I27" i="9"/>
  <c r="I26" i="9"/>
  <c r="I25" i="9"/>
  <c r="C106" i="94"/>
  <c r="I83" i="3" l="1"/>
  <c r="G40" i="10" l="1"/>
  <c r="H40" i="10"/>
  <c r="G22" i="10"/>
  <c r="H22" i="10" l="1"/>
  <c r="D22" i="10" s="1"/>
  <c r="M22" i="10"/>
  <c r="N22" i="10" s="1"/>
  <c r="H23" i="10"/>
  <c r="C98" i="124" l="1"/>
  <c r="C99" i="124"/>
  <c r="C100" i="124"/>
  <c r="C101" i="124"/>
  <c r="C102" i="124"/>
  <c r="C103" i="124"/>
  <c r="C104" i="124"/>
  <c r="C80" i="124"/>
  <c r="C72" i="124"/>
  <c r="C55" i="124"/>
  <c r="C90" i="94"/>
  <c r="C166" i="9" s="1"/>
  <c r="C73" i="94"/>
  <c r="C149" i="9" s="1"/>
  <c r="C72" i="94"/>
  <c r="C56" i="94"/>
  <c r="C132" i="9" s="1"/>
  <c r="AE59" i="10"/>
  <c r="AF59" i="10" s="1"/>
  <c r="AE60" i="10"/>
  <c r="AF60" i="10" s="1"/>
  <c r="AE61" i="10"/>
  <c r="AF61" i="10" s="1"/>
  <c r="AE62" i="10"/>
  <c r="AF62" i="10" s="1"/>
  <c r="AE63" i="10"/>
  <c r="AF63" i="10" s="1"/>
  <c r="AE64" i="10"/>
  <c r="AF64" i="10" s="1"/>
  <c r="AE65" i="10"/>
  <c r="AF65" i="10" s="1"/>
  <c r="Y59" i="10"/>
  <c r="Z59" i="10" s="1"/>
  <c r="Y60" i="10"/>
  <c r="Z60" i="10" s="1"/>
  <c r="Y61" i="10"/>
  <c r="Z61" i="10" s="1"/>
  <c r="Y62" i="10"/>
  <c r="Z62" i="10" s="1"/>
  <c r="Y63" i="10"/>
  <c r="Z63" i="10" s="1"/>
  <c r="Y64" i="10"/>
  <c r="Z64" i="10" s="1"/>
  <c r="Y65" i="10"/>
  <c r="Z65" i="10" s="1"/>
  <c r="S59" i="10"/>
  <c r="T59" i="10" s="1"/>
  <c r="S60" i="10"/>
  <c r="T60" i="10" s="1"/>
  <c r="S61" i="10"/>
  <c r="T61" i="10" s="1"/>
  <c r="S62" i="10"/>
  <c r="T62" i="10" s="1"/>
  <c r="S63" i="10"/>
  <c r="T63" i="10" s="1"/>
  <c r="S64" i="10"/>
  <c r="T64" i="10" s="1"/>
  <c r="S65" i="10"/>
  <c r="T65" i="10" s="1"/>
  <c r="M59" i="10"/>
  <c r="N59" i="10" s="1"/>
  <c r="M60" i="10"/>
  <c r="N60" i="10" s="1"/>
  <c r="M61" i="10"/>
  <c r="N61" i="10" s="1"/>
  <c r="M62" i="10"/>
  <c r="N62" i="10" s="1"/>
  <c r="M63" i="10"/>
  <c r="N63" i="10" s="1"/>
  <c r="M64" i="10"/>
  <c r="N64" i="10" s="1"/>
  <c r="M65" i="10"/>
  <c r="N65" i="10" s="1"/>
  <c r="G59" i="10"/>
  <c r="H59" i="10" s="1"/>
  <c r="G60" i="10"/>
  <c r="H60" i="10" s="1"/>
  <c r="G61" i="10"/>
  <c r="H61" i="10" s="1"/>
  <c r="G62" i="10"/>
  <c r="H62" i="10" s="1"/>
  <c r="G63" i="10"/>
  <c r="H63" i="10" s="1"/>
  <c r="G64" i="10"/>
  <c r="H64" i="10" s="1"/>
  <c r="G65" i="10"/>
  <c r="H65" i="10" s="1"/>
  <c r="B59" i="10"/>
  <c r="B60" i="10"/>
  <c r="B61" i="10"/>
  <c r="B62" i="10"/>
  <c r="B63" i="10"/>
  <c r="B64" i="10"/>
  <c r="B65" i="10"/>
  <c r="AE49" i="10"/>
  <c r="AF49" i="10" s="1"/>
  <c r="AE50" i="10"/>
  <c r="AF50" i="10" s="1"/>
  <c r="AE51" i="10"/>
  <c r="AF51" i="10" s="1"/>
  <c r="AE52" i="10"/>
  <c r="AF52" i="10" s="1"/>
  <c r="AE53" i="10"/>
  <c r="AF53" i="10" s="1"/>
  <c r="AE54" i="10"/>
  <c r="AE55" i="10"/>
  <c r="AF55" i="10" s="1"/>
  <c r="AE48" i="10"/>
  <c r="AF48" i="10" s="1"/>
  <c r="Y49" i="10"/>
  <c r="Z49" i="10" s="1"/>
  <c r="Y50" i="10"/>
  <c r="Z50" i="10" s="1"/>
  <c r="Y51" i="10"/>
  <c r="Z51" i="10" s="1"/>
  <c r="Y52" i="10"/>
  <c r="Z52" i="10" s="1"/>
  <c r="Y53" i="10"/>
  <c r="Z53" i="10" s="1"/>
  <c r="Y54" i="10"/>
  <c r="Z54" i="10" s="1"/>
  <c r="Y55" i="10"/>
  <c r="Z55" i="10" s="1"/>
  <c r="Y48" i="10"/>
  <c r="S49" i="10"/>
  <c r="T49" i="10" s="1"/>
  <c r="S50" i="10"/>
  <c r="T50" i="10" s="1"/>
  <c r="S51" i="10"/>
  <c r="T51" i="10" s="1"/>
  <c r="S52" i="10"/>
  <c r="T52" i="10" s="1"/>
  <c r="S53" i="10"/>
  <c r="T53" i="10" s="1"/>
  <c r="S54" i="10"/>
  <c r="T54" i="10" s="1"/>
  <c r="S55" i="10"/>
  <c r="T55" i="10" s="1"/>
  <c r="S48" i="10"/>
  <c r="T48" i="10" s="1"/>
  <c r="M49" i="10"/>
  <c r="N49" i="10" s="1"/>
  <c r="M50" i="10"/>
  <c r="N50" i="10" s="1"/>
  <c r="M51" i="10"/>
  <c r="N51" i="10" s="1"/>
  <c r="M52" i="10"/>
  <c r="N52" i="10" s="1"/>
  <c r="M53" i="10"/>
  <c r="N53" i="10" s="1"/>
  <c r="M54" i="10"/>
  <c r="N54" i="10" s="1"/>
  <c r="M55" i="10"/>
  <c r="N55" i="10" s="1"/>
  <c r="M48" i="10"/>
  <c r="N48" i="10" s="1"/>
  <c r="G49" i="10"/>
  <c r="H49" i="10" s="1"/>
  <c r="G50" i="10"/>
  <c r="H50" i="10" s="1"/>
  <c r="G51" i="10"/>
  <c r="H51" i="10" s="1"/>
  <c r="G52" i="10"/>
  <c r="H52" i="10" s="1"/>
  <c r="G53" i="10"/>
  <c r="H53" i="10" s="1"/>
  <c r="G54" i="10"/>
  <c r="H54" i="10" s="1"/>
  <c r="G55" i="10"/>
  <c r="H55" i="10" s="1"/>
  <c r="G48" i="10"/>
  <c r="B49" i="10"/>
  <c r="B50" i="10"/>
  <c r="B51" i="10"/>
  <c r="B52" i="10"/>
  <c r="B53" i="10"/>
  <c r="B54" i="10"/>
  <c r="B55" i="10"/>
  <c r="B48" i="10"/>
  <c r="AF30" i="10"/>
  <c r="AF31" i="10"/>
  <c r="AF32" i="10"/>
  <c r="AF33" i="10"/>
  <c r="Z30" i="10"/>
  <c r="Z31" i="10"/>
  <c r="Z32" i="10"/>
  <c r="Z33" i="10"/>
  <c r="T30" i="10"/>
  <c r="T31" i="10"/>
  <c r="T32" i="10"/>
  <c r="T33" i="10"/>
  <c r="N30" i="10"/>
  <c r="N31" i="10"/>
  <c r="N32" i="10"/>
  <c r="N33" i="10"/>
  <c r="H30" i="10"/>
  <c r="H31" i="10"/>
  <c r="H32" i="10"/>
  <c r="H33" i="10"/>
  <c r="G47" i="10" l="1"/>
  <c r="H48" i="10"/>
  <c r="Y47" i="10"/>
  <c r="Z48" i="10"/>
  <c r="S47" i="10"/>
  <c r="M47" i="10"/>
  <c r="AE47" i="10"/>
  <c r="AE41" i="10"/>
  <c r="AF41" i="10" s="1"/>
  <c r="AE42" i="10"/>
  <c r="AF42" i="10" s="1"/>
  <c r="AE43" i="10"/>
  <c r="AF43" i="10" s="1"/>
  <c r="AE44" i="10"/>
  <c r="AF44" i="10" s="1"/>
  <c r="AE45" i="10"/>
  <c r="AF45" i="10" s="1"/>
  <c r="AE40" i="10"/>
  <c r="AF40" i="10" s="1"/>
  <c r="Y41" i="10"/>
  <c r="Z41" i="10" s="1"/>
  <c r="Y42" i="10"/>
  <c r="Z42" i="10" s="1"/>
  <c r="Y43" i="10"/>
  <c r="Z43" i="10" s="1"/>
  <c r="Y44" i="10"/>
  <c r="Z44" i="10" s="1"/>
  <c r="Y45" i="10"/>
  <c r="Z45" i="10" s="1"/>
  <c r="Y40" i="10"/>
  <c r="Z40" i="10" s="1"/>
  <c r="S41" i="10"/>
  <c r="T41" i="10" s="1"/>
  <c r="S42" i="10"/>
  <c r="T42" i="10" s="1"/>
  <c r="S43" i="10"/>
  <c r="T43" i="10" s="1"/>
  <c r="S44" i="10"/>
  <c r="T44" i="10" s="1"/>
  <c r="S45" i="10"/>
  <c r="T45" i="10" s="1"/>
  <c r="S40" i="10"/>
  <c r="T40" i="10" s="1"/>
  <c r="M41" i="10"/>
  <c r="N41" i="10" s="1"/>
  <c r="M42" i="10"/>
  <c r="N42" i="10" s="1"/>
  <c r="M43" i="10"/>
  <c r="N43" i="10" s="1"/>
  <c r="M44" i="10"/>
  <c r="N44" i="10" s="1"/>
  <c r="M45" i="10"/>
  <c r="N45" i="10" s="1"/>
  <c r="M40" i="10"/>
  <c r="N40" i="10" s="1"/>
  <c r="G45" i="10"/>
  <c r="H45" i="10" s="1"/>
  <c r="G41" i="10"/>
  <c r="H41" i="10" s="1"/>
  <c r="G42" i="10"/>
  <c r="H42" i="10" s="1"/>
  <c r="G43" i="10"/>
  <c r="H43" i="10" s="1"/>
  <c r="G44" i="10"/>
  <c r="H44" i="10" s="1"/>
  <c r="B41" i="10"/>
  <c r="B42" i="10"/>
  <c r="B43" i="10"/>
  <c r="B44" i="10"/>
  <c r="B45" i="10"/>
  <c r="B40" i="10"/>
  <c r="AE37" i="10"/>
  <c r="AF37" i="10" s="1"/>
  <c r="AE36" i="10"/>
  <c r="AF36" i="10" s="1"/>
  <c r="Y37" i="10"/>
  <c r="Z37" i="10" s="1"/>
  <c r="Y36" i="10"/>
  <c r="S37" i="10"/>
  <c r="T37" i="10" s="1"/>
  <c r="S36" i="10"/>
  <c r="M37" i="10"/>
  <c r="N37" i="10" s="1"/>
  <c r="M36" i="10"/>
  <c r="G37" i="10"/>
  <c r="H37" i="10" s="1"/>
  <c r="G36" i="10"/>
  <c r="B37" i="10"/>
  <c r="B36" i="10"/>
  <c r="AF29" i="10"/>
  <c r="Z29" i="10"/>
  <c r="N29" i="10"/>
  <c r="H29" i="10"/>
  <c r="I68" i="3"/>
  <c r="I54" i="3"/>
  <c r="I44" i="3"/>
  <c r="G35" i="10" l="1"/>
  <c r="H36" i="10"/>
  <c r="S28" i="10"/>
  <c r="T29" i="10"/>
  <c r="S35" i="10"/>
  <c r="T36" i="10"/>
  <c r="Y35" i="10"/>
  <c r="Z36" i="10"/>
  <c r="M35" i="10"/>
  <c r="N36" i="10"/>
  <c r="G28" i="10"/>
  <c r="G39" i="10"/>
  <c r="M39" i="10"/>
  <c r="S39" i="10"/>
  <c r="Y39" i="10"/>
  <c r="AE39" i="10"/>
  <c r="AE35" i="10"/>
  <c r="AE22" i="10" l="1"/>
  <c r="AF22" i="10" l="1"/>
  <c r="E18" i="124" l="1"/>
  <c r="C20" i="124" l="1"/>
  <c r="I18" i="124"/>
  <c r="H18" i="124"/>
  <c r="G18" i="124"/>
  <c r="F18" i="124"/>
  <c r="V87" i="9"/>
  <c r="U87" i="9"/>
  <c r="U62" i="9"/>
  <c r="AA35" i="4" l="1"/>
  <c r="AA36" i="4"/>
  <c r="AA37" i="4"/>
  <c r="AA38" i="4"/>
  <c r="AA34" i="4"/>
  <c r="AA26" i="4"/>
  <c r="AA27" i="4"/>
  <c r="U73" i="9" s="1"/>
  <c r="AA28" i="4"/>
  <c r="BN28" i="4" s="1"/>
  <c r="AA29" i="4"/>
  <c r="BN29" i="4" s="1"/>
  <c r="AA30" i="4"/>
  <c r="AC30" i="4" s="1"/>
  <c r="AA25" i="4"/>
  <c r="U71" i="9" s="1"/>
  <c r="AM25" i="4" l="1"/>
  <c r="AC26" i="4"/>
  <c r="U72" i="9"/>
  <c r="AF25" i="4"/>
  <c r="AJ25" i="4"/>
  <c r="AN25" i="4"/>
  <c r="AR25" i="4"/>
  <c r="AV25" i="4"/>
  <c r="AZ25" i="4"/>
  <c r="BD25" i="4"/>
  <c r="BH25" i="4"/>
  <c r="BL25" i="4"/>
  <c r="BP25" i="4"/>
  <c r="AG26" i="4"/>
  <c r="AK26" i="4"/>
  <c r="AO26" i="4"/>
  <c r="AS26" i="4"/>
  <c r="AW26" i="4"/>
  <c r="BA26" i="4"/>
  <c r="BE26" i="4"/>
  <c r="BI26" i="4"/>
  <c r="BM26" i="4"/>
  <c r="BO26" i="4" s="1"/>
  <c r="AE27" i="4"/>
  <c r="AI27" i="4"/>
  <c r="AM27" i="4"/>
  <c r="AQ27" i="4"/>
  <c r="AU27" i="4"/>
  <c r="AY27" i="4"/>
  <c r="BC27" i="4"/>
  <c r="BG27" i="4"/>
  <c r="BK27" i="4"/>
  <c r="BP27" i="4"/>
  <c r="AG28" i="4"/>
  <c r="AK28" i="4"/>
  <c r="AO28" i="4"/>
  <c r="AS28" i="4"/>
  <c r="AW28" i="4"/>
  <c r="BA28" i="4"/>
  <c r="BE28" i="4"/>
  <c r="BI28" i="4"/>
  <c r="BM28" i="4"/>
  <c r="BO28" i="4" s="1"/>
  <c r="AE29" i="4"/>
  <c r="AI29" i="4"/>
  <c r="AM29" i="4"/>
  <c r="AQ29" i="4"/>
  <c r="AU29" i="4"/>
  <c r="AY29" i="4"/>
  <c r="BC29" i="4"/>
  <c r="BG29" i="4"/>
  <c r="BK29" i="4"/>
  <c r="BP29" i="4"/>
  <c r="AG30" i="4"/>
  <c r="AK30" i="4"/>
  <c r="AO30" i="4"/>
  <c r="AS30" i="4"/>
  <c r="AW30" i="4"/>
  <c r="BA30" i="4"/>
  <c r="BE30" i="4"/>
  <c r="BI30" i="4"/>
  <c r="BM30" i="4"/>
  <c r="BO30" i="4" s="1"/>
  <c r="BP38" i="4"/>
  <c r="BK38" i="4"/>
  <c r="BG38" i="4"/>
  <c r="BC38" i="4"/>
  <c r="AY38" i="4"/>
  <c r="AU38" i="4"/>
  <c r="AQ38" i="4"/>
  <c r="AM38" i="4"/>
  <c r="AI38" i="4"/>
  <c r="AE38" i="4"/>
  <c r="BH38" i="4"/>
  <c r="AV38" i="4"/>
  <c r="AJ38" i="4"/>
  <c r="U86" i="9"/>
  <c r="BN38" i="4"/>
  <c r="BJ38" i="4"/>
  <c r="BF38" i="4"/>
  <c r="BB38" i="4"/>
  <c r="AX38" i="4"/>
  <c r="AT38" i="4"/>
  <c r="AP38" i="4"/>
  <c r="AL38" i="4"/>
  <c r="AH38" i="4"/>
  <c r="AD38" i="4"/>
  <c r="BL38" i="4"/>
  <c r="AZ38" i="4"/>
  <c r="AN38" i="4"/>
  <c r="AF38" i="4"/>
  <c r="BM38" i="4"/>
  <c r="BO38" i="4" s="1"/>
  <c r="BI38" i="4"/>
  <c r="BE38" i="4"/>
  <c r="BA38" i="4"/>
  <c r="AW38" i="4"/>
  <c r="AS38" i="4"/>
  <c r="AO38" i="4"/>
  <c r="AK38" i="4"/>
  <c r="AG38" i="4"/>
  <c r="AC38" i="4"/>
  <c r="BD38" i="4"/>
  <c r="AR38" i="4"/>
  <c r="AC25" i="4"/>
  <c r="AG25" i="4"/>
  <c r="AK25" i="4"/>
  <c r="AO25" i="4"/>
  <c r="AS25" i="4"/>
  <c r="AW25" i="4"/>
  <c r="BA25" i="4"/>
  <c r="BE25" i="4"/>
  <c r="BI25" i="4"/>
  <c r="BM25" i="4"/>
  <c r="AD26" i="4"/>
  <c r="AH26" i="4"/>
  <c r="AL26" i="4"/>
  <c r="AP26" i="4"/>
  <c r="AT26" i="4"/>
  <c r="AX26" i="4"/>
  <c r="BB26" i="4"/>
  <c r="BF26" i="4"/>
  <c r="BJ26" i="4"/>
  <c r="BN26" i="4"/>
  <c r="AF27" i="4"/>
  <c r="AJ27" i="4"/>
  <c r="AN27" i="4"/>
  <c r="AR27" i="4"/>
  <c r="AV27" i="4"/>
  <c r="AZ27" i="4"/>
  <c r="BD27" i="4"/>
  <c r="BH27" i="4"/>
  <c r="BL27" i="4"/>
  <c r="AD28" i="4"/>
  <c r="AH28" i="4"/>
  <c r="AL28" i="4"/>
  <c r="AP28" i="4"/>
  <c r="AT28" i="4"/>
  <c r="AX28" i="4"/>
  <c r="BB28" i="4"/>
  <c r="BF28" i="4"/>
  <c r="BJ28" i="4"/>
  <c r="AF29" i="4"/>
  <c r="AJ29" i="4"/>
  <c r="AN29" i="4"/>
  <c r="AR29" i="4"/>
  <c r="AV29" i="4"/>
  <c r="AZ29" i="4"/>
  <c r="BD29" i="4"/>
  <c r="BH29" i="4"/>
  <c r="BL29" i="4"/>
  <c r="AD30" i="4"/>
  <c r="AH30" i="4"/>
  <c r="AL30" i="4"/>
  <c r="AP30" i="4"/>
  <c r="AT30" i="4"/>
  <c r="AX30" i="4"/>
  <c r="BB30" i="4"/>
  <c r="BF30" i="4"/>
  <c r="BJ30" i="4"/>
  <c r="BN30" i="4"/>
  <c r="BN37" i="4"/>
  <c r="BJ37" i="4"/>
  <c r="BF37" i="4"/>
  <c r="BB37" i="4"/>
  <c r="AX37" i="4"/>
  <c r="AT37" i="4"/>
  <c r="AP37" i="4"/>
  <c r="AL37" i="4"/>
  <c r="AH37" i="4"/>
  <c r="AD37" i="4"/>
  <c r="BK37" i="4"/>
  <c r="AY37" i="4"/>
  <c r="AM37" i="4"/>
  <c r="U85" i="9"/>
  <c r="BM37" i="4"/>
  <c r="BO37" i="4" s="1"/>
  <c r="BI37" i="4"/>
  <c r="BE37" i="4"/>
  <c r="BA37" i="4"/>
  <c r="AW37" i="4"/>
  <c r="AS37" i="4"/>
  <c r="AO37" i="4"/>
  <c r="AK37" i="4"/>
  <c r="AG37" i="4"/>
  <c r="AC37" i="4"/>
  <c r="BG37" i="4"/>
  <c r="AU37" i="4"/>
  <c r="AI37" i="4"/>
  <c r="BL37" i="4"/>
  <c r="BH37" i="4"/>
  <c r="BD37" i="4"/>
  <c r="AZ37" i="4"/>
  <c r="AV37" i="4"/>
  <c r="AR37" i="4"/>
  <c r="AN37" i="4"/>
  <c r="AJ37" i="4"/>
  <c r="AF37" i="4"/>
  <c r="BP37" i="4"/>
  <c r="BC37" i="4"/>
  <c r="AQ37" i="4"/>
  <c r="AE37" i="4"/>
  <c r="AE25" i="4"/>
  <c r="AQ25" i="4"/>
  <c r="BC25" i="4"/>
  <c r="BO25" i="4"/>
  <c r="AC28" i="4"/>
  <c r="U74" i="9"/>
  <c r="AD25" i="4"/>
  <c r="AH25" i="4"/>
  <c r="AL25" i="4"/>
  <c r="AP25" i="4"/>
  <c r="AT25" i="4"/>
  <c r="AX25" i="4"/>
  <c r="BB25" i="4"/>
  <c r="BF25" i="4"/>
  <c r="BJ25" i="4"/>
  <c r="BN25" i="4"/>
  <c r="AE26" i="4"/>
  <c r="AI26" i="4"/>
  <c r="AM26" i="4"/>
  <c r="AQ26" i="4"/>
  <c r="AU26" i="4"/>
  <c r="AY26" i="4"/>
  <c r="BC26" i="4"/>
  <c r="BG26" i="4"/>
  <c r="BK26" i="4"/>
  <c r="BP26" i="4"/>
  <c r="AG27" i="4"/>
  <c r="AK27" i="4"/>
  <c r="AO27" i="4"/>
  <c r="AS27" i="4"/>
  <c r="AW27" i="4"/>
  <c r="BA27" i="4"/>
  <c r="BE27" i="4"/>
  <c r="BI27" i="4"/>
  <c r="BM27" i="4"/>
  <c r="BO27" i="4" s="1"/>
  <c r="AE28" i="4"/>
  <c r="AI28" i="4"/>
  <c r="AM28" i="4"/>
  <c r="AQ28" i="4"/>
  <c r="AU28" i="4"/>
  <c r="AY28" i="4"/>
  <c r="BC28" i="4"/>
  <c r="BG28" i="4"/>
  <c r="BK28" i="4"/>
  <c r="BP28" i="4"/>
  <c r="AG29" i="4"/>
  <c r="AK29" i="4"/>
  <c r="AO29" i="4"/>
  <c r="AS29" i="4"/>
  <c r="AW29" i="4"/>
  <c r="BA29" i="4"/>
  <c r="BE29" i="4"/>
  <c r="BI29" i="4"/>
  <c r="BM29" i="4"/>
  <c r="BO29" i="4" s="1"/>
  <c r="AE30" i="4"/>
  <c r="AI30" i="4"/>
  <c r="AM30" i="4"/>
  <c r="AQ30" i="4"/>
  <c r="AU30" i="4"/>
  <c r="AY30" i="4"/>
  <c r="BC30" i="4"/>
  <c r="BG30" i="4"/>
  <c r="BK30" i="4"/>
  <c r="BP30" i="4"/>
  <c r="AD36" i="4"/>
  <c r="U84" i="9"/>
  <c r="BM36" i="4"/>
  <c r="BO36" i="4" s="1"/>
  <c r="BI36" i="4"/>
  <c r="BE36" i="4"/>
  <c r="BA36" i="4"/>
  <c r="AW36" i="4"/>
  <c r="AS36" i="4"/>
  <c r="AO36" i="4"/>
  <c r="AK36" i="4"/>
  <c r="AG36" i="4"/>
  <c r="AC36" i="4"/>
  <c r="BG36" i="4"/>
  <c r="AQ36" i="4"/>
  <c r="AE36" i="4"/>
  <c r="BN36" i="4"/>
  <c r="BB36" i="4"/>
  <c r="AP36" i="4"/>
  <c r="BL36" i="4"/>
  <c r="BH36" i="4"/>
  <c r="BD36" i="4"/>
  <c r="AZ36" i="4"/>
  <c r="AV36" i="4"/>
  <c r="AR36" i="4"/>
  <c r="AN36" i="4"/>
  <c r="AJ36" i="4"/>
  <c r="AF36" i="4"/>
  <c r="BC36" i="4"/>
  <c r="AI36" i="4"/>
  <c r="BF36" i="4"/>
  <c r="AT36" i="4"/>
  <c r="AH36" i="4"/>
  <c r="BP36" i="4"/>
  <c r="BK36" i="4"/>
  <c r="AY36" i="4"/>
  <c r="AU36" i="4"/>
  <c r="AM36" i="4"/>
  <c r="BJ36" i="4"/>
  <c r="AX36" i="4"/>
  <c r="AL36" i="4"/>
  <c r="AI25" i="4"/>
  <c r="AU25" i="4"/>
  <c r="AY25" i="4"/>
  <c r="BG25" i="4"/>
  <c r="BK25" i="4"/>
  <c r="AF26" i="4"/>
  <c r="AJ26" i="4"/>
  <c r="AN26" i="4"/>
  <c r="AR26" i="4"/>
  <c r="AV26" i="4"/>
  <c r="AZ26" i="4"/>
  <c r="BD26" i="4"/>
  <c r="BH26" i="4"/>
  <c r="BL26" i="4"/>
  <c r="AD27" i="4"/>
  <c r="AH27" i="4"/>
  <c r="AL27" i="4"/>
  <c r="AP27" i="4"/>
  <c r="AT27" i="4"/>
  <c r="AX27" i="4"/>
  <c r="BB27" i="4"/>
  <c r="BF27" i="4"/>
  <c r="BJ27" i="4"/>
  <c r="BN27" i="4"/>
  <c r="AF28" i="4"/>
  <c r="AJ28" i="4"/>
  <c r="AN28" i="4"/>
  <c r="AR28" i="4"/>
  <c r="AV28" i="4"/>
  <c r="AZ28" i="4"/>
  <c r="BD28" i="4"/>
  <c r="BH28" i="4"/>
  <c r="BL28" i="4"/>
  <c r="AD29" i="4"/>
  <c r="AH29" i="4"/>
  <c r="AL29" i="4"/>
  <c r="AP29" i="4"/>
  <c r="AT29" i="4"/>
  <c r="AX29" i="4"/>
  <c r="BB29" i="4"/>
  <c r="BF29" i="4"/>
  <c r="BJ29" i="4"/>
  <c r="AF30" i="4"/>
  <c r="AJ30" i="4"/>
  <c r="AN30" i="4"/>
  <c r="AR30" i="4"/>
  <c r="AV30" i="4"/>
  <c r="AZ30" i="4"/>
  <c r="BD30" i="4"/>
  <c r="BH30" i="4"/>
  <c r="BL30" i="4"/>
  <c r="BP34" i="4"/>
  <c r="BL34" i="4"/>
  <c r="BH34" i="4"/>
  <c r="BD34" i="4"/>
  <c r="AZ34" i="4"/>
  <c r="AV34" i="4"/>
  <c r="AR34" i="4"/>
  <c r="AN34" i="4"/>
  <c r="AJ34" i="4"/>
  <c r="AF34" i="4"/>
  <c r="BN34" i="4"/>
  <c r="BB34" i="4"/>
  <c r="AT34" i="4"/>
  <c r="AH34" i="4"/>
  <c r="BM34" i="4"/>
  <c r="BA34" i="4"/>
  <c r="AO34" i="4"/>
  <c r="AG34" i="4"/>
  <c r="BO34" i="4"/>
  <c r="BK34" i="4"/>
  <c r="BG34" i="4"/>
  <c r="BC34" i="4"/>
  <c r="AY34" i="4"/>
  <c r="AU34" i="4"/>
  <c r="AQ34" i="4"/>
  <c r="AM34" i="4"/>
  <c r="AI34" i="4"/>
  <c r="AE34" i="4"/>
  <c r="BJ34" i="4"/>
  <c r="AX34" i="4"/>
  <c r="AL34" i="4"/>
  <c r="BI34" i="4"/>
  <c r="AW34" i="4"/>
  <c r="AK34" i="4"/>
  <c r="U82" i="9"/>
  <c r="BF34" i="4"/>
  <c r="AP34" i="4"/>
  <c r="AD34" i="4"/>
  <c r="BE34" i="4"/>
  <c r="AS34" i="4"/>
  <c r="AC34" i="4"/>
  <c r="BL35" i="4"/>
  <c r="BH35" i="4"/>
  <c r="BD35" i="4"/>
  <c r="AZ35" i="4"/>
  <c r="AV35" i="4"/>
  <c r="AR35" i="4"/>
  <c r="AN35" i="4"/>
  <c r="AJ35" i="4"/>
  <c r="AF35" i="4"/>
  <c r="BF35" i="4"/>
  <c r="AT35" i="4"/>
  <c r="AH35" i="4"/>
  <c r="BM35" i="4"/>
  <c r="BO35" i="4" s="1"/>
  <c r="AW35" i="4"/>
  <c r="AG35" i="4"/>
  <c r="BP35" i="4"/>
  <c r="BK35" i="4"/>
  <c r="BG35" i="4"/>
  <c r="BC35" i="4"/>
  <c r="AY35" i="4"/>
  <c r="AU35" i="4"/>
  <c r="AQ35" i="4"/>
  <c r="AM35" i="4"/>
  <c r="AI35" i="4"/>
  <c r="AE35" i="4"/>
  <c r="BN35" i="4"/>
  <c r="BB35" i="4"/>
  <c r="AP35" i="4"/>
  <c r="AD35" i="4"/>
  <c r="U83" i="9"/>
  <c r="BE35" i="4"/>
  <c r="AS35" i="4"/>
  <c r="AK35" i="4"/>
  <c r="BJ35" i="4"/>
  <c r="AX35" i="4"/>
  <c r="AL35" i="4"/>
  <c r="BI35" i="4"/>
  <c r="BA35" i="4"/>
  <c r="AO35" i="4"/>
  <c r="AC35" i="4"/>
  <c r="AC27" i="4"/>
  <c r="AC29" i="4"/>
  <c r="H114" i="94"/>
  <c r="H113" i="94"/>
  <c r="H112" i="94"/>
  <c r="H111" i="94"/>
  <c r="H110" i="94"/>
  <c r="H109" i="94"/>
  <c r="H108" i="94"/>
  <c r="H107" i="94"/>
  <c r="H91" i="94"/>
  <c r="H90" i="94"/>
  <c r="H77" i="94"/>
  <c r="H76" i="94"/>
  <c r="H75" i="94"/>
  <c r="H74" i="94"/>
  <c r="H73" i="94"/>
  <c r="H57" i="94"/>
  <c r="H56" i="94"/>
  <c r="H43" i="94"/>
  <c r="H42" i="94"/>
  <c r="H41" i="94"/>
  <c r="H40" i="94"/>
  <c r="H39" i="94"/>
  <c r="H26" i="94"/>
  <c r="H25" i="94"/>
  <c r="H24" i="94"/>
  <c r="H23" i="94"/>
  <c r="H22" i="94"/>
  <c r="F114" i="94"/>
  <c r="F113" i="94"/>
  <c r="F112" i="94"/>
  <c r="F111" i="94"/>
  <c r="F110" i="94"/>
  <c r="F109" i="94"/>
  <c r="F108" i="94"/>
  <c r="F107" i="94"/>
  <c r="F91" i="94"/>
  <c r="F90" i="94"/>
  <c r="F77" i="94"/>
  <c r="F76" i="94"/>
  <c r="F75" i="94"/>
  <c r="F74" i="94"/>
  <c r="F73" i="94"/>
  <c r="F57" i="94"/>
  <c r="F56" i="94"/>
  <c r="F43" i="94"/>
  <c r="F42" i="94"/>
  <c r="F41" i="94"/>
  <c r="F40" i="94"/>
  <c r="F39" i="94"/>
  <c r="F26" i="94"/>
  <c r="F25" i="94"/>
  <c r="F24" i="94"/>
  <c r="F23" i="94"/>
  <c r="F22" i="94"/>
  <c r="AB28" i="4" l="1"/>
  <c r="V74" i="9" s="1"/>
  <c r="AB30" i="4"/>
  <c r="AB26" i="4"/>
  <c r="V72" i="9" s="1"/>
  <c r="AB25" i="4"/>
  <c r="V71" i="9" s="1"/>
  <c r="F38" i="94"/>
  <c r="F55" i="94"/>
  <c r="F72" i="94"/>
  <c r="F106" i="94"/>
  <c r="AB37" i="4"/>
  <c r="V85" i="9" s="1"/>
  <c r="AB38" i="4"/>
  <c r="V86" i="9" s="1"/>
  <c r="AB35" i="4"/>
  <c r="V83" i="9" s="1"/>
  <c r="AB36" i="4"/>
  <c r="V84" i="9" s="1"/>
  <c r="AB34" i="4"/>
  <c r="V82" i="9" s="1"/>
  <c r="AB29" i="4"/>
  <c r="AB27" i="4"/>
  <c r="V73" i="9" s="1"/>
  <c r="V75" i="9" l="1"/>
  <c r="W73" i="9" s="1"/>
  <c r="V88" i="9"/>
  <c r="W85" i="9" s="1"/>
  <c r="H21" i="94"/>
  <c r="H55" i="94"/>
  <c r="H38" i="94"/>
  <c r="H72" i="94"/>
  <c r="H106" i="94"/>
  <c r="F21" i="94"/>
  <c r="W74" i="9" l="1"/>
  <c r="W71" i="9"/>
  <c r="W72" i="9"/>
  <c r="W84" i="9"/>
  <c r="W87" i="9"/>
  <c r="W86" i="9"/>
  <c r="W82" i="9"/>
  <c r="W83" i="9"/>
  <c r="H92" i="94"/>
  <c r="F94" i="94"/>
  <c r="F92" i="94"/>
  <c r="F93" i="94"/>
  <c r="H94" i="94"/>
  <c r="H96" i="94"/>
  <c r="F96" i="94"/>
  <c r="F95" i="94"/>
  <c r="H93" i="94"/>
  <c r="H95" i="94"/>
  <c r="H97" i="94"/>
  <c r="F97" i="94"/>
  <c r="W7" i="94"/>
  <c r="AA6" i="4" l="1"/>
  <c r="AD6" i="4" s="1"/>
  <c r="AA7" i="4"/>
  <c r="AA8" i="4"/>
  <c r="AC8" i="4" s="1"/>
  <c r="AA9" i="4"/>
  <c r="AA10" i="4"/>
  <c r="AA11" i="4"/>
  <c r="AA12" i="4"/>
  <c r="AA13" i="4"/>
  <c r="AA14" i="4"/>
  <c r="AA15" i="4"/>
  <c r="AA16" i="4"/>
  <c r="AA17" i="4"/>
  <c r="AA18" i="4"/>
  <c r="AA19" i="4"/>
  <c r="AA20" i="4"/>
  <c r="AA5" i="4"/>
  <c r="AO5" i="4" s="1"/>
  <c r="BL17" i="4" l="1"/>
  <c r="BH17" i="4"/>
  <c r="BD17" i="4"/>
  <c r="AZ17" i="4"/>
  <c r="AU17" i="4"/>
  <c r="AQ17" i="4"/>
  <c r="AM17" i="4"/>
  <c r="AI17" i="4"/>
  <c r="AE17" i="4"/>
  <c r="BP17" i="4"/>
  <c r="BK17" i="4"/>
  <c r="BG17" i="4"/>
  <c r="BC17" i="4"/>
  <c r="AY17" i="4"/>
  <c r="AT17" i="4"/>
  <c r="AP17" i="4"/>
  <c r="AL17" i="4"/>
  <c r="AH17" i="4"/>
  <c r="BN17" i="4"/>
  <c r="BJ17" i="4"/>
  <c r="BF17" i="4"/>
  <c r="BB17" i="4"/>
  <c r="AW17" i="4"/>
  <c r="AS17" i="4"/>
  <c r="AO17" i="4"/>
  <c r="AK17" i="4"/>
  <c r="AG17" i="4"/>
  <c r="AX17" i="4"/>
  <c r="BE17" i="4"/>
  <c r="AN17" i="4"/>
  <c r="BA17" i="4"/>
  <c r="BM17" i="4"/>
  <c r="BO17" i="4" s="1"/>
  <c r="AV17" i="4"/>
  <c r="AF17" i="4"/>
  <c r="BI17" i="4"/>
  <c r="AR17" i="4"/>
  <c r="AJ17" i="4"/>
  <c r="BL13" i="4"/>
  <c r="BH13" i="4"/>
  <c r="BD13" i="4"/>
  <c r="AZ13" i="4"/>
  <c r="AU13" i="4"/>
  <c r="AQ13" i="4"/>
  <c r="AM13" i="4"/>
  <c r="AI13" i="4"/>
  <c r="AE13" i="4"/>
  <c r="BP13" i="4"/>
  <c r="BK13" i="4"/>
  <c r="BG13" i="4"/>
  <c r="BC13" i="4"/>
  <c r="AY13" i="4"/>
  <c r="AT13" i="4"/>
  <c r="AP13" i="4"/>
  <c r="AL13" i="4"/>
  <c r="AH13" i="4"/>
  <c r="BN13" i="4"/>
  <c r="BJ13" i="4"/>
  <c r="BF13" i="4"/>
  <c r="BB13" i="4"/>
  <c r="AW13" i="4"/>
  <c r="AS13" i="4"/>
  <c r="AO13" i="4"/>
  <c r="AK13" i="4"/>
  <c r="AG13" i="4"/>
  <c r="BE13" i="4"/>
  <c r="BA13" i="4"/>
  <c r="BM13" i="4"/>
  <c r="BO13" i="4" s="1"/>
  <c r="AV13" i="4"/>
  <c r="AF13" i="4"/>
  <c r="AX13" i="4"/>
  <c r="AJ13" i="4"/>
  <c r="BI13" i="4"/>
  <c r="AR13" i="4"/>
  <c r="AN13" i="4"/>
  <c r="BK9" i="4"/>
  <c r="AY9" i="4"/>
  <c r="AL9" i="4"/>
  <c r="AX9" i="4"/>
  <c r="BM9" i="4"/>
  <c r="BO9" i="4" s="1"/>
  <c r="BI9" i="4"/>
  <c r="BE9" i="4"/>
  <c r="BA9" i="4"/>
  <c r="AV9" i="4"/>
  <c r="AR9" i="4"/>
  <c r="AN9" i="4"/>
  <c r="AJ9" i="4"/>
  <c r="AF9" i="4"/>
  <c r="BP9" i="4"/>
  <c r="BC9" i="4"/>
  <c r="AP9" i="4"/>
  <c r="BL9" i="4"/>
  <c r="BH9" i="4"/>
  <c r="BD9" i="4"/>
  <c r="AZ9" i="4"/>
  <c r="AU9" i="4"/>
  <c r="AQ9" i="4"/>
  <c r="AM9" i="4"/>
  <c r="AI9" i="4"/>
  <c r="AE9" i="4"/>
  <c r="BG9" i="4"/>
  <c r="AT9" i="4"/>
  <c r="AH9" i="4"/>
  <c r="BF9" i="4"/>
  <c r="AO9" i="4"/>
  <c r="BB9" i="4"/>
  <c r="AK9" i="4"/>
  <c r="BN9" i="4"/>
  <c r="AW9" i="4"/>
  <c r="AG9" i="4"/>
  <c r="BJ9" i="4"/>
  <c r="AS9" i="4"/>
  <c r="AC17" i="4"/>
  <c r="AD9" i="4"/>
  <c r="AD13" i="4"/>
  <c r="AD17" i="4"/>
  <c r="BL18" i="4"/>
  <c r="BH18" i="4"/>
  <c r="BD18" i="4"/>
  <c r="AZ18" i="4"/>
  <c r="AU18" i="4"/>
  <c r="AQ18" i="4"/>
  <c r="AM18" i="4"/>
  <c r="AI18" i="4"/>
  <c r="AE18" i="4"/>
  <c r="BP18" i="4"/>
  <c r="BK18" i="4"/>
  <c r="BG18" i="4"/>
  <c r="BC18" i="4"/>
  <c r="AY18" i="4"/>
  <c r="AT18" i="4"/>
  <c r="AP18" i="4"/>
  <c r="AL18" i="4"/>
  <c r="AH18" i="4"/>
  <c r="AX18" i="4"/>
  <c r="BN18" i="4"/>
  <c r="BJ18" i="4"/>
  <c r="BF18" i="4"/>
  <c r="BB18" i="4"/>
  <c r="AW18" i="4"/>
  <c r="AS18" i="4"/>
  <c r="AO18" i="4"/>
  <c r="AK18" i="4"/>
  <c r="AG18" i="4"/>
  <c r="BA18" i="4"/>
  <c r="AJ18" i="4"/>
  <c r="AV18" i="4"/>
  <c r="BI18" i="4"/>
  <c r="AR18" i="4"/>
  <c r="AF18" i="4"/>
  <c r="BE18" i="4"/>
  <c r="AN18" i="4"/>
  <c r="BM18" i="4"/>
  <c r="BO18" i="4" s="1"/>
  <c r="BL14" i="4"/>
  <c r="BH14" i="4"/>
  <c r="BD14" i="4"/>
  <c r="AZ14" i="4"/>
  <c r="AU14" i="4"/>
  <c r="AQ14" i="4"/>
  <c r="AM14" i="4"/>
  <c r="AI14" i="4"/>
  <c r="AE14" i="4"/>
  <c r="BP14" i="4"/>
  <c r="BK14" i="4"/>
  <c r="BG14" i="4"/>
  <c r="BC14" i="4"/>
  <c r="AY14" i="4"/>
  <c r="AT14" i="4"/>
  <c r="AP14" i="4"/>
  <c r="AL14" i="4"/>
  <c r="AH14" i="4"/>
  <c r="AX14" i="4"/>
  <c r="BN14" i="4"/>
  <c r="BJ14" i="4"/>
  <c r="BF14" i="4"/>
  <c r="BB14" i="4"/>
  <c r="AW14" i="4"/>
  <c r="AS14" i="4"/>
  <c r="AO14" i="4"/>
  <c r="AK14" i="4"/>
  <c r="AG14" i="4"/>
  <c r="BA14" i="4"/>
  <c r="AJ14" i="4"/>
  <c r="BM14" i="4"/>
  <c r="BO14" i="4" s="1"/>
  <c r="BI14" i="4"/>
  <c r="AR14" i="4"/>
  <c r="AF14" i="4"/>
  <c r="BE14" i="4"/>
  <c r="AN14" i="4"/>
  <c r="AV14" i="4"/>
  <c r="AX10" i="4"/>
  <c r="BG10" i="4"/>
  <c r="AT10" i="4"/>
  <c r="AH10" i="4"/>
  <c r="BM10" i="4"/>
  <c r="BO10" i="4" s="1"/>
  <c r="BI10" i="4"/>
  <c r="BE10" i="4"/>
  <c r="BA10" i="4"/>
  <c r="AV10" i="4"/>
  <c r="AR10" i="4"/>
  <c r="AN10" i="4"/>
  <c r="AJ10" i="4"/>
  <c r="AF10" i="4"/>
  <c r="BP10" i="4"/>
  <c r="AY10" i="4"/>
  <c r="AP10" i="4"/>
  <c r="BN10" i="4"/>
  <c r="BL10" i="4"/>
  <c r="BH10" i="4"/>
  <c r="BD10" i="4"/>
  <c r="AZ10" i="4"/>
  <c r="AU10" i="4"/>
  <c r="AQ10" i="4"/>
  <c r="AM10" i="4"/>
  <c r="AI10" i="4"/>
  <c r="AE10" i="4"/>
  <c r="BK10" i="4"/>
  <c r="BC10" i="4"/>
  <c r="AL10" i="4"/>
  <c r="BB10" i="4"/>
  <c r="AK10" i="4"/>
  <c r="AG10" i="4"/>
  <c r="BJ10" i="4"/>
  <c r="AS10" i="4"/>
  <c r="BF10" i="4"/>
  <c r="AW10" i="4"/>
  <c r="AO10" i="4"/>
  <c r="AX20" i="4"/>
  <c r="BL20" i="4"/>
  <c r="BH20" i="4"/>
  <c r="BD20" i="4"/>
  <c r="AZ20" i="4"/>
  <c r="AU20" i="4"/>
  <c r="AQ20" i="4"/>
  <c r="AM20" i="4"/>
  <c r="AI20" i="4"/>
  <c r="AE20" i="4"/>
  <c r="BP20" i="4"/>
  <c r="BK20" i="4"/>
  <c r="BG20" i="4"/>
  <c r="BC20" i="4"/>
  <c r="AY20" i="4"/>
  <c r="AT20" i="4"/>
  <c r="AP20" i="4"/>
  <c r="AL20" i="4"/>
  <c r="AH20" i="4"/>
  <c r="BN20" i="4"/>
  <c r="BJ20" i="4"/>
  <c r="BF20" i="4"/>
  <c r="BB20" i="4"/>
  <c r="AW20" i="4"/>
  <c r="AS20" i="4"/>
  <c r="AO20" i="4"/>
  <c r="AK20" i="4"/>
  <c r="AG20" i="4"/>
  <c r="BI20" i="4"/>
  <c r="AR20" i="4"/>
  <c r="AN20" i="4"/>
  <c r="BA20" i="4"/>
  <c r="AJ20" i="4"/>
  <c r="BM20" i="4"/>
  <c r="BO20" i="4" s="1"/>
  <c r="AV20" i="4"/>
  <c r="AF20" i="4"/>
  <c r="BE20" i="4"/>
  <c r="AX16" i="4"/>
  <c r="BL16" i="4"/>
  <c r="BH16" i="4"/>
  <c r="BD16" i="4"/>
  <c r="AZ16" i="4"/>
  <c r="AU16" i="4"/>
  <c r="AQ16" i="4"/>
  <c r="AM16" i="4"/>
  <c r="AI16" i="4"/>
  <c r="AE16" i="4"/>
  <c r="BP16" i="4"/>
  <c r="BK16" i="4"/>
  <c r="BG16" i="4"/>
  <c r="BC16" i="4"/>
  <c r="AY16" i="4"/>
  <c r="AT16" i="4"/>
  <c r="AP16" i="4"/>
  <c r="AL16" i="4"/>
  <c r="AH16" i="4"/>
  <c r="BN16" i="4"/>
  <c r="BJ16" i="4"/>
  <c r="BF16" i="4"/>
  <c r="BB16" i="4"/>
  <c r="AW16" i="4"/>
  <c r="AS16" i="4"/>
  <c r="AO16" i="4"/>
  <c r="AK16" i="4"/>
  <c r="AG16" i="4"/>
  <c r="BI16" i="4"/>
  <c r="AR16" i="4"/>
  <c r="AN16" i="4"/>
  <c r="BA16" i="4"/>
  <c r="AJ16" i="4"/>
  <c r="BE16" i="4"/>
  <c r="BM16" i="4"/>
  <c r="BO16" i="4" s="1"/>
  <c r="AV16" i="4"/>
  <c r="AF16" i="4"/>
  <c r="AX12" i="4"/>
  <c r="BL12" i="4"/>
  <c r="BH12" i="4"/>
  <c r="BD12" i="4"/>
  <c r="AZ12" i="4"/>
  <c r="AU12" i="4"/>
  <c r="AQ12" i="4"/>
  <c r="AM12" i="4"/>
  <c r="AI12" i="4"/>
  <c r="AE12" i="4"/>
  <c r="BP12" i="4"/>
  <c r="BN12" i="4"/>
  <c r="BK12" i="4"/>
  <c r="BF12" i="4"/>
  <c r="AT12" i="4"/>
  <c r="AO12" i="4"/>
  <c r="BE12" i="4"/>
  <c r="AS12" i="4"/>
  <c r="AH12" i="4"/>
  <c r="BI12" i="4"/>
  <c r="BC12" i="4"/>
  <c r="AW12" i="4"/>
  <c r="AR12" i="4"/>
  <c r="AL12" i="4"/>
  <c r="AG12" i="4"/>
  <c r="AY12" i="4"/>
  <c r="BM12" i="4"/>
  <c r="BO12" i="4" s="1"/>
  <c r="BG12" i="4"/>
  <c r="BB12" i="4"/>
  <c r="AV12" i="4"/>
  <c r="AP12" i="4"/>
  <c r="AK12" i="4"/>
  <c r="AF12" i="4"/>
  <c r="BA12" i="4"/>
  <c r="AJ12" i="4"/>
  <c r="BJ12" i="4"/>
  <c r="AN12" i="4"/>
  <c r="AX8" i="4"/>
  <c r="BK8" i="4"/>
  <c r="AY8" i="4"/>
  <c r="AH8" i="4"/>
  <c r="BM8" i="4"/>
  <c r="BO8" i="4" s="1"/>
  <c r="BI8" i="4"/>
  <c r="BE8" i="4"/>
  <c r="BA8" i="4"/>
  <c r="AV8" i="4"/>
  <c r="AR8" i="4"/>
  <c r="AN8" i="4"/>
  <c r="AJ8" i="4"/>
  <c r="AF8" i="4"/>
  <c r="BP8" i="4"/>
  <c r="BC8" i="4"/>
  <c r="AP8" i="4"/>
  <c r="BL8" i="4"/>
  <c r="BH8" i="4"/>
  <c r="BD8" i="4"/>
  <c r="AZ8" i="4"/>
  <c r="AU8" i="4"/>
  <c r="AQ8" i="4"/>
  <c r="AM8" i="4"/>
  <c r="AI8" i="4"/>
  <c r="AE8" i="4"/>
  <c r="BG8" i="4"/>
  <c r="AT8" i="4"/>
  <c r="AL8" i="4"/>
  <c r="BJ8" i="4"/>
  <c r="AS8" i="4"/>
  <c r="BF8" i="4"/>
  <c r="AO8" i="4"/>
  <c r="BB8" i="4"/>
  <c r="AK8" i="4"/>
  <c r="AW8" i="4"/>
  <c r="AG8" i="4"/>
  <c r="BN8" i="4"/>
  <c r="AC12" i="4"/>
  <c r="AC20" i="4"/>
  <c r="AD10" i="4"/>
  <c r="AD14" i="4"/>
  <c r="AD18" i="4"/>
  <c r="BL19" i="4"/>
  <c r="BH19" i="4"/>
  <c r="BD19" i="4"/>
  <c r="AZ19" i="4"/>
  <c r="AU19" i="4"/>
  <c r="AQ19" i="4"/>
  <c r="AM19" i="4"/>
  <c r="AI19" i="4"/>
  <c r="AE19" i="4"/>
  <c r="AX19" i="4"/>
  <c r="BP19" i="4"/>
  <c r="BK19" i="4"/>
  <c r="BG19" i="4"/>
  <c r="BC19" i="4"/>
  <c r="AY19" i="4"/>
  <c r="AT19" i="4"/>
  <c r="AP19" i="4"/>
  <c r="AL19" i="4"/>
  <c r="AH19" i="4"/>
  <c r="BN19" i="4"/>
  <c r="BJ19" i="4"/>
  <c r="BF19" i="4"/>
  <c r="BB19" i="4"/>
  <c r="AW19" i="4"/>
  <c r="AS19" i="4"/>
  <c r="AO19" i="4"/>
  <c r="AK19" i="4"/>
  <c r="AG19" i="4"/>
  <c r="BM19" i="4"/>
  <c r="BO19" i="4" s="1"/>
  <c r="AV19" i="4"/>
  <c r="AF19" i="4"/>
  <c r="BI19" i="4"/>
  <c r="BE19" i="4"/>
  <c r="AN19" i="4"/>
  <c r="AR19" i="4"/>
  <c r="BA19" i="4"/>
  <c r="AJ19" i="4"/>
  <c r="AC15" i="4"/>
  <c r="BL15" i="4"/>
  <c r="BH15" i="4"/>
  <c r="BD15" i="4"/>
  <c r="AZ15" i="4"/>
  <c r="AU15" i="4"/>
  <c r="AQ15" i="4"/>
  <c r="AM15" i="4"/>
  <c r="AI15" i="4"/>
  <c r="AE15" i="4"/>
  <c r="AX15" i="4"/>
  <c r="BP15" i="4"/>
  <c r="BK15" i="4"/>
  <c r="BG15" i="4"/>
  <c r="BC15" i="4"/>
  <c r="AY15" i="4"/>
  <c r="AT15" i="4"/>
  <c r="AP15" i="4"/>
  <c r="AL15" i="4"/>
  <c r="AH15" i="4"/>
  <c r="BN15" i="4"/>
  <c r="BJ15" i="4"/>
  <c r="BF15" i="4"/>
  <c r="BB15" i="4"/>
  <c r="AW15" i="4"/>
  <c r="AS15" i="4"/>
  <c r="AO15" i="4"/>
  <c r="AK15" i="4"/>
  <c r="AG15" i="4"/>
  <c r="BM15" i="4"/>
  <c r="BO15" i="4" s="1"/>
  <c r="AV15" i="4"/>
  <c r="AF15" i="4"/>
  <c r="BE15" i="4"/>
  <c r="AN15" i="4"/>
  <c r="AR15" i="4"/>
  <c r="BA15" i="4"/>
  <c r="AJ15" i="4"/>
  <c r="BI15" i="4"/>
  <c r="AC11" i="4"/>
  <c r="AX11" i="4"/>
  <c r="BP11" i="4"/>
  <c r="BG11" i="4"/>
  <c r="AY11" i="4"/>
  <c r="AT11" i="4"/>
  <c r="AP11" i="4"/>
  <c r="AH11" i="4"/>
  <c r="BJ11" i="4"/>
  <c r="AW11" i="4"/>
  <c r="AK11" i="4"/>
  <c r="AG11" i="4"/>
  <c r="BM11" i="4"/>
  <c r="BO11" i="4" s="1"/>
  <c r="BI11" i="4"/>
  <c r="BE11" i="4"/>
  <c r="BA11" i="4"/>
  <c r="AV11" i="4"/>
  <c r="AR11" i="4"/>
  <c r="AN11" i="4"/>
  <c r="AJ11" i="4"/>
  <c r="AF11" i="4"/>
  <c r="BN11" i="4"/>
  <c r="BB11" i="4"/>
  <c r="AO11" i="4"/>
  <c r="BL11" i="4"/>
  <c r="BH11" i="4"/>
  <c r="BD11" i="4"/>
  <c r="AZ11" i="4"/>
  <c r="AU11" i="4"/>
  <c r="AQ11" i="4"/>
  <c r="AM11" i="4"/>
  <c r="AI11" i="4"/>
  <c r="AE11" i="4"/>
  <c r="BK11" i="4"/>
  <c r="BC11" i="4"/>
  <c r="AL11" i="4"/>
  <c r="BF11" i="4"/>
  <c r="AS11" i="4"/>
  <c r="AC13" i="4"/>
  <c r="AC9" i="4"/>
  <c r="AD11" i="4"/>
  <c r="AD15" i="4"/>
  <c r="AD19" i="4"/>
  <c r="AC16" i="4"/>
  <c r="AD8" i="4"/>
  <c r="AD12" i="4"/>
  <c r="AD16" i="4"/>
  <c r="AD20" i="4"/>
  <c r="AC7" i="4"/>
  <c r="AX7" i="4"/>
  <c r="BN7" i="4"/>
  <c r="BJ7" i="4"/>
  <c r="BF7" i="4"/>
  <c r="BB7" i="4"/>
  <c r="AW7" i="4"/>
  <c r="AS7" i="4"/>
  <c r="AO7" i="4"/>
  <c r="AK7" i="4"/>
  <c r="AF7" i="4"/>
  <c r="AI7" i="4"/>
  <c r="BM7" i="4"/>
  <c r="BO7" i="4" s="1"/>
  <c r="BI7" i="4"/>
  <c r="BE7" i="4"/>
  <c r="BA7" i="4"/>
  <c r="AV7" i="4"/>
  <c r="AR7" i="4"/>
  <c r="AN7" i="4"/>
  <c r="AJ7" i="4"/>
  <c r="AE7" i="4"/>
  <c r="BH7" i="4"/>
  <c r="AZ7" i="4"/>
  <c r="AQ7" i="4"/>
  <c r="AM7" i="4"/>
  <c r="AL7" i="4"/>
  <c r="AG7" i="4"/>
  <c r="BL7" i="4"/>
  <c r="BD7" i="4"/>
  <c r="AU7" i="4"/>
  <c r="AP7" i="4"/>
  <c r="BP7" i="4"/>
  <c r="BK7" i="4"/>
  <c r="BG7" i="4"/>
  <c r="BC7" i="4"/>
  <c r="AY7" i="4"/>
  <c r="AT7" i="4"/>
  <c r="AH7" i="4"/>
  <c r="AD7" i="4"/>
  <c r="AG6" i="4"/>
  <c r="AL6" i="4"/>
  <c r="AX6" i="4"/>
  <c r="BN6" i="4"/>
  <c r="BJ6" i="4"/>
  <c r="BF6" i="4"/>
  <c r="BB6" i="4"/>
  <c r="AW6" i="4"/>
  <c r="AS6" i="4"/>
  <c r="AO6" i="4"/>
  <c r="AK6" i="4"/>
  <c r="AF6" i="4"/>
  <c r="BI6" i="4"/>
  <c r="BE6" i="4"/>
  <c r="AV6" i="4"/>
  <c r="AN6" i="4"/>
  <c r="AJ6" i="4"/>
  <c r="BL6" i="4"/>
  <c r="BH6" i="4"/>
  <c r="BD6" i="4"/>
  <c r="AZ6" i="4"/>
  <c r="AU6" i="4"/>
  <c r="AQ6" i="4"/>
  <c r="AM6" i="4"/>
  <c r="AI6" i="4"/>
  <c r="BP6" i="4"/>
  <c r="BK6" i="4"/>
  <c r="BG6" i="4"/>
  <c r="BC6" i="4"/>
  <c r="AY6" i="4"/>
  <c r="AT6" i="4"/>
  <c r="AP6" i="4"/>
  <c r="AH6" i="4"/>
  <c r="BM6" i="4"/>
  <c r="BO6" i="4" s="1"/>
  <c r="BA6" i="4"/>
  <c r="AR6" i="4"/>
  <c r="AE6" i="4"/>
  <c r="AF5" i="4"/>
  <c r="AG5" i="4"/>
  <c r="BO5" i="4"/>
  <c r="BM5" i="4"/>
  <c r="BI5" i="4"/>
  <c r="BE5" i="4"/>
  <c r="BA5" i="4"/>
  <c r="AV5" i="4"/>
  <c r="BP5" i="4"/>
  <c r="BG5" i="4"/>
  <c r="AY5" i="4"/>
  <c r="BN5" i="4"/>
  <c r="BF5" i="4"/>
  <c r="AW5" i="4"/>
  <c r="AX5" i="4"/>
  <c r="BL5" i="4"/>
  <c r="BH5" i="4"/>
  <c r="BD5" i="4"/>
  <c r="AZ5" i="4"/>
  <c r="AU5" i="4"/>
  <c r="BK5" i="4"/>
  <c r="BC5" i="4"/>
  <c r="AT5" i="4"/>
  <c r="BJ5" i="4"/>
  <c r="BB5" i="4"/>
  <c r="AM5" i="4"/>
  <c r="AI5" i="4"/>
  <c r="AQ5" i="4"/>
  <c r="AS5" i="4"/>
  <c r="AK5" i="4"/>
  <c r="AC5" i="4"/>
  <c r="AD5" i="4"/>
  <c r="AE5" i="4"/>
  <c r="AJ5" i="4"/>
  <c r="AN5" i="4"/>
  <c r="AP5" i="4"/>
  <c r="AR5" i="4"/>
  <c r="AH5" i="4"/>
  <c r="AL5" i="4"/>
  <c r="AC6" i="4"/>
  <c r="AC10" i="4"/>
  <c r="AC14" i="4"/>
  <c r="AC18" i="4"/>
  <c r="AC19" i="4"/>
  <c r="U53" i="9"/>
  <c r="U54" i="9"/>
  <c r="U55" i="9"/>
  <c r="U56" i="9"/>
  <c r="U57" i="9"/>
  <c r="U58" i="9"/>
  <c r="U59" i="9"/>
  <c r="U60" i="9"/>
  <c r="U61" i="9"/>
  <c r="U63" i="9"/>
  <c r="U64" i="9"/>
  <c r="U52" i="9"/>
  <c r="F20" i="124"/>
  <c r="G20" i="124"/>
  <c r="H20" i="124"/>
  <c r="I22" i="124"/>
  <c r="I23" i="124"/>
  <c r="I24" i="124"/>
  <c r="I25" i="124"/>
  <c r="I36" i="124"/>
  <c r="I37" i="124"/>
  <c r="I38" i="124"/>
  <c r="I39" i="124"/>
  <c r="I40" i="124"/>
  <c r="I41" i="124"/>
  <c r="I42" i="124"/>
  <c r="I53" i="124"/>
  <c r="I54" i="124"/>
  <c r="I55" i="124"/>
  <c r="I56" i="124"/>
  <c r="I70" i="124"/>
  <c r="I71" i="124"/>
  <c r="I72" i="124"/>
  <c r="I73" i="124"/>
  <c r="I74" i="124"/>
  <c r="I75" i="124"/>
  <c r="I76" i="124"/>
  <c r="I77" i="124"/>
  <c r="I78" i="124"/>
  <c r="I79" i="124"/>
  <c r="I80" i="124"/>
  <c r="I81" i="124"/>
  <c r="I82" i="124"/>
  <c r="I83" i="124"/>
  <c r="I84" i="124"/>
  <c r="I85" i="124"/>
  <c r="I86" i="124"/>
  <c r="I87" i="124"/>
  <c r="I95" i="124"/>
  <c r="I96" i="124"/>
  <c r="I97" i="124"/>
  <c r="I98" i="124"/>
  <c r="I99" i="124"/>
  <c r="I100" i="124"/>
  <c r="I101" i="124"/>
  <c r="I102" i="124"/>
  <c r="I103" i="124"/>
  <c r="I104" i="124"/>
  <c r="I112" i="124"/>
  <c r="I21" i="124"/>
  <c r="H22" i="124"/>
  <c r="H23" i="124"/>
  <c r="H24" i="124"/>
  <c r="H25" i="124"/>
  <c r="H36" i="124"/>
  <c r="H37" i="124"/>
  <c r="H38" i="124"/>
  <c r="H39" i="124"/>
  <c r="H40" i="124"/>
  <c r="H41" i="124"/>
  <c r="H42" i="124"/>
  <c r="H53" i="124"/>
  <c r="H54" i="124"/>
  <c r="H55" i="124"/>
  <c r="H56" i="124"/>
  <c r="H70" i="124"/>
  <c r="H71" i="124"/>
  <c r="H72" i="124"/>
  <c r="H73" i="124"/>
  <c r="H74" i="124"/>
  <c r="H75" i="124"/>
  <c r="H76" i="124"/>
  <c r="H77" i="124"/>
  <c r="H78" i="124"/>
  <c r="H79" i="124"/>
  <c r="H80" i="124"/>
  <c r="H81" i="124"/>
  <c r="H82" i="124"/>
  <c r="H83" i="124"/>
  <c r="H84" i="124"/>
  <c r="H85" i="124"/>
  <c r="H86" i="124"/>
  <c r="H87" i="124"/>
  <c r="H95" i="124"/>
  <c r="H96" i="124"/>
  <c r="H97" i="124"/>
  <c r="H98" i="124"/>
  <c r="H99" i="124"/>
  <c r="H100" i="124"/>
  <c r="H101" i="124"/>
  <c r="H102" i="124"/>
  <c r="H103" i="124"/>
  <c r="H104" i="124"/>
  <c r="H112" i="124"/>
  <c r="H21" i="124"/>
  <c r="G22" i="124"/>
  <c r="G23" i="124"/>
  <c r="G24" i="124"/>
  <c r="G25" i="124"/>
  <c r="G36" i="124"/>
  <c r="G37" i="124"/>
  <c r="G38" i="124"/>
  <c r="G39" i="124"/>
  <c r="G40" i="124"/>
  <c r="G41" i="124"/>
  <c r="G42" i="124"/>
  <c r="G53" i="124"/>
  <c r="G54" i="124"/>
  <c r="G55" i="124"/>
  <c r="G56" i="124"/>
  <c r="G70" i="124"/>
  <c r="G71" i="124"/>
  <c r="G72" i="124"/>
  <c r="G73" i="124"/>
  <c r="G74" i="124"/>
  <c r="G75" i="124"/>
  <c r="G76" i="124"/>
  <c r="G77" i="124"/>
  <c r="G78" i="124"/>
  <c r="G79" i="124"/>
  <c r="G80" i="124"/>
  <c r="G81" i="124"/>
  <c r="G82" i="124"/>
  <c r="G83" i="124"/>
  <c r="G84" i="124"/>
  <c r="G85" i="124"/>
  <c r="G86" i="124"/>
  <c r="G87" i="124"/>
  <c r="G95" i="124"/>
  <c r="G96" i="124"/>
  <c r="G97" i="124"/>
  <c r="G98" i="124"/>
  <c r="G99" i="124"/>
  <c r="G100" i="124"/>
  <c r="G101" i="124"/>
  <c r="G102" i="124"/>
  <c r="G103" i="124"/>
  <c r="G104" i="124"/>
  <c r="G112" i="124"/>
  <c r="G21" i="124"/>
  <c r="F22" i="124"/>
  <c r="F23" i="124"/>
  <c r="F24" i="124"/>
  <c r="F25" i="124"/>
  <c r="F36" i="124"/>
  <c r="F37" i="124"/>
  <c r="F38" i="124"/>
  <c r="F39" i="124"/>
  <c r="F40" i="124"/>
  <c r="F41" i="124"/>
  <c r="F42" i="124"/>
  <c r="F53" i="124"/>
  <c r="F54" i="124"/>
  <c r="F55" i="124"/>
  <c r="F56" i="124"/>
  <c r="F70" i="124"/>
  <c r="F71" i="124"/>
  <c r="F72" i="124"/>
  <c r="F73" i="124"/>
  <c r="F74" i="124"/>
  <c r="F75" i="124"/>
  <c r="F76" i="124"/>
  <c r="F77" i="124"/>
  <c r="F78" i="124"/>
  <c r="F79" i="124"/>
  <c r="F80" i="124"/>
  <c r="F81" i="124"/>
  <c r="F82" i="124"/>
  <c r="F83" i="124"/>
  <c r="F84" i="124"/>
  <c r="F85" i="124"/>
  <c r="F86" i="124"/>
  <c r="F87" i="124"/>
  <c r="F95" i="124"/>
  <c r="F96" i="124"/>
  <c r="F97" i="124"/>
  <c r="F98" i="124"/>
  <c r="F99" i="124"/>
  <c r="F100" i="124"/>
  <c r="F101" i="124"/>
  <c r="F102" i="124"/>
  <c r="F103" i="124"/>
  <c r="F104" i="124"/>
  <c r="F112" i="124"/>
  <c r="F21" i="124"/>
  <c r="H19" i="94"/>
  <c r="H18" i="94"/>
  <c r="H7" i="94"/>
  <c r="F19" i="94"/>
  <c r="F18" i="94"/>
  <c r="F7" i="94"/>
  <c r="AB9" i="4" l="1"/>
  <c r="AB8" i="4"/>
  <c r="AB11" i="4"/>
  <c r="AB12" i="4"/>
  <c r="AB5" i="4"/>
  <c r="AB10" i="4"/>
  <c r="AB7" i="4"/>
  <c r="AB6" i="4"/>
  <c r="H20" i="94"/>
  <c r="AB20" i="4"/>
  <c r="B9" i="10"/>
  <c r="G78" i="10" s="1"/>
  <c r="B21" i="10"/>
  <c r="B22" i="10"/>
  <c r="S22" i="10"/>
  <c r="Y22" i="10"/>
  <c r="B23" i="10"/>
  <c r="M23" i="10"/>
  <c r="N23" i="10" s="1"/>
  <c r="S23" i="10"/>
  <c r="T23" i="10" s="1"/>
  <c r="Y23" i="10"/>
  <c r="Z23" i="10" s="1"/>
  <c r="AE23" i="10"/>
  <c r="B24" i="10"/>
  <c r="H24" i="10"/>
  <c r="M24" i="10"/>
  <c r="N24" i="10" s="1"/>
  <c r="S24" i="10"/>
  <c r="T24" i="10" s="1"/>
  <c r="Y24" i="10"/>
  <c r="Z24" i="10" s="1"/>
  <c r="AE24" i="10"/>
  <c r="AF24" i="10" s="1"/>
  <c r="B25" i="10"/>
  <c r="H25" i="10"/>
  <c r="M25" i="10"/>
  <c r="N25" i="10" s="1"/>
  <c r="S25" i="10"/>
  <c r="T25" i="10" s="1"/>
  <c r="Y25" i="10"/>
  <c r="Z25" i="10" s="1"/>
  <c r="AE25" i="10"/>
  <c r="AF25" i="10" s="1"/>
  <c r="B26" i="10"/>
  <c r="H26" i="10"/>
  <c r="M26" i="10"/>
  <c r="N26" i="10" s="1"/>
  <c r="S26" i="10"/>
  <c r="T26" i="10" s="1"/>
  <c r="Y26" i="10"/>
  <c r="Z26" i="10" s="1"/>
  <c r="AE26" i="10"/>
  <c r="AF26" i="10" s="1"/>
  <c r="D27" i="10"/>
  <c r="E36" i="124" s="1"/>
  <c r="J27" i="10"/>
  <c r="P27" i="10"/>
  <c r="V27" i="10"/>
  <c r="AB27" i="10"/>
  <c r="B28" i="10"/>
  <c r="D34" i="10"/>
  <c r="E53" i="124" s="1"/>
  <c r="J34" i="10"/>
  <c r="P34" i="10"/>
  <c r="V34" i="10"/>
  <c r="AB34" i="10"/>
  <c r="B35" i="10"/>
  <c r="D38" i="10"/>
  <c r="E70" i="124" s="1"/>
  <c r="J38" i="10"/>
  <c r="P38" i="10"/>
  <c r="V38" i="10"/>
  <c r="AB38" i="10"/>
  <c r="B39" i="10"/>
  <c r="D46" i="10"/>
  <c r="E78" i="124" s="1"/>
  <c r="J46" i="10"/>
  <c r="P46" i="10"/>
  <c r="V46" i="10"/>
  <c r="AB46" i="10"/>
  <c r="B47" i="10"/>
  <c r="P52" i="10"/>
  <c r="AB52" i="10"/>
  <c r="AF54" i="10"/>
  <c r="D56" i="10"/>
  <c r="E95" i="124" s="1"/>
  <c r="J56" i="10"/>
  <c r="P56" i="10"/>
  <c r="V56" i="10"/>
  <c r="AB56" i="10"/>
  <c r="B57" i="10"/>
  <c r="B58" i="10"/>
  <c r="G58" i="10"/>
  <c r="H58" i="10" s="1"/>
  <c r="M58" i="10"/>
  <c r="N58" i="10" s="1"/>
  <c r="S58" i="10"/>
  <c r="T58" i="10" s="1"/>
  <c r="Y58" i="10"/>
  <c r="Z58" i="10" s="1"/>
  <c r="AE58" i="10"/>
  <c r="AF58" i="10" s="1"/>
  <c r="E112" i="124"/>
  <c r="B78" i="10"/>
  <c r="AF23" i="10" l="1"/>
  <c r="AF21" i="10" s="1"/>
  <c r="AE66" i="10"/>
  <c r="Z22" i="10"/>
  <c r="Z21" i="10" s="1"/>
  <c r="Y66" i="10"/>
  <c r="T22" i="10"/>
  <c r="P22" i="10" s="1"/>
  <c r="S66" i="10"/>
  <c r="S21" i="10"/>
  <c r="J24" i="10"/>
  <c r="M66" i="10"/>
  <c r="G66" i="10"/>
  <c r="G21" i="10"/>
  <c r="S57" i="10"/>
  <c r="N57" i="10"/>
  <c r="M57" i="10"/>
  <c r="AE57" i="10"/>
  <c r="G57" i="10"/>
  <c r="J22" i="10"/>
  <c r="Z57" i="10"/>
  <c r="Y57" i="10"/>
  <c r="T28" i="10"/>
  <c r="AF57" i="10"/>
  <c r="AF47" i="10"/>
  <c r="H47" i="10"/>
  <c r="N28" i="10"/>
  <c r="Z47" i="10"/>
  <c r="AF28" i="10"/>
  <c r="N47" i="10"/>
  <c r="T47" i="10"/>
  <c r="Z28" i="10"/>
  <c r="Z39" i="10"/>
  <c r="Z35" i="10"/>
  <c r="T39" i="10"/>
  <c r="N39" i="10"/>
  <c r="AF39" i="10"/>
  <c r="AF35" i="10"/>
  <c r="T35" i="10"/>
  <c r="N35" i="10"/>
  <c r="D33" i="10"/>
  <c r="D24" i="10"/>
  <c r="D48" i="10"/>
  <c r="E80" i="124" s="1"/>
  <c r="P65" i="10"/>
  <c r="D42" i="10"/>
  <c r="E74" i="124" s="1"/>
  <c r="J40" i="10"/>
  <c r="J37" i="10"/>
  <c r="J44" i="10"/>
  <c r="AB45" i="10"/>
  <c r="AH45" i="10"/>
  <c r="AH43" i="10"/>
  <c r="D41" i="10"/>
  <c r="AB65" i="10"/>
  <c r="V63" i="10"/>
  <c r="D64" i="10"/>
  <c r="AB29" i="10"/>
  <c r="AB33" i="10"/>
  <c r="AH32" i="10"/>
  <c r="D25" i="10"/>
  <c r="J23" i="10"/>
  <c r="AB64" i="10"/>
  <c r="V58" i="10"/>
  <c r="P24" i="10"/>
  <c r="AB25" i="10"/>
  <c r="J65" i="10"/>
  <c r="AB63" i="10"/>
  <c r="V62" i="10"/>
  <c r="AB54" i="10"/>
  <c r="AB55" i="10"/>
  <c r="AB51" i="10"/>
  <c r="D51" i="10"/>
  <c r="E83" i="124" s="1"/>
  <c r="V49" i="10"/>
  <c r="AB36" i="10"/>
  <c r="P36" i="10"/>
  <c r="AB37" i="10"/>
  <c r="D37" i="10"/>
  <c r="P30" i="10"/>
  <c r="V24" i="10"/>
  <c r="P50" i="10"/>
  <c r="V53" i="10"/>
  <c r="J50" i="10"/>
  <c r="V55" i="10"/>
  <c r="J54" i="10"/>
  <c r="V43" i="10"/>
  <c r="V25" i="10"/>
  <c r="J25" i="10"/>
  <c r="D23" i="10"/>
  <c r="P62" i="10"/>
  <c r="D62" i="10"/>
  <c r="E101" i="124" s="1"/>
  <c r="D54" i="10"/>
  <c r="P53" i="10"/>
  <c r="V51" i="10"/>
  <c r="J51" i="10"/>
  <c r="P49" i="10"/>
  <c r="V33" i="10"/>
  <c r="AB31" i="10"/>
  <c r="V29" i="10"/>
  <c r="J29" i="10"/>
  <c r="D59" i="10"/>
  <c r="J52" i="10"/>
  <c r="J48" i="10"/>
  <c r="AB43" i="10"/>
  <c r="V41" i="10"/>
  <c r="V30" i="10"/>
  <c r="V52" i="9"/>
  <c r="V57" i="9"/>
  <c r="V53" i="9"/>
  <c r="V61" i="9"/>
  <c r="V54" i="9"/>
  <c r="V55" i="9"/>
  <c r="V56" i="9"/>
  <c r="V58" i="9"/>
  <c r="V59" i="9"/>
  <c r="V60" i="9"/>
  <c r="V62" i="9"/>
  <c r="V63" i="9"/>
  <c r="V64" i="9"/>
  <c r="P59" i="10"/>
  <c r="AB61" i="10"/>
  <c r="P61" i="10"/>
  <c r="P60" i="10"/>
  <c r="V59" i="10"/>
  <c r="J42" i="10"/>
  <c r="P40" i="10"/>
  <c r="P41" i="10"/>
  <c r="V37" i="10"/>
  <c r="J32" i="10"/>
  <c r="AH31" i="10"/>
  <c r="P32" i="10"/>
  <c r="D31" i="10"/>
  <c r="AH54" i="10"/>
  <c r="D44" i="10"/>
  <c r="D61" i="10"/>
  <c r="V26" i="10"/>
  <c r="J26" i="10"/>
  <c r="AB19" i="4"/>
  <c r="AB23" i="10"/>
  <c r="AB22" i="10"/>
  <c r="AB18" i="4"/>
  <c r="P26" i="10"/>
  <c r="AB17" i="4"/>
  <c r="AB16" i="4"/>
  <c r="AB13" i="4"/>
  <c r="AB14" i="4"/>
  <c r="AB15" i="4"/>
  <c r="F20" i="94"/>
  <c r="P55" i="10"/>
  <c r="D55" i="10"/>
  <c r="AB50" i="10"/>
  <c r="AB48" i="10"/>
  <c r="V45" i="10"/>
  <c r="J45" i="10"/>
  <c r="J41" i="10"/>
  <c r="D29" i="10"/>
  <c r="AH29" i="10"/>
  <c r="V65" i="10"/>
  <c r="J61" i="10"/>
  <c r="D60" i="10"/>
  <c r="D50" i="10"/>
  <c r="AH50" i="10"/>
  <c r="AH49" i="10"/>
  <c r="P48" i="10"/>
  <c r="V42" i="10"/>
  <c r="V31" i="10"/>
  <c r="J31" i="10"/>
  <c r="D63" i="10"/>
  <c r="AB62" i="10"/>
  <c r="P58" i="10"/>
  <c r="V44" i="10"/>
  <c r="V40" i="10"/>
  <c r="V60" i="10"/>
  <c r="P54" i="10"/>
  <c r="AB53" i="10"/>
  <c r="AH30" i="10"/>
  <c r="Y21" i="10"/>
  <c r="V64" i="10"/>
  <c r="J63" i="10"/>
  <c r="J62" i="10"/>
  <c r="AB60" i="10"/>
  <c r="AB59" i="10"/>
  <c r="J59" i="10"/>
  <c r="AB58" i="10"/>
  <c r="J58" i="10"/>
  <c r="D53" i="10"/>
  <c r="V52" i="10"/>
  <c r="P51" i="10"/>
  <c r="J49" i="10"/>
  <c r="V32" i="10"/>
  <c r="AH26" i="10"/>
  <c r="D49" i="10"/>
  <c r="V48" i="10"/>
  <c r="P45" i="10"/>
  <c r="AB44" i="10"/>
  <c r="P44" i="10"/>
  <c r="AH44" i="10"/>
  <c r="P43" i="10"/>
  <c r="D43" i="10"/>
  <c r="AB42" i="10"/>
  <c r="P42" i="10"/>
  <c r="AB41" i="10"/>
  <c r="J36" i="10"/>
  <c r="P33" i="10"/>
  <c r="J30" i="10"/>
  <c r="V23" i="10"/>
  <c r="M21" i="10"/>
  <c r="AH55" i="10"/>
  <c r="D65" i="10"/>
  <c r="AH59" i="10"/>
  <c r="AH58" i="10"/>
  <c r="D58" i="10"/>
  <c r="D52" i="10"/>
  <c r="AH52" i="10"/>
  <c r="P64" i="10"/>
  <c r="P63" i="10"/>
  <c r="AH63" i="10"/>
  <c r="AB49" i="10"/>
  <c r="J60" i="10"/>
  <c r="AH53" i="10"/>
  <c r="V50" i="10"/>
  <c r="AH62" i="10"/>
  <c r="AH51" i="10"/>
  <c r="AB40" i="10"/>
  <c r="AH40" i="10"/>
  <c r="J33" i="10"/>
  <c r="J64" i="10"/>
  <c r="AH61" i="10"/>
  <c r="V61" i="10"/>
  <c r="AH60" i="10"/>
  <c r="V54" i="10"/>
  <c r="J53" i="10"/>
  <c r="AH48" i="10"/>
  <c r="D40" i="10"/>
  <c r="P37" i="10"/>
  <c r="AH37" i="10"/>
  <c r="V36" i="10"/>
  <c r="AE21" i="10"/>
  <c r="AB32" i="10"/>
  <c r="P31" i="10"/>
  <c r="AB26" i="10"/>
  <c r="P25" i="10"/>
  <c r="AB30" i="10"/>
  <c r="P29" i="10"/>
  <c r="AB24" i="10"/>
  <c r="P23" i="10"/>
  <c r="D30" i="10"/>
  <c r="D26" i="10"/>
  <c r="V22" i="10" l="1"/>
  <c r="T21" i="10"/>
  <c r="Y67" i="10"/>
  <c r="X68" i="10" s="1"/>
  <c r="AD28" i="10"/>
  <c r="AB28" i="10" s="1"/>
  <c r="AE67" i="10"/>
  <c r="AD68" i="10" s="1"/>
  <c r="T57" i="10"/>
  <c r="R57" i="10" s="1"/>
  <c r="P57" i="10" s="1"/>
  <c r="H28" i="10"/>
  <c r="AI28" i="10" s="1"/>
  <c r="H57" i="10"/>
  <c r="F57" i="10" s="1"/>
  <c r="D57" i="10" s="1"/>
  <c r="E96" i="124" s="1"/>
  <c r="AH22" i="10"/>
  <c r="AH65" i="10"/>
  <c r="AH24" i="10"/>
  <c r="L47" i="10"/>
  <c r="J47" i="10" s="1"/>
  <c r="H39" i="10"/>
  <c r="AH36" i="10"/>
  <c r="H35" i="10"/>
  <c r="F35" i="10" s="1"/>
  <c r="D35" i="10" s="1"/>
  <c r="E54" i="124" s="1"/>
  <c r="AI24" i="10"/>
  <c r="AI41" i="10"/>
  <c r="E74" i="94" s="1"/>
  <c r="AH33" i="10"/>
  <c r="AI30" i="10"/>
  <c r="AI60" i="10"/>
  <c r="AI48" i="10"/>
  <c r="E90" i="94" s="1"/>
  <c r="AI23" i="10"/>
  <c r="AI40" i="10"/>
  <c r="AI49" i="10"/>
  <c r="AI59" i="10"/>
  <c r="AI62" i="10"/>
  <c r="AI52" i="10"/>
  <c r="AI53" i="10"/>
  <c r="AI58" i="10"/>
  <c r="AI42" i="10"/>
  <c r="E75" i="94" s="1"/>
  <c r="AI63" i="10"/>
  <c r="AI44" i="10"/>
  <c r="E77" i="94" s="1"/>
  <c r="AI22" i="10"/>
  <c r="E22" i="94" s="1"/>
  <c r="AI26" i="10"/>
  <c r="AI50" i="10"/>
  <c r="AI37" i="10"/>
  <c r="AI25" i="10"/>
  <c r="AI29" i="10"/>
  <c r="AI51" i="10"/>
  <c r="AI64" i="10"/>
  <c r="AI33" i="10"/>
  <c r="AI61" i="10"/>
  <c r="AI54" i="10"/>
  <c r="AI31" i="10"/>
  <c r="AI65" i="10"/>
  <c r="AD21" i="10"/>
  <c r="D36" i="10"/>
  <c r="AI36" i="10" s="1"/>
  <c r="E22" i="124"/>
  <c r="AH23" i="10"/>
  <c r="X21" i="10"/>
  <c r="V21" i="10" s="1"/>
  <c r="X28" i="10"/>
  <c r="V28" i="10" s="1"/>
  <c r="AH42" i="10"/>
  <c r="R35" i="10"/>
  <c r="P35" i="10" s="1"/>
  <c r="AH41" i="10"/>
  <c r="E98" i="124"/>
  <c r="AD35" i="10"/>
  <c r="AB35" i="10" s="1"/>
  <c r="AD57" i="10"/>
  <c r="AB57" i="10" s="1"/>
  <c r="X47" i="10"/>
  <c r="V47" i="10" s="1"/>
  <c r="E56" i="124"/>
  <c r="L35" i="10"/>
  <c r="J35" i="10" s="1"/>
  <c r="X35" i="10"/>
  <c r="V35" i="10" s="1"/>
  <c r="AD47" i="10"/>
  <c r="AB47" i="10" s="1"/>
  <c r="J43" i="10"/>
  <c r="AI43" i="10" s="1"/>
  <c r="E76" i="94" s="1"/>
  <c r="X39" i="10"/>
  <c r="V39" i="10" s="1"/>
  <c r="AD39" i="10"/>
  <c r="AB39" i="10" s="1"/>
  <c r="D45" i="10"/>
  <c r="AI45" i="10" s="1"/>
  <c r="E78" i="94" s="1"/>
  <c r="D78" i="94" s="1"/>
  <c r="L39" i="10"/>
  <c r="J39" i="10" s="1"/>
  <c r="X57" i="10"/>
  <c r="V57" i="10" s="1"/>
  <c r="F47" i="10"/>
  <c r="D47" i="10" s="1"/>
  <c r="E79" i="124" s="1"/>
  <c r="J55" i="10"/>
  <c r="AI55" i="10" s="1"/>
  <c r="R47" i="10"/>
  <c r="P47" i="10" s="1"/>
  <c r="R39" i="10"/>
  <c r="P39" i="10" s="1"/>
  <c r="AH64" i="10"/>
  <c r="L57" i="10"/>
  <c r="J57" i="10" s="1"/>
  <c r="N21" i="10"/>
  <c r="R28" i="10"/>
  <c r="P28" i="10" s="1"/>
  <c r="D32" i="10"/>
  <c r="E41" i="124" s="1"/>
  <c r="L28" i="10"/>
  <c r="J28" i="10" s="1"/>
  <c r="H21" i="10"/>
  <c r="AH25" i="10"/>
  <c r="R21" i="10"/>
  <c r="P21" i="10" s="1"/>
  <c r="E42" i="124"/>
  <c r="E40" i="124"/>
  <c r="E86" i="124"/>
  <c r="V65" i="9"/>
  <c r="E84" i="124"/>
  <c r="E97" i="124"/>
  <c r="E103" i="124"/>
  <c r="E87" i="124"/>
  <c r="E73" i="124"/>
  <c r="E99" i="124"/>
  <c r="E76" i="124"/>
  <c r="E39" i="124"/>
  <c r="E72" i="124"/>
  <c r="E75" i="124"/>
  <c r="E85" i="124"/>
  <c r="E82" i="124"/>
  <c r="E38" i="124"/>
  <c r="E104" i="124"/>
  <c r="E81" i="124"/>
  <c r="E102" i="124"/>
  <c r="E100" i="124"/>
  <c r="E24" i="124"/>
  <c r="E23" i="124"/>
  <c r="E21" i="124"/>
  <c r="E25" i="124"/>
  <c r="G67" i="10" l="1"/>
  <c r="S67" i="10"/>
  <c r="L21" i="10"/>
  <c r="J21" i="10" s="1"/>
  <c r="M67" i="10"/>
  <c r="L68" i="10" s="1"/>
  <c r="AI47" i="10"/>
  <c r="E55" i="124"/>
  <c r="F28" i="10"/>
  <c r="D28" i="10" s="1"/>
  <c r="E37" i="124" s="1"/>
  <c r="AI32" i="10"/>
  <c r="AI21" i="10"/>
  <c r="AB21" i="10"/>
  <c r="I19" i="124"/>
  <c r="E19" i="124"/>
  <c r="I20" i="124"/>
  <c r="H19" i="124"/>
  <c r="F19" i="124"/>
  <c r="G19" i="124"/>
  <c r="W63" i="9"/>
  <c r="E77" i="124"/>
  <c r="AI35" i="10"/>
  <c r="R68" i="10"/>
  <c r="AI57" i="10"/>
  <c r="AH35" i="10"/>
  <c r="AH47" i="10"/>
  <c r="E89" i="94" s="1"/>
  <c r="D89" i="94" s="1"/>
  <c r="AH57" i="10"/>
  <c r="F21" i="10"/>
  <c r="W52" i="9"/>
  <c r="W64" i="9"/>
  <c r="W60" i="9"/>
  <c r="W53" i="9"/>
  <c r="W57" i="9"/>
  <c r="W62" i="9"/>
  <c r="W61" i="9"/>
  <c r="W58" i="9"/>
  <c r="W54" i="9"/>
  <c r="W55" i="9"/>
  <c r="W59" i="9"/>
  <c r="W56" i="9"/>
  <c r="U13" i="9"/>
  <c r="AR18" i="94"/>
  <c r="AQ18" i="94"/>
  <c r="AP18" i="94"/>
  <c r="AO18" i="94"/>
  <c r="AN18" i="94"/>
  <c r="AM18" i="94"/>
  <c r="AL18" i="94"/>
  <c r="AK18" i="94"/>
  <c r="AJ18" i="94"/>
  <c r="AI18" i="94"/>
  <c r="AH18" i="94"/>
  <c r="AG18" i="94"/>
  <c r="AF18" i="94"/>
  <c r="AE18" i="94"/>
  <c r="AD18" i="94"/>
  <c r="X28" i="4" s="1"/>
  <c r="AC18" i="94"/>
  <c r="X27" i="4" s="1"/>
  <c r="AB18" i="94"/>
  <c r="AH21" i="10" l="1"/>
  <c r="AH28" i="10"/>
  <c r="D21" i="10"/>
  <c r="E20" i="124" s="1"/>
  <c r="U31" i="9"/>
  <c r="AR7" i="94" l="1"/>
  <c r="Y42" i="4" s="1"/>
  <c r="AQ7" i="94"/>
  <c r="Y41" i="4" s="1"/>
  <c r="AP7" i="94"/>
  <c r="Y40" i="4" s="1"/>
  <c r="AO7" i="94"/>
  <c r="Y39" i="4" s="1"/>
  <c r="AN7" i="94"/>
  <c r="Y38" i="4" s="1"/>
  <c r="AM7" i="94"/>
  <c r="Y37" i="4" s="1"/>
  <c r="AL7" i="94"/>
  <c r="Y36" i="4" s="1"/>
  <c r="AK7" i="94"/>
  <c r="Y35" i="4" s="1"/>
  <c r="AJ7" i="94"/>
  <c r="Y34" i="4" s="1"/>
  <c r="AI7" i="94"/>
  <c r="Y33" i="4" s="1"/>
  <c r="AH7" i="94"/>
  <c r="Y32" i="4" s="1"/>
  <c r="AG7" i="94"/>
  <c r="Y31" i="4" s="1"/>
  <c r="AF7" i="94"/>
  <c r="Y30" i="4" s="1"/>
  <c r="AE7" i="94"/>
  <c r="Y29" i="4" s="1"/>
  <c r="AD7" i="94"/>
  <c r="Y28" i="4" s="1"/>
  <c r="AC7" i="94"/>
  <c r="Y27" i="4" s="1"/>
  <c r="AB7" i="94"/>
  <c r="Y26" i="4" s="1"/>
  <c r="AA7" i="94"/>
  <c r="Y25" i="4" s="1"/>
  <c r="Z7" i="94"/>
  <c r="Y24" i="4" s="1"/>
  <c r="Y7" i="94"/>
  <c r="Y23" i="4" s="1"/>
  <c r="X7" i="94"/>
  <c r="Y22" i="4" s="1"/>
  <c r="V7" i="94"/>
  <c r="Y20" i="4" s="1"/>
  <c r="U7" i="94"/>
  <c r="Y19" i="4" s="1"/>
  <c r="T7" i="94"/>
  <c r="Y18" i="4" s="1"/>
  <c r="S7" i="94"/>
  <c r="Y17" i="4" s="1"/>
  <c r="R7" i="94"/>
  <c r="Y16" i="4" s="1"/>
  <c r="Q7" i="94"/>
  <c r="Y15" i="4" s="1"/>
  <c r="P7" i="94"/>
  <c r="Y14" i="4" s="1"/>
  <c r="O7" i="94"/>
  <c r="Y13" i="4" s="1"/>
  <c r="N7" i="94"/>
  <c r="Y12" i="4" s="1"/>
  <c r="M7" i="94"/>
  <c r="Y11" i="4" s="1"/>
  <c r="L7" i="94"/>
  <c r="Y10" i="4" s="1"/>
  <c r="K7" i="94"/>
  <c r="Y9" i="4" s="1"/>
  <c r="J7" i="94"/>
  <c r="Y8" i="4" s="1"/>
  <c r="I7" i="94"/>
  <c r="Y7" i="4" s="1"/>
  <c r="Y6" i="4"/>
  <c r="G7" i="94"/>
  <c r="Y5" i="4" s="1"/>
  <c r="Y4" i="4"/>
  <c r="Y21" i="4"/>
  <c r="E7" i="94"/>
  <c r="Y3" i="4" s="1"/>
  <c r="I94" i="94" l="1"/>
  <c r="X42" i="4"/>
  <c r="X41" i="4"/>
  <c r="X40" i="4"/>
  <c r="X39" i="4"/>
  <c r="X38" i="4"/>
  <c r="X37" i="4"/>
  <c r="X36" i="4"/>
  <c r="X35" i="4"/>
  <c r="X34" i="4"/>
  <c r="X33" i="4"/>
  <c r="X32" i="4"/>
  <c r="X31" i="4"/>
  <c r="X30" i="4"/>
  <c r="X29" i="4"/>
  <c r="X26" i="4"/>
  <c r="AA18" i="94"/>
  <c r="X25" i="4" s="1"/>
  <c r="Z18" i="94"/>
  <c r="X24" i="4" s="1"/>
  <c r="Y18" i="94"/>
  <c r="X23" i="4" s="1"/>
  <c r="X18" i="94"/>
  <c r="X22" i="4" s="1"/>
  <c r="W18" i="94"/>
  <c r="X21" i="4" s="1"/>
  <c r="V18" i="94"/>
  <c r="X20" i="4" s="1"/>
  <c r="U18" i="94"/>
  <c r="X19" i="4" s="1"/>
  <c r="T18" i="94"/>
  <c r="X18" i="4" s="1"/>
  <c r="S18" i="94"/>
  <c r="X17" i="4" s="1"/>
  <c r="R18" i="94"/>
  <c r="X16" i="4" s="1"/>
  <c r="Q18" i="94"/>
  <c r="X15" i="4" s="1"/>
  <c r="P18" i="94"/>
  <c r="X14" i="4" s="1"/>
  <c r="O18" i="94"/>
  <c r="X13" i="4" s="1"/>
  <c r="N18" i="94"/>
  <c r="X12" i="4" s="1"/>
  <c r="M18" i="94"/>
  <c r="X11" i="4" s="1"/>
  <c r="L18" i="94"/>
  <c r="X10" i="4" s="1"/>
  <c r="K18" i="94"/>
  <c r="X9" i="4" s="1"/>
  <c r="J18" i="94"/>
  <c r="X8" i="4" s="1"/>
  <c r="I18" i="94"/>
  <c r="X7" i="4" s="1"/>
  <c r="X6" i="4"/>
  <c r="G18" i="94"/>
  <c r="X5" i="4" s="1"/>
  <c r="X4" i="4"/>
  <c r="E18" i="94"/>
  <c r="X3" i="4" s="1"/>
  <c r="I13" i="9"/>
  <c r="I14" i="9"/>
  <c r="I15" i="9"/>
  <c r="I16" i="9"/>
  <c r="I17" i="9"/>
  <c r="I18" i="9"/>
  <c r="I19" i="9"/>
  <c r="I20" i="9"/>
  <c r="I21" i="9"/>
  <c r="I22" i="9"/>
  <c r="I23" i="9"/>
  <c r="I24" i="9"/>
  <c r="I12" i="9"/>
  <c r="AH106" i="94"/>
  <c r="AG72" i="94"/>
  <c r="X43" i="94"/>
  <c r="P43" i="94"/>
  <c r="N114" i="94"/>
  <c r="I112" i="94"/>
  <c r="AR19" i="94"/>
  <c r="V42" i="4" s="1"/>
  <c r="AQ19" i="94"/>
  <c r="V41" i="4" s="1"/>
  <c r="AP19" i="94"/>
  <c r="V40" i="4" s="1"/>
  <c r="AO19" i="94"/>
  <c r="V39" i="4" s="1"/>
  <c r="AN19" i="94"/>
  <c r="V38" i="4" s="1"/>
  <c r="AM19" i="94"/>
  <c r="V37" i="4" s="1"/>
  <c r="AL19" i="94"/>
  <c r="V36" i="4" s="1"/>
  <c r="AK19" i="94"/>
  <c r="V35" i="4" s="1"/>
  <c r="AJ19" i="94"/>
  <c r="V34" i="4" s="1"/>
  <c r="AI19" i="94"/>
  <c r="V33" i="4" s="1"/>
  <c r="AH19" i="94"/>
  <c r="V32" i="4" s="1"/>
  <c r="AG19" i="94"/>
  <c r="V31" i="4" s="1"/>
  <c r="AF19" i="94"/>
  <c r="V30" i="4" s="1"/>
  <c r="AE19" i="94"/>
  <c r="V29" i="4" s="1"/>
  <c r="AD19" i="94"/>
  <c r="V28" i="4" s="1"/>
  <c r="V4" i="4"/>
  <c r="AC19" i="94"/>
  <c r="V27" i="4" s="1"/>
  <c r="AB19" i="94"/>
  <c r="V26" i="4" s="1"/>
  <c r="AA19" i="94"/>
  <c r="V25" i="4" s="1"/>
  <c r="Z19" i="94"/>
  <c r="V24" i="4" s="1"/>
  <c r="Y19" i="94"/>
  <c r="V23" i="4" s="1"/>
  <c r="X19" i="94"/>
  <c r="V22" i="4" s="1"/>
  <c r="W19" i="94"/>
  <c r="V21" i="4" s="1"/>
  <c r="V19" i="94"/>
  <c r="V20" i="4" s="1"/>
  <c r="U19" i="94"/>
  <c r="V19" i="4" s="1"/>
  <c r="T19" i="94"/>
  <c r="V18" i="4" s="1"/>
  <c r="S19" i="94"/>
  <c r="V17" i="4" s="1"/>
  <c r="R19" i="94"/>
  <c r="V16" i="4" s="1"/>
  <c r="Q19" i="94"/>
  <c r="V15" i="4" s="1"/>
  <c r="P19" i="94"/>
  <c r="V14" i="4" s="1"/>
  <c r="O19" i="94"/>
  <c r="V13" i="4" s="1"/>
  <c r="N19" i="94"/>
  <c r="V12" i="4" s="1"/>
  <c r="M19" i="94"/>
  <c r="V11" i="4" s="1"/>
  <c r="L19" i="94"/>
  <c r="V10" i="4" s="1"/>
  <c r="K19" i="94"/>
  <c r="V9" i="4" s="1"/>
  <c r="J19" i="94"/>
  <c r="V8" i="4" s="1"/>
  <c r="I19" i="94"/>
  <c r="V7" i="4" s="1"/>
  <c r="V6" i="4"/>
  <c r="G19" i="94"/>
  <c r="V5" i="4" s="1"/>
  <c r="M51" i="9" l="1"/>
  <c r="M47" i="9"/>
  <c r="L112" i="94"/>
  <c r="L106" i="94"/>
  <c r="R106" i="94"/>
  <c r="R109" i="94"/>
  <c r="Z106" i="94"/>
  <c r="AE113" i="94"/>
  <c r="AG109" i="94"/>
  <c r="AJ106" i="94"/>
  <c r="AA106" i="94"/>
  <c r="K106" i="94"/>
  <c r="M106" i="94"/>
  <c r="P107" i="94"/>
  <c r="Y106" i="94"/>
  <c r="AD106" i="94"/>
  <c r="U106" i="94"/>
  <c r="AF106" i="94"/>
  <c r="P97" i="94"/>
  <c r="L91" i="94"/>
  <c r="AM94" i="94"/>
  <c r="AM90" i="94"/>
  <c r="X90" i="94"/>
  <c r="V74" i="94"/>
  <c r="J72" i="94"/>
  <c r="AG77" i="94"/>
  <c r="AM77" i="94"/>
  <c r="G72" i="94"/>
  <c r="P72" i="94"/>
  <c r="AF72" i="94"/>
  <c r="N72" i="94"/>
  <c r="O73" i="94"/>
  <c r="AD72" i="94"/>
  <c r="I72" i="94"/>
  <c r="S55" i="94"/>
  <c r="AD57" i="94"/>
  <c r="Z55" i="94"/>
  <c r="AE55" i="94"/>
  <c r="AC55" i="94"/>
  <c r="AL55" i="94"/>
  <c r="N55" i="94"/>
  <c r="AF56" i="94"/>
  <c r="L42" i="94"/>
  <c r="K41" i="94"/>
  <c r="X40" i="94"/>
  <c r="AH38" i="94"/>
  <c r="AB43" i="94"/>
  <c r="AC38" i="94"/>
  <c r="AK43" i="94"/>
  <c r="S39" i="94"/>
  <c r="AI38" i="94"/>
  <c r="N38" i="94"/>
  <c r="W20" i="94"/>
  <c r="J38" i="94"/>
  <c r="V38" i="94"/>
  <c r="X38" i="94"/>
  <c r="I21" i="94"/>
  <c r="K21" i="94"/>
  <c r="K20" i="94"/>
  <c r="AB21" i="94"/>
  <c r="V21" i="94"/>
  <c r="AF26" i="94"/>
  <c r="AP20" i="94"/>
  <c r="W40" i="4" s="1"/>
  <c r="AQ21" i="94"/>
  <c r="J21" i="94"/>
  <c r="S22" i="94"/>
  <c r="X21" i="94"/>
  <c r="AR21" i="94"/>
  <c r="J20" i="94"/>
  <c r="M21" i="94"/>
  <c r="Q21" i="94"/>
  <c r="Y20" i="94"/>
  <c r="AA21" i="94"/>
  <c r="AE21" i="94"/>
  <c r="AH21" i="94"/>
  <c r="AL21" i="94"/>
  <c r="AN21" i="94"/>
  <c r="G21" i="94"/>
  <c r="N21" i="94"/>
  <c r="AC20" i="94"/>
  <c r="J23" i="94"/>
  <c r="G40" i="94"/>
  <c r="I24" i="94"/>
  <c r="I76" i="94"/>
  <c r="M95" i="94"/>
  <c r="N22" i="94"/>
  <c r="N94" i="94"/>
  <c r="N110" i="94"/>
  <c r="O55" i="94"/>
  <c r="P57" i="94"/>
  <c r="Q25" i="94"/>
  <c r="Q91" i="94"/>
  <c r="T107" i="94"/>
  <c r="G57" i="94"/>
  <c r="G106" i="94"/>
  <c r="I41" i="94"/>
  <c r="I90" i="94"/>
  <c r="I108" i="94"/>
  <c r="I20" i="94"/>
  <c r="K38" i="94"/>
  <c r="M38" i="94"/>
  <c r="M20" i="94"/>
  <c r="N26" i="94"/>
  <c r="P22" i="94"/>
  <c r="Q77" i="94"/>
  <c r="P39" i="94"/>
  <c r="P75" i="94"/>
  <c r="Q76" i="94"/>
  <c r="G109" i="94"/>
  <c r="J74" i="94"/>
  <c r="O90" i="94"/>
  <c r="G93" i="94"/>
  <c r="G97" i="94"/>
  <c r="G113" i="94"/>
  <c r="G20" i="94"/>
  <c r="I38" i="94"/>
  <c r="I106" i="94"/>
  <c r="J55" i="94"/>
  <c r="J73" i="94"/>
  <c r="K55" i="94"/>
  <c r="K97" i="94"/>
  <c r="L38" i="94"/>
  <c r="L94" i="94"/>
  <c r="L95" i="94"/>
  <c r="L108" i="94"/>
  <c r="M111" i="94"/>
  <c r="O94" i="94"/>
  <c r="P26" i="94"/>
  <c r="Q73" i="94"/>
  <c r="Q95" i="94"/>
  <c r="R38" i="94"/>
  <c r="T25" i="94"/>
  <c r="L43" i="94"/>
  <c r="L72" i="94"/>
  <c r="N106" i="94"/>
  <c r="N20" i="94"/>
  <c r="O42" i="94"/>
  <c r="O72" i="94"/>
  <c r="O74" i="94"/>
  <c r="O114" i="94"/>
  <c r="P25" i="94"/>
  <c r="P111" i="94"/>
  <c r="Q72" i="94"/>
  <c r="R21" i="94"/>
  <c r="R55" i="94"/>
  <c r="R110" i="94"/>
  <c r="R113" i="94"/>
  <c r="R20" i="94"/>
  <c r="S43" i="94"/>
  <c r="S93" i="94"/>
  <c r="S111" i="94"/>
  <c r="T21" i="94"/>
  <c r="T39" i="94"/>
  <c r="T43" i="94"/>
  <c r="T57" i="94"/>
  <c r="T72" i="94"/>
  <c r="T111" i="94"/>
  <c r="T20" i="94"/>
  <c r="U55" i="94"/>
  <c r="U77" i="94"/>
  <c r="U96" i="94"/>
  <c r="O43" i="94"/>
  <c r="O95" i="94"/>
  <c r="P38" i="94"/>
  <c r="P112" i="94"/>
  <c r="P20" i="94"/>
  <c r="Q106" i="94"/>
  <c r="R72" i="94"/>
  <c r="S38" i="94"/>
  <c r="T38" i="94"/>
  <c r="T106" i="94"/>
  <c r="U38" i="94"/>
  <c r="S75" i="94"/>
  <c r="S94" i="94"/>
  <c r="S107" i="94"/>
  <c r="T56" i="94"/>
  <c r="O25" i="94"/>
  <c r="O110" i="94"/>
  <c r="O20" i="94"/>
  <c r="P21" i="94"/>
  <c r="P40" i="94"/>
  <c r="P55" i="94"/>
  <c r="P106" i="94"/>
  <c r="Q38" i="94"/>
  <c r="Q20" i="94"/>
  <c r="S21" i="94"/>
  <c r="S26" i="94"/>
  <c r="S56" i="94"/>
  <c r="S72" i="94"/>
  <c r="S90" i="94"/>
  <c r="S97" i="94"/>
  <c r="S20" i="94"/>
  <c r="T26" i="94"/>
  <c r="T93" i="94"/>
  <c r="U92" i="94"/>
  <c r="T55" i="94"/>
  <c r="U72" i="94"/>
  <c r="U20" i="94"/>
  <c r="V55" i="94"/>
  <c r="V75" i="94"/>
  <c r="W106" i="94"/>
  <c r="X22" i="94"/>
  <c r="X26" i="94"/>
  <c r="X55" i="94"/>
  <c r="X56" i="94"/>
  <c r="X106" i="94"/>
  <c r="X108" i="94"/>
  <c r="Y72" i="94"/>
  <c r="V23" i="94"/>
  <c r="V93" i="94"/>
  <c r="V109" i="94"/>
  <c r="V112" i="94"/>
  <c r="W24" i="94"/>
  <c r="W38" i="94"/>
  <c r="W76" i="94"/>
  <c r="Y21" i="94"/>
  <c r="W73" i="94"/>
  <c r="X57" i="94"/>
  <c r="Y95" i="94"/>
  <c r="Z76" i="94"/>
  <c r="U21" i="94"/>
  <c r="U41" i="94"/>
  <c r="V72" i="94"/>
  <c r="V113" i="94"/>
  <c r="V20" i="94"/>
  <c r="W21" i="94"/>
  <c r="W42" i="94"/>
  <c r="W77" i="94"/>
  <c r="X94" i="94"/>
  <c r="X111" i="94"/>
  <c r="X20" i="94"/>
  <c r="Y41" i="94"/>
  <c r="Z107" i="94"/>
  <c r="AA38" i="94"/>
  <c r="AB55" i="94"/>
  <c r="AE91" i="94"/>
  <c r="Z110" i="94"/>
  <c r="Z20" i="94"/>
  <c r="AA72" i="94"/>
  <c r="AA97" i="94"/>
  <c r="AA113" i="94"/>
  <c r="AB76" i="94"/>
  <c r="AC94" i="94"/>
  <c r="AE76" i="94"/>
  <c r="AA40" i="94"/>
  <c r="AB95" i="94"/>
  <c r="AB109" i="94"/>
  <c r="AC112" i="94"/>
  <c r="Z111" i="94"/>
  <c r="AA23" i="94"/>
  <c r="AA109" i="94"/>
  <c r="AA110" i="94"/>
  <c r="AA20" i="94"/>
  <c r="AB110" i="94"/>
  <c r="AE94" i="94"/>
  <c r="AC108" i="94"/>
  <c r="AE24" i="94"/>
  <c r="AG91" i="94"/>
  <c r="AC111" i="94"/>
  <c r="AE42" i="94"/>
  <c r="AE72" i="94"/>
  <c r="AE110" i="94"/>
  <c r="AG95" i="94"/>
  <c r="AB72" i="94"/>
  <c r="AB20" i="94"/>
  <c r="AC90" i="94"/>
  <c r="AD38" i="94"/>
  <c r="AD55" i="94"/>
  <c r="AE25" i="94"/>
  <c r="AF22" i="94"/>
  <c r="AF39" i="94"/>
  <c r="AC21" i="94"/>
  <c r="AC72" i="94"/>
  <c r="AC97" i="94"/>
  <c r="AD21" i="94"/>
  <c r="AD26" i="94"/>
  <c r="AD20" i="94"/>
  <c r="AE114" i="94"/>
  <c r="AF25" i="94"/>
  <c r="AF57" i="94"/>
  <c r="AG25" i="94"/>
  <c r="AH23" i="94"/>
  <c r="AH41" i="94"/>
  <c r="AH55" i="94"/>
  <c r="AI56" i="94"/>
  <c r="AG74" i="94"/>
  <c r="AI25" i="94"/>
  <c r="AI43" i="94"/>
  <c r="AJ39" i="94"/>
  <c r="AE20" i="94"/>
  <c r="AF20" i="94"/>
  <c r="AG20" i="94"/>
  <c r="AI108" i="94"/>
  <c r="AF21" i="94"/>
  <c r="AG21" i="94"/>
  <c r="AG55" i="94"/>
  <c r="AI21" i="94"/>
  <c r="AI39" i="94"/>
  <c r="AI77" i="94"/>
  <c r="AI97" i="94"/>
  <c r="AI111" i="94"/>
  <c r="AJ42" i="94"/>
  <c r="AJ57" i="94"/>
  <c r="AJ94" i="94"/>
  <c r="AJ111" i="94"/>
  <c r="AI72" i="94"/>
  <c r="AI74" i="94"/>
  <c r="AJ90" i="94"/>
  <c r="AK90" i="94"/>
  <c r="AI55" i="94"/>
  <c r="AI112" i="94"/>
  <c r="AJ43" i="94"/>
  <c r="AJ76" i="94"/>
  <c r="AH20" i="94"/>
  <c r="AI24" i="94"/>
  <c r="AI42" i="94"/>
  <c r="AI93" i="94"/>
  <c r="AI106" i="94"/>
  <c r="AI20" i="94"/>
  <c r="W33" i="4" s="1"/>
  <c r="AJ21" i="94"/>
  <c r="AJ25" i="94"/>
  <c r="AK55" i="94"/>
  <c r="AK97" i="94"/>
  <c r="AK106" i="94"/>
  <c r="AL26" i="94"/>
  <c r="AK21" i="94"/>
  <c r="AK75" i="94"/>
  <c r="AK93" i="94"/>
  <c r="AK24" i="94"/>
  <c r="AK56" i="94"/>
  <c r="AK74" i="94"/>
  <c r="AK94" i="94"/>
  <c r="AK111" i="94"/>
  <c r="AL72" i="94"/>
  <c r="AL91" i="94"/>
  <c r="AL108" i="94"/>
  <c r="AL112" i="94"/>
  <c r="AL57" i="94"/>
  <c r="AL106" i="94"/>
  <c r="AL75" i="94"/>
  <c r="AM112" i="94"/>
  <c r="AL95" i="94"/>
  <c r="AM72" i="94"/>
  <c r="AM43" i="94"/>
  <c r="AL20" i="94"/>
  <c r="W36" i="4" s="1"/>
  <c r="AM21" i="94"/>
  <c r="AM26" i="94"/>
  <c r="AN38" i="94"/>
  <c r="AO26" i="94"/>
  <c r="AM20" i="94"/>
  <c r="W37" i="4" s="1"/>
  <c r="AN20" i="94"/>
  <c r="W38" i="4" s="1"/>
  <c r="AO21" i="94"/>
  <c r="AP24" i="94"/>
  <c r="AP25" i="94"/>
  <c r="AP21" i="94"/>
  <c r="AO20" i="94"/>
  <c r="W39" i="4" s="1"/>
  <c r="AR24" i="94"/>
  <c r="AR25" i="94"/>
  <c r="M46" i="9"/>
  <c r="M50" i="9"/>
  <c r="M48" i="9"/>
  <c r="M49" i="9"/>
  <c r="M43" i="9"/>
  <c r="M44" i="9"/>
  <c r="M45" i="9"/>
  <c r="M42" i="9"/>
  <c r="AR20" i="94"/>
  <c r="W42" i="4" s="1"/>
  <c r="AQ25" i="94"/>
  <c r="AQ22" i="94"/>
  <c r="AQ24" i="94"/>
  <c r="AQ20" i="94"/>
  <c r="W41" i="4" s="1"/>
  <c r="AP23" i="94"/>
  <c r="AP26" i="94"/>
  <c r="AO22" i="94"/>
  <c r="AN26" i="94"/>
  <c r="AN22" i="94"/>
  <c r="AN23" i="94"/>
  <c r="AN24" i="94"/>
  <c r="AN25" i="94"/>
  <c r="AM22" i="94"/>
  <c r="AM39" i="94"/>
  <c r="AM38" i="94"/>
  <c r="AM97" i="94"/>
  <c r="AM92" i="94"/>
  <c r="AM96" i="94"/>
  <c r="AM55" i="94"/>
  <c r="AM93" i="94"/>
  <c r="AM108" i="94"/>
  <c r="AM106" i="94"/>
  <c r="AM109" i="94"/>
  <c r="AL22" i="94"/>
  <c r="AL25" i="94"/>
  <c r="AL76" i="94"/>
  <c r="AL90" i="94"/>
  <c r="AL24" i="94"/>
  <c r="AL39" i="94"/>
  <c r="AL23" i="94"/>
  <c r="AL38" i="94"/>
  <c r="AL74" i="94"/>
  <c r="AL77" i="94"/>
  <c r="AL110" i="94"/>
  <c r="AL114" i="94"/>
  <c r="AL111" i="94"/>
  <c r="AK38" i="94"/>
  <c r="AK25" i="94"/>
  <c r="AK42" i="94"/>
  <c r="AK77" i="94"/>
  <c r="AK72" i="94"/>
  <c r="AK95" i="94"/>
  <c r="AK73" i="94"/>
  <c r="AK108" i="94"/>
  <c r="AK110" i="94"/>
  <c r="AK114" i="94"/>
  <c r="AK113" i="94"/>
  <c r="AK20" i="94"/>
  <c r="W35" i="4" s="1"/>
  <c r="AJ55" i="94"/>
  <c r="AJ38" i="94"/>
  <c r="AJ72" i="94"/>
  <c r="AJ75" i="94"/>
  <c r="AJ93" i="94"/>
  <c r="AJ113" i="94"/>
  <c r="AJ97" i="94"/>
  <c r="AJ22" i="94"/>
  <c r="AJ26" i="94"/>
  <c r="AJ40" i="94"/>
  <c r="AJ77" i="94"/>
  <c r="AJ91" i="94"/>
  <c r="AJ95" i="94"/>
  <c r="AJ110" i="94"/>
  <c r="AJ74" i="94"/>
  <c r="AJ92" i="94"/>
  <c r="AJ112" i="94"/>
  <c r="AJ114" i="94"/>
  <c r="AJ20" i="94"/>
  <c r="W34" i="4" s="1"/>
  <c r="AI22" i="94"/>
  <c r="AI40" i="94"/>
  <c r="AI75" i="94"/>
  <c r="AH24" i="94"/>
  <c r="AH42" i="94"/>
  <c r="AH73" i="94"/>
  <c r="AH22" i="94"/>
  <c r="AH26" i="94"/>
  <c r="AH40" i="94"/>
  <c r="AH72" i="94"/>
  <c r="AH77" i="94"/>
  <c r="AH109" i="94"/>
  <c r="AH113" i="94"/>
  <c r="AH25" i="94"/>
  <c r="AH39" i="94"/>
  <c r="AH43" i="94"/>
  <c r="AH94" i="94"/>
  <c r="AH74" i="94"/>
  <c r="AH91" i="94"/>
  <c r="AH95" i="94"/>
  <c r="AH111" i="94"/>
  <c r="AG40" i="94"/>
  <c r="AG42" i="94"/>
  <c r="AG26" i="94"/>
  <c r="AG41" i="94"/>
  <c r="AG24" i="94"/>
  <c r="AG23" i="94"/>
  <c r="AG38" i="94"/>
  <c r="AG106" i="94"/>
  <c r="AG94" i="94"/>
  <c r="AG113" i="94"/>
  <c r="AG97" i="94"/>
  <c r="AF38" i="94"/>
  <c r="AF55" i="94"/>
  <c r="AF42" i="94"/>
  <c r="AF43" i="94"/>
  <c r="AF77" i="94"/>
  <c r="AF113" i="94"/>
  <c r="AF93" i="94"/>
  <c r="AF95" i="94"/>
  <c r="AF109" i="94"/>
  <c r="AF75" i="94"/>
  <c r="AF92" i="94"/>
  <c r="AF94" i="94"/>
  <c r="AF97" i="94"/>
  <c r="AF108" i="94"/>
  <c r="AF111" i="94"/>
  <c r="AF112" i="94"/>
  <c r="AE23" i="94"/>
  <c r="AE38" i="94"/>
  <c r="AE41" i="94"/>
  <c r="AE75" i="94"/>
  <c r="AE92" i="94"/>
  <c r="AE26" i="94"/>
  <c r="AE97" i="94"/>
  <c r="AE95" i="94"/>
  <c r="AE74" i="94"/>
  <c r="AE106" i="94"/>
  <c r="AD22" i="94"/>
  <c r="AD42" i="94"/>
  <c r="AD25" i="94"/>
  <c r="AD90" i="94"/>
  <c r="AD94" i="94"/>
  <c r="AD75" i="94"/>
  <c r="AD24" i="94"/>
  <c r="AD43" i="94"/>
  <c r="AD95" i="94"/>
  <c r="AD112" i="94"/>
  <c r="AD77" i="94"/>
  <c r="AD91" i="94"/>
  <c r="AD111" i="94"/>
  <c r="AD97" i="94"/>
  <c r="AC26" i="94"/>
  <c r="AC22" i="94"/>
  <c r="AC24" i="94"/>
  <c r="AC39" i="94"/>
  <c r="AC43" i="94"/>
  <c r="AC91" i="94"/>
  <c r="AC93" i="94"/>
  <c r="AC113" i="94"/>
  <c r="AC106" i="94"/>
  <c r="AC56" i="94"/>
  <c r="AC74" i="94"/>
  <c r="AC76" i="94"/>
  <c r="AC114" i="94"/>
  <c r="AB38" i="94"/>
  <c r="AB25" i="94"/>
  <c r="AB39" i="94"/>
  <c r="AB77" i="94"/>
  <c r="AB23" i="94"/>
  <c r="AB41" i="94"/>
  <c r="AB42" i="94"/>
  <c r="AB22" i="94"/>
  <c r="AB26" i="94"/>
  <c r="AB94" i="94"/>
  <c r="AB75" i="94"/>
  <c r="AB106" i="94"/>
  <c r="AB113" i="94"/>
  <c r="AA24" i="94"/>
  <c r="AA39" i="94"/>
  <c r="AA94" i="94"/>
  <c r="AA56" i="94"/>
  <c r="AA22" i="94"/>
  <c r="AA26" i="94"/>
  <c r="AA43" i="94"/>
  <c r="AA92" i="94"/>
  <c r="AA25" i="94"/>
  <c r="AA42" i="94"/>
  <c r="AA55" i="94"/>
  <c r="AA75" i="94"/>
  <c r="AA96" i="94"/>
  <c r="AA114" i="94"/>
  <c r="AA90" i="94"/>
  <c r="AA111" i="94"/>
  <c r="AA91" i="94"/>
  <c r="AA95" i="94"/>
  <c r="Z39" i="94"/>
  <c r="Z21" i="94"/>
  <c r="Z25" i="94"/>
  <c r="Z43" i="94"/>
  <c r="Z77" i="94"/>
  <c r="Z38" i="94"/>
  <c r="Z72" i="94"/>
  <c r="Z26" i="94"/>
  <c r="Z40" i="94"/>
  <c r="Z91" i="94"/>
  <c r="Z95" i="94"/>
  <c r="Z109" i="94"/>
  <c r="Z112" i="94"/>
  <c r="Z113" i="94"/>
  <c r="Y108" i="94"/>
  <c r="Y25" i="94"/>
  <c r="Y38" i="94"/>
  <c r="Y55" i="94"/>
  <c r="Y40" i="94"/>
  <c r="Y22" i="94"/>
  <c r="Y24" i="94"/>
  <c r="Y26" i="94"/>
  <c r="Y77" i="94"/>
  <c r="Y112" i="94"/>
  <c r="Y73" i="94"/>
  <c r="Y91" i="94"/>
  <c r="Y74" i="94"/>
  <c r="Y92" i="94"/>
  <c r="Y111" i="94"/>
  <c r="Y110" i="94"/>
  <c r="Y114" i="94"/>
  <c r="X72" i="94"/>
  <c r="X91" i="94"/>
  <c r="X73" i="94"/>
  <c r="X41" i="94"/>
  <c r="X77" i="94"/>
  <c r="X93" i="94"/>
  <c r="X107" i="94"/>
  <c r="X109" i="94"/>
  <c r="X110" i="94"/>
  <c r="X96" i="94"/>
  <c r="X114" i="94"/>
  <c r="X74" i="94"/>
  <c r="W72" i="94"/>
  <c r="W41" i="94"/>
  <c r="W55" i="94"/>
  <c r="W25" i="94"/>
  <c r="W39" i="94"/>
  <c r="W43" i="94"/>
  <c r="W56" i="94"/>
  <c r="W91" i="94"/>
  <c r="W93" i="94"/>
  <c r="W97" i="94"/>
  <c r="W22" i="94"/>
  <c r="W26" i="94"/>
  <c r="W109" i="94"/>
  <c r="W92" i="94"/>
  <c r="W95" i="94"/>
  <c r="W96" i="94"/>
  <c r="W110" i="94"/>
  <c r="V24" i="94"/>
  <c r="V42" i="94"/>
  <c r="V92" i="94"/>
  <c r="V22" i="94"/>
  <c r="V26" i="94"/>
  <c r="V40" i="94"/>
  <c r="V57" i="94"/>
  <c r="V97" i="94"/>
  <c r="V25" i="94"/>
  <c r="V39" i="94"/>
  <c r="V43" i="94"/>
  <c r="V56" i="94"/>
  <c r="V76" i="94"/>
  <c r="V94" i="94"/>
  <c r="V108" i="94"/>
  <c r="V106" i="94"/>
  <c r="U26" i="94"/>
  <c r="U25" i="94"/>
  <c r="U74" i="94"/>
  <c r="U76" i="94"/>
  <c r="U108" i="94"/>
  <c r="U95" i="94"/>
  <c r="U107" i="94"/>
  <c r="U112" i="94"/>
  <c r="U90" i="94"/>
  <c r="U114" i="94"/>
  <c r="T41" i="94"/>
  <c r="T77" i="94"/>
  <c r="T96" i="94"/>
  <c r="T22" i="94"/>
  <c r="T110" i="94"/>
  <c r="T95" i="94"/>
  <c r="T24" i="94"/>
  <c r="T42" i="94"/>
  <c r="T92" i="94"/>
  <c r="T109" i="94"/>
  <c r="T94" i="94"/>
  <c r="T113" i="94"/>
  <c r="T114" i="94"/>
  <c r="S74" i="94"/>
  <c r="S24" i="94"/>
  <c r="S40" i="94"/>
  <c r="S42" i="94"/>
  <c r="S25" i="94"/>
  <c r="S95" i="94"/>
  <c r="S106" i="94"/>
  <c r="S108" i="94"/>
  <c r="S110" i="94"/>
  <c r="S114" i="94"/>
  <c r="R23" i="94"/>
  <c r="R26" i="94"/>
  <c r="R42" i="94"/>
  <c r="R93" i="94"/>
  <c r="R74" i="94"/>
  <c r="R24" i="94"/>
  <c r="R43" i="94"/>
  <c r="R56" i="94"/>
  <c r="R97" i="94"/>
  <c r="R96" i="94"/>
  <c r="R95" i="94"/>
  <c r="R108" i="94"/>
  <c r="R114" i="94"/>
  <c r="Q39" i="94"/>
  <c r="Q43" i="94"/>
  <c r="Q94" i="94"/>
  <c r="Q55" i="94"/>
  <c r="Q56" i="94"/>
  <c r="Q114" i="94"/>
  <c r="Q111" i="94"/>
  <c r="Q92" i="94"/>
  <c r="Q96" i="94"/>
  <c r="Q109" i="94"/>
  <c r="P24" i="94"/>
  <c r="P42" i="94"/>
  <c r="P23" i="94"/>
  <c r="P41" i="94"/>
  <c r="P73" i="94"/>
  <c r="P114" i="94"/>
  <c r="P76" i="94"/>
  <c r="P93" i="94"/>
  <c r="P108" i="94"/>
  <c r="P110" i="94"/>
  <c r="P96" i="94"/>
  <c r="O21" i="94"/>
  <c r="O24" i="94"/>
  <c r="O38" i="94"/>
  <c r="O39" i="94"/>
  <c r="O77" i="94"/>
  <c r="O41" i="94"/>
  <c r="O23" i="94"/>
  <c r="O56" i="94"/>
  <c r="O75" i="94"/>
  <c r="O93" i="94"/>
  <c r="O109" i="94"/>
  <c r="O97" i="94"/>
  <c r="O57" i="94"/>
  <c r="O76" i="94"/>
  <c r="O111" i="94"/>
  <c r="O113" i="94"/>
  <c r="O106" i="94"/>
  <c r="N56" i="94"/>
  <c r="N41" i="94"/>
  <c r="N23" i="94"/>
  <c r="N25" i="94"/>
  <c r="N43" i="94"/>
  <c r="N75" i="94"/>
  <c r="N42" i="94"/>
  <c r="N57" i="94"/>
  <c r="N77" i="94"/>
  <c r="N91" i="94"/>
  <c r="N76" i="94"/>
  <c r="N109" i="94"/>
  <c r="N92" i="94"/>
  <c r="N112" i="94"/>
  <c r="N113" i="94"/>
  <c r="M22" i="94"/>
  <c r="M26" i="94"/>
  <c r="M41" i="94"/>
  <c r="M25" i="94"/>
  <c r="M55" i="94"/>
  <c r="M74" i="94"/>
  <c r="M43" i="94"/>
  <c r="M23" i="94"/>
  <c r="M42" i="94"/>
  <c r="M72" i="94"/>
  <c r="M57" i="94"/>
  <c r="M75" i="94"/>
  <c r="M97" i="94"/>
  <c r="M73" i="94"/>
  <c r="M77" i="94"/>
  <c r="M113" i="94"/>
  <c r="M110" i="94"/>
  <c r="M112" i="94"/>
  <c r="M114" i="94"/>
  <c r="L21" i="94"/>
  <c r="L24" i="94"/>
  <c r="L39" i="94"/>
  <c r="L55" i="94"/>
  <c r="L56" i="94"/>
  <c r="L75" i="94"/>
  <c r="L92" i="94"/>
  <c r="L96" i="94"/>
  <c r="L111" i="94"/>
  <c r="L110" i="94"/>
  <c r="L20" i="94"/>
  <c r="K24" i="94"/>
  <c r="K42" i="94"/>
  <c r="K23" i="94"/>
  <c r="K43" i="94"/>
  <c r="K77" i="94"/>
  <c r="K94" i="94"/>
  <c r="K26" i="94"/>
  <c r="K72" i="94"/>
  <c r="K40" i="94"/>
  <c r="K73" i="94"/>
  <c r="K95" i="94"/>
  <c r="K110" i="94"/>
  <c r="K91" i="94"/>
  <c r="K96" i="94"/>
  <c r="K111" i="94"/>
  <c r="K74" i="94"/>
  <c r="K92" i="94"/>
  <c r="J77" i="94"/>
  <c r="J22" i="94"/>
  <c r="J26" i="94"/>
  <c r="J41" i="94"/>
  <c r="J109" i="94"/>
  <c r="J57" i="94"/>
  <c r="J91" i="94"/>
  <c r="J95" i="94"/>
  <c r="J112" i="94"/>
  <c r="J90" i="94"/>
  <c r="J94" i="94"/>
  <c r="J107" i="94"/>
  <c r="J111" i="94"/>
  <c r="J92" i="94"/>
  <c r="J96" i="94"/>
  <c r="J113" i="94"/>
  <c r="J106" i="94"/>
  <c r="I23" i="94"/>
  <c r="I26" i="94"/>
  <c r="I40" i="94"/>
  <c r="I55" i="94"/>
  <c r="I57" i="94"/>
  <c r="I25" i="94"/>
  <c r="I42" i="94"/>
  <c r="I73" i="94"/>
  <c r="I77" i="94"/>
  <c r="I93" i="94"/>
  <c r="I97" i="94"/>
  <c r="I111" i="94"/>
  <c r="I91" i="94"/>
  <c r="I95" i="94"/>
  <c r="I109" i="94"/>
  <c r="I113" i="94"/>
  <c r="I92" i="94"/>
  <c r="G24" i="94"/>
  <c r="G26" i="94"/>
  <c r="G22" i="94"/>
  <c r="G25" i="94"/>
  <c r="G55" i="94"/>
  <c r="G76" i="94"/>
  <c r="G23" i="94"/>
  <c r="G43" i="94"/>
  <c r="G56" i="94"/>
  <c r="G75" i="94"/>
  <c r="G38" i="94"/>
  <c r="G39" i="94"/>
  <c r="G96" i="94"/>
  <c r="G112" i="94"/>
  <c r="G90" i="94"/>
  <c r="G91" i="94"/>
  <c r="G92" i="94"/>
  <c r="E19" i="94"/>
  <c r="V3" i="4" s="1"/>
  <c r="J12" i="9" s="1"/>
  <c r="J39" i="9" l="1"/>
  <c r="J37" i="9"/>
  <c r="K30" i="9"/>
  <c r="K28" i="9"/>
  <c r="K31" i="9"/>
  <c r="K37" i="9"/>
  <c r="K45" i="9"/>
  <c r="K38" i="9"/>
  <c r="K18" i="9"/>
  <c r="K16" i="9"/>
  <c r="K32" i="9"/>
  <c r="K21" i="9"/>
  <c r="K19" i="9"/>
  <c r="K36" i="9"/>
  <c r="K35" i="9"/>
  <c r="K43" i="9"/>
  <c r="K51" i="9"/>
  <c r="K14" i="9"/>
  <c r="K17" i="9"/>
  <c r="K15" i="9"/>
  <c r="K40" i="9"/>
  <c r="K42" i="9"/>
  <c r="K22" i="9"/>
  <c r="K20" i="9"/>
  <c r="K12" i="9"/>
  <c r="K25" i="9"/>
  <c r="K23" i="9"/>
  <c r="K33" i="9"/>
  <c r="K41" i="9"/>
  <c r="K49" i="9"/>
  <c r="K34" i="9"/>
  <c r="K46" i="9"/>
  <c r="K48" i="9"/>
  <c r="K50" i="9"/>
  <c r="K26" i="9"/>
  <c r="K24" i="9"/>
  <c r="K13" i="9"/>
  <c r="K29" i="9"/>
  <c r="K27" i="9"/>
  <c r="K44" i="9"/>
  <c r="K39" i="9"/>
  <c r="K47" i="9"/>
  <c r="J14" i="9"/>
  <c r="J30" i="9"/>
  <c r="J21" i="9"/>
  <c r="J15" i="9"/>
  <c r="J23" i="9"/>
  <c r="J31" i="9"/>
  <c r="J25" i="9"/>
  <c r="J38" i="9"/>
  <c r="J46" i="9"/>
  <c r="J43" i="9"/>
  <c r="J36" i="9"/>
  <c r="J44" i="9"/>
  <c r="J22" i="9"/>
  <c r="J28" i="9"/>
  <c r="J24" i="9"/>
  <c r="J45" i="9"/>
  <c r="J35" i="9"/>
  <c r="J48" i="9"/>
  <c r="J13" i="9"/>
  <c r="J29" i="9"/>
  <c r="J19" i="9"/>
  <c r="J27" i="9"/>
  <c r="J17" i="9"/>
  <c r="J34" i="9"/>
  <c r="J42" i="9"/>
  <c r="J50" i="9"/>
  <c r="J32" i="9"/>
  <c r="J40" i="9"/>
  <c r="J51" i="9"/>
  <c r="J18" i="9"/>
  <c r="J26" i="9"/>
  <c r="J20" i="9"/>
  <c r="J16" i="9"/>
  <c r="J33" i="9"/>
  <c r="J41" i="9"/>
  <c r="J49" i="9"/>
  <c r="J47" i="9"/>
  <c r="V114" i="94"/>
  <c r="V111" i="94"/>
  <c r="AD110" i="94"/>
  <c r="Q108" i="94"/>
  <c r="V110" i="94"/>
  <c r="AI114" i="94"/>
  <c r="W111" i="94"/>
  <c r="AK112" i="94"/>
  <c r="V107" i="94"/>
  <c r="AC107" i="94"/>
  <c r="AI107" i="94"/>
  <c r="AK107" i="94"/>
  <c r="G107" i="94"/>
  <c r="N95" i="94"/>
  <c r="AB91" i="94"/>
  <c r="L93" i="94"/>
  <c r="R94" i="94"/>
  <c r="AL93" i="94"/>
  <c r="T97" i="94"/>
  <c r="J93" i="94"/>
  <c r="R92" i="94"/>
  <c r="R91" i="94"/>
  <c r="AL94" i="94"/>
  <c r="AI94" i="94"/>
  <c r="Z90" i="94"/>
  <c r="Q90" i="94"/>
  <c r="L90" i="94"/>
  <c r="AI90" i="94"/>
  <c r="T90" i="94"/>
  <c r="AG90" i="94"/>
  <c r="M90" i="94"/>
  <c r="P77" i="94"/>
  <c r="AA76" i="94"/>
  <c r="AF74" i="94"/>
  <c r="AA74" i="94"/>
  <c r="AM74" i="94"/>
  <c r="T74" i="94"/>
  <c r="L76" i="94"/>
  <c r="G74" i="94"/>
  <c r="J75" i="94"/>
  <c r="AM76" i="94"/>
  <c r="Y76" i="94"/>
  <c r="Z75" i="94"/>
  <c r="R73" i="94"/>
  <c r="AA73" i="94"/>
  <c r="AG73" i="94"/>
  <c r="AD73" i="94"/>
  <c r="AJ73" i="94"/>
  <c r="AL73" i="94"/>
  <c r="AM73" i="94"/>
  <c r="AI57" i="94"/>
  <c r="K57" i="94"/>
  <c r="AH57" i="94"/>
  <c r="I56" i="94"/>
  <c r="AM56" i="94"/>
  <c r="X42" i="94"/>
  <c r="AM41" i="94"/>
  <c r="AD41" i="94"/>
  <c r="V41" i="94"/>
  <c r="Q42" i="94"/>
  <c r="AC42" i="94"/>
  <c r="AF40" i="94"/>
  <c r="AE39" i="94"/>
  <c r="AF24" i="94"/>
  <c r="AM25" i="94"/>
  <c r="M24" i="94"/>
  <c r="AQ26" i="94"/>
  <c r="AJ24" i="94"/>
  <c r="I22" i="94"/>
  <c r="Q22" i="94"/>
  <c r="Y57" i="94"/>
  <c r="AE109" i="94"/>
  <c r="AB114" i="94"/>
  <c r="AC25" i="94"/>
  <c r="X39" i="94"/>
  <c r="L41" i="94"/>
  <c r="M91" i="94"/>
  <c r="M56" i="94"/>
  <c r="G94" i="94"/>
  <c r="R90" i="94"/>
  <c r="U94" i="94"/>
  <c r="U43" i="94"/>
  <c r="V90" i="94"/>
  <c r="V73" i="94"/>
  <c r="X112" i="94"/>
  <c r="X97" i="94"/>
  <c r="Y93" i="94"/>
  <c r="Y97" i="94"/>
  <c r="AA108" i="94"/>
  <c r="AA41" i="94"/>
  <c r="AB97" i="94"/>
  <c r="AD109" i="94"/>
  <c r="AD74" i="94"/>
  <c r="AE77" i="94"/>
  <c r="AF96" i="94"/>
  <c r="AH93" i="94"/>
  <c r="AJ96" i="94"/>
  <c r="AM113" i="94"/>
  <c r="AM40" i="94"/>
  <c r="AL41" i="94"/>
  <c r="AL40" i="94"/>
  <c r="AB24" i="94"/>
  <c r="AA93" i="94"/>
  <c r="Z114" i="94"/>
  <c r="Z96" i="94"/>
  <c r="Z92" i="94"/>
  <c r="W113" i="94"/>
  <c r="X25" i="94"/>
  <c r="T40" i="94"/>
  <c r="N90" i="94"/>
  <c r="N40" i="94"/>
  <c r="J114" i="94"/>
  <c r="K107" i="94"/>
  <c r="J97" i="94"/>
  <c r="J108" i="94"/>
  <c r="J76" i="94"/>
  <c r="J25" i="94"/>
  <c r="K112" i="94"/>
  <c r="K93" i="94"/>
  <c r="K22" i="94"/>
  <c r="L74" i="94"/>
  <c r="N39" i="94"/>
  <c r="O91" i="94"/>
  <c r="Q75" i="94"/>
  <c r="Q112" i="94"/>
  <c r="Y43" i="94"/>
  <c r="Z94" i="94"/>
  <c r="Z108" i="94"/>
  <c r="Z56" i="94"/>
  <c r="AB111" i="94"/>
  <c r="AB92" i="94"/>
  <c r="AC73" i="94"/>
  <c r="AE57" i="94"/>
  <c r="AF23" i="94"/>
  <c r="AG114" i="94"/>
  <c r="AG76" i="94"/>
  <c r="AG22" i="94"/>
  <c r="AK76" i="94"/>
  <c r="AL97" i="94"/>
  <c r="AP22" i="94"/>
  <c r="AR23" i="94"/>
  <c r="AJ108" i="94"/>
  <c r="Y96" i="94"/>
  <c r="U73" i="94"/>
  <c r="G41" i="94"/>
  <c r="G95" i="94"/>
  <c r="I74" i="94"/>
  <c r="I43" i="94"/>
  <c r="I75" i="94"/>
  <c r="I39" i="94"/>
  <c r="L73" i="94"/>
  <c r="M40" i="94"/>
  <c r="N96" i="94"/>
  <c r="N73" i="94"/>
  <c r="N93" i="94"/>
  <c r="O96" i="94"/>
  <c r="R112" i="94"/>
  <c r="S77" i="94"/>
  <c r="U110" i="94"/>
  <c r="U111" i="94"/>
  <c r="U42" i="94"/>
  <c r="U40" i="94"/>
  <c r="Z22" i="94"/>
  <c r="Z23" i="94"/>
  <c r="AB96" i="94"/>
  <c r="AB93" i="94"/>
  <c r="AB56" i="94"/>
  <c r="AC41" i="94"/>
  <c r="AD92" i="94"/>
  <c r="AD23" i="94"/>
  <c r="AE108" i="94"/>
  <c r="AF73" i="94"/>
  <c r="AK40" i="94"/>
  <c r="AK39" i="94"/>
  <c r="AK26" i="94"/>
  <c r="AL92" i="94"/>
  <c r="AM23" i="94"/>
  <c r="AO25" i="94"/>
  <c r="AR22" i="94"/>
  <c r="AI73" i="94"/>
  <c r="AG56" i="94"/>
  <c r="AC95" i="94"/>
  <c r="AE90" i="94"/>
  <c r="M108" i="94"/>
  <c r="Q24" i="94"/>
  <c r="M107" i="94"/>
  <c r="M94" i="94"/>
  <c r="AR26" i="94"/>
  <c r="AQ23" i="94"/>
  <c r="AO24" i="94"/>
  <c r="AO23" i="94"/>
  <c r="AM110" i="94"/>
  <c r="AM95" i="94"/>
  <c r="AM91" i="94"/>
  <c r="AM111" i="94"/>
  <c r="AM107" i="94"/>
  <c r="AM75" i="94"/>
  <c r="AM24" i="94"/>
  <c r="AM114" i="94"/>
  <c r="AM42" i="94"/>
  <c r="AM57" i="94"/>
  <c r="AL113" i="94"/>
  <c r="AL109" i="94"/>
  <c r="AL56" i="94"/>
  <c r="AL96" i="94"/>
  <c r="AL42" i="94"/>
  <c r="AL43" i="94"/>
  <c r="AL107" i="94"/>
  <c r="AK92" i="94"/>
  <c r="AK96" i="94"/>
  <c r="AK41" i="94"/>
  <c r="AK23" i="94"/>
  <c r="AK57" i="94"/>
  <c r="AK91" i="94"/>
  <c r="AK109" i="94"/>
  <c r="AK22" i="94"/>
  <c r="AJ41" i="94"/>
  <c r="AJ107" i="94"/>
  <c r="AJ109" i="94"/>
  <c r="AJ56" i="94"/>
  <c r="AJ23" i="94"/>
  <c r="AI96" i="94"/>
  <c r="AI23" i="94"/>
  <c r="AI110" i="94"/>
  <c r="AI41" i="94"/>
  <c r="AI113" i="94"/>
  <c r="AI95" i="94"/>
  <c r="AI91" i="94"/>
  <c r="AI76" i="94"/>
  <c r="AI109" i="94"/>
  <c r="AI26" i="94"/>
  <c r="AI92" i="94"/>
  <c r="AH112" i="94"/>
  <c r="AH108" i="94"/>
  <c r="AH114" i="94"/>
  <c r="AH92" i="94"/>
  <c r="AH107" i="94"/>
  <c r="AH96" i="94"/>
  <c r="AH75" i="94"/>
  <c r="AH76" i="94"/>
  <c r="AH97" i="94"/>
  <c r="AH110" i="94"/>
  <c r="AH90" i="94"/>
  <c r="AH56" i="94"/>
  <c r="AG110" i="94"/>
  <c r="AG39" i="94"/>
  <c r="AG111" i="94"/>
  <c r="AG107" i="94"/>
  <c r="AG92" i="94"/>
  <c r="AG96" i="94"/>
  <c r="AG43" i="94"/>
  <c r="AG93" i="94"/>
  <c r="AG108" i="94"/>
  <c r="AG112" i="94"/>
  <c r="AG75" i="94"/>
  <c r="AG57" i="94"/>
  <c r="AF107" i="94"/>
  <c r="AF114" i="94"/>
  <c r="AF90" i="94"/>
  <c r="AF76" i="94"/>
  <c r="AF91" i="94"/>
  <c r="AF110" i="94"/>
  <c r="AF41" i="94"/>
  <c r="AE107" i="94"/>
  <c r="AE40" i="94"/>
  <c r="AE56" i="94"/>
  <c r="AE112" i="94"/>
  <c r="AE93" i="94"/>
  <c r="AE22" i="94"/>
  <c r="AE73" i="94"/>
  <c r="AE43" i="94"/>
  <c r="AE111" i="94"/>
  <c r="AE96" i="94"/>
  <c r="AD93" i="94"/>
  <c r="AD114" i="94"/>
  <c r="AD56" i="94"/>
  <c r="AD107" i="94"/>
  <c r="AD76" i="94"/>
  <c r="AD40" i="94"/>
  <c r="AD113" i="94"/>
  <c r="AD108" i="94"/>
  <c r="AD39" i="94"/>
  <c r="AD96" i="94"/>
  <c r="AC92" i="94"/>
  <c r="AC40" i="94"/>
  <c r="AC96" i="94"/>
  <c r="AC57" i="94"/>
  <c r="AC75" i="94"/>
  <c r="AC109" i="94"/>
  <c r="AC110" i="94"/>
  <c r="AC23" i="94"/>
  <c r="AC77" i="94"/>
  <c r="AB107" i="94"/>
  <c r="AB57" i="94"/>
  <c r="AB112" i="94"/>
  <c r="AB40" i="94"/>
  <c r="AB73" i="94"/>
  <c r="AB108" i="94"/>
  <c r="AB90" i="94"/>
  <c r="AB74" i="94"/>
  <c r="AA57" i="94"/>
  <c r="AA112" i="94"/>
  <c r="AA77" i="94"/>
  <c r="AA107" i="94"/>
  <c r="Z93" i="94"/>
  <c r="Z97" i="94"/>
  <c r="Z57" i="94"/>
  <c r="Z41" i="94"/>
  <c r="Z73" i="94"/>
  <c r="Z74" i="94"/>
  <c r="Z42" i="94"/>
  <c r="Z24" i="94"/>
  <c r="Y56" i="94"/>
  <c r="Y23" i="94"/>
  <c r="Y42" i="94"/>
  <c r="Y109" i="94"/>
  <c r="Y75" i="94"/>
  <c r="Y107" i="94"/>
  <c r="Y90" i="94"/>
  <c r="Y39" i="94"/>
  <c r="Y113" i="94"/>
  <c r="Y94" i="94"/>
  <c r="X113" i="94"/>
  <c r="X92" i="94"/>
  <c r="X75" i="94"/>
  <c r="X76" i="94"/>
  <c r="X24" i="94"/>
  <c r="X95" i="94"/>
  <c r="X23" i="94"/>
  <c r="W94" i="94"/>
  <c r="W107" i="94"/>
  <c r="W90" i="94"/>
  <c r="W57" i="94"/>
  <c r="W40" i="94"/>
  <c r="W23" i="94"/>
  <c r="W108" i="94"/>
  <c r="W74" i="94"/>
  <c r="W112" i="94"/>
  <c r="W114" i="94"/>
  <c r="W75" i="94"/>
  <c r="V96" i="94"/>
  <c r="V95" i="94"/>
  <c r="V77" i="94"/>
  <c r="V91" i="94"/>
  <c r="U97" i="94"/>
  <c r="U75" i="94"/>
  <c r="U113" i="94"/>
  <c r="U57" i="94"/>
  <c r="U39" i="94"/>
  <c r="U56" i="94"/>
  <c r="U93" i="94"/>
  <c r="U24" i="94"/>
  <c r="U22" i="94"/>
  <c r="U109" i="94"/>
  <c r="U91" i="94"/>
  <c r="T112" i="94"/>
  <c r="T108" i="94"/>
  <c r="T23" i="94"/>
  <c r="T91" i="94"/>
  <c r="T76" i="94"/>
  <c r="T75" i="94"/>
  <c r="T73" i="94"/>
  <c r="S73" i="94"/>
  <c r="S96" i="94"/>
  <c r="S57" i="94"/>
  <c r="S109" i="94"/>
  <c r="S76" i="94"/>
  <c r="S91" i="94"/>
  <c r="S41" i="94"/>
  <c r="S113" i="94"/>
  <c r="S112" i="94"/>
  <c r="S23" i="94"/>
  <c r="S92" i="94"/>
  <c r="R41" i="94"/>
  <c r="R40" i="94"/>
  <c r="R22" i="94"/>
  <c r="R107" i="94"/>
  <c r="R25" i="94"/>
  <c r="R39" i="94"/>
  <c r="R57" i="94"/>
  <c r="R111" i="94"/>
  <c r="R77" i="94"/>
  <c r="R75" i="94"/>
  <c r="R76" i="94"/>
  <c r="Q113" i="94"/>
  <c r="Q97" i="94"/>
  <c r="Q57" i="94"/>
  <c r="Q26" i="94"/>
  <c r="Q41" i="94"/>
  <c r="Q110" i="94"/>
  <c r="Q93" i="94"/>
  <c r="Q40" i="94"/>
  <c r="Q107" i="94"/>
  <c r="Q74" i="94"/>
  <c r="Q23" i="94"/>
  <c r="P92" i="94"/>
  <c r="P56" i="94"/>
  <c r="P113" i="94"/>
  <c r="P95" i="94"/>
  <c r="P91" i="94"/>
  <c r="P109" i="94"/>
  <c r="P90" i="94"/>
  <c r="P74" i="94"/>
  <c r="P94" i="94"/>
  <c r="O92" i="94"/>
  <c r="O112" i="94"/>
  <c r="O40" i="94"/>
  <c r="O26" i="94"/>
  <c r="O22" i="94"/>
  <c r="O107" i="94"/>
  <c r="O108" i="94"/>
  <c r="N97" i="94"/>
  <c r="N108" i="94"/>
  <c r="N74" i="94"/>
  <c r="N107" i="94"/>
  <c r="N111" i="94"/>
  <c r="N24" i="94"/>
  <c r="M76" i="94"/>
  <c r="M109" i="94"/>
  <c r="M96" i="94"/>
  <c r="M93" i="94"/>
  <c r="M92" i="94"/>
  <c r="M39" i="94"/>
  <c r="L114" i="94"/>
  <c r="L97" i="94"/>
  <c r="L77" i="94"/>
  <c r="L25" i="94"/>
  <c r="L57" i="94"/>
  <c r="L26" i="94"/>
  <c r="L22" i="94"/>
  <c r="L107" i="94"/>
  <c r="L23" i="94"/>
  <c r="L40" i="94"/>
  <c r="L109" i="94"/>
  <c r="L113" i="94"/>
  <c r="K108" i="94"/>
  <c r="K39" i="94"/>
  <c r="K75" i="94"/>
  <c r="K56" i="94"/>
  <c r="K114" i="94"/>
  <c r="K90" i="94"/>
  <c r="K76" i="94"/>
  <c r="K113" i="94"/>
  <c r="K109" i="94"/>
  <c r="K25" i="94"/>
  <c r="J42" i="94"/>
  <c r="J43" i="94"/>
  <c r="J24" i="94"/>
  <c r="J39" i="94"/>
  <c r="J110" i="94"/>
  <c r="J56" i="94"/>
  <c r="J40" i="94"/>
  <c r="I114" i="94"/>
  <c r="I96" i="94"/>
  <c r="I110" i="94"/>
  <c r="I107" i="94"/>
  <c r="G77" i="94"/>
  <c r="G73" i="94"/>
  <c r="G42" i="94"/>
  <c r="G110" i="94"/>
  <c r="G111" i="94"/>
  <c r="G114" i="94"/>
  <c r="G108" i="94"/>
  <c r="K52" i="9" l="1"/>
  <c r="V31" i="9" s="1"/>
  <c r="W31" i="9" s="1"/>
  <c r="U23" i="94"/>
  <c r="C97" i="124"/>
  <c r="C96" i="124"/>
  <c r="C79" i="124"/>
  <c r="C71" i="124"/>
  <c r="C54" i="124"/>
  <c r="C37" i="124"/>
  <c r="C25" i="124"/>
  <c r="C24" i="124"/>
  <c r="C23" i="124"/>
  <c r="C22" i="124"/>
  <c r="C21" i="124"/>
  <c r="C87" i="9" l="1"/>
  <c r="C86" i="9"/>
  <c r="C85" i="9"/>
  <c r="J52" i="9" l="1"/>
  <c r="V13" i="9" s="1"/>
  <c r="W13" i="9" s="1"/>
  <c r="C38" i="94" l="1"/>
  <c r="C83" i="9" s="1"/>
  <c r="C107" i="94"/>
  <c r="C55" i="94"/>
  <c r="C84" i="9" s="1"/>
  <c r="C22" i="94"/>
  <c r="C98" i="9" s="1"/>
  <c r="C21" i="94"/>
  <c r="C82" i="9" l="1"/>
  <c r="D154" i="9"/>
  <c r="E154" i="9" s="1"/>
  <c r="D86" i="9"/>
  <c r="E86" i="9" s="1"/>
  <c r="D165" i="9"/>
  <c r="E165" i="9" s="1"/>
  <c r="C183" i="9"/>
  <c r="D107" i="9"/>
  <c r="E107" i="9" s="1"/>
  <c r="D111" i="9"/>
  <c r="E111" i="9" s="1"/>
  <c r="D120" i="9"/>
  <c r="E120" i="9" s="1"/>
  <c r="D124" i="9"/>
  <c r="E124" i="9" s="1"/>
  <c r="D128" i="9"/>
  <c r="E128" i="9" s="1"/>
  <c r="D134" i="9"/>
  <c r="E134" i="9" s="1"/>
  <c r="D138" i="9"/>
  <c r="E138" i="9" s="1"/>
  <c r="D142" i="9"/>
  <c r="E142" i="9" s="1"/>
  <c r="D146" i="9"/>
  <c r="E146" i="9" s="1"/>
  <c r="D147" i="9"/>
  <c r="E147" i="9" s="1"/>
  <c r="D123" i="9"/>
  <c r="E123" i="9" s="1"/>
  <c r="D137" i="9"/>
  <c r="E137" i="9" s="1"/>
  <c r="D108" i="9"/>
  <c r="E108" i="9" s="1"/>
  <c r="D112" i="9"/>
  <c r="E112" i="9" s="1"/>
  <c r="D121" i="9"/>
  <c r="E121" i="9" s="1"/>
  <c r="D125" i="9"/>
  <c r="E125" i="9" s="1"/>
  <c r="D129" i="9"/>
  <c r="E129" i="9" s="1"/>
  <c r="D135" i="9"/>
  <c r="E135" i="9" s="1"/>
  <c r="D139" i="9"/>
  <c r="E139" i="9" s="1"/>
  <c r="D143" i="9"/>
  <c r="E143" i="9" s="1"/>
  <c r="D114" i="9"/>
  <c r="E114" i="9" s="1"/>
  <c r="D131" i="9"/>
  <c r="E131" i="9" s="1"/>
  <c r="D145" i="9"/>
  <c r="E145" i="9" s="1"/>
  <c r="D109" i="9"/>
  <c r="E109" i="9" s="1"/>
  <c r="D113" i="9"/>
  <c r="E113" i="9" s="1"/>
  <c r="D122" i="9"/>
  <c r="E122" i="9" s="1"/>
  <c r="D126" i="9"/>
  <c r="E126" i="9" s="1"/>
  <c r="D130" i="9"/>
  <c r="E130" i="9" s="1"/>
  <c r="D136" i="9"/>
  <c r="E136" i="9" s="1"/>
  <c r="D140" i="9"/>
  <c r="E140" i="9" s="1"/>
  <c r="D144" i="9"/>
  <c r="E144" i="9" s="1"/>
  <c r="D148" i="9"/>
  <c r="E148" i="9" s="1"/>
  <c r="D110" i="9"/>
  <c r="E110" i="9" s="1"/>
  <c r="D127" i="9"/>
  <c r="E127" i="9" s="1"/>
  <c r="D141" i="9"/>
  <c r="E141" i="9" s="1"/>
  <c r="M12" i="9"/>
  <c r="M13" i="9" l="1"/>
  <c r="M14" i="9"/>
  <c r="M15" i="9"/>
  <c r="M16" i="9"/>
  <c r="M17" i="9"/>
  <c r="M18" i="9"/>
  <c r="M19" i="9"/>
  <c r="M20" i="9"/>
  <c r="M21" i="9"/>
  <c r="M22" i="9"/>
  <c r="M23" i="9"/>
  <c r="M24" i="9"/>
  <c r="M25" i="9"/>
  <c r="M26" i="9"/>
  <c r="M27" i="9"/>
  <c r="M28" i="9"/>
  <c r="M29" i="9"/>
  <c r="M30" i="9"/>
  <c r="M31" i="9"/>
  <c r="M32" i="9"/>
  <c r="M33" i="9"/>
  <c r="M34" i="9"/>
  <c r="M35" i="9"/>
  <c r="M36" i="9"/>
  <c r="M37" i="9"/>
  <c r="M38" i="9"/>
  <c r="M39" i="9"/>
  <c r="M40" i="9"/>
  <c r="M41" i="9"/>
  <c r="I52" i="9" l="1"/>
  <c r="C238" i="9"/>
  <c r="D84" i="124" l="1"/>
  <c r="D76" i="124"/>
  <c r="D42" i="124"/>
  <c r="D72" i="124"/>
  <c r="D40" i="124"/>
  <c r="D41" i="124"/>
  <c r="D80" i="124"/>
  <c r="D103" i="124" l="1"/>
  <c r="E43" i="94"/>
  <c r="D43" i="94" s="1"/>
  <c r="D119" i="9" s="1"/>
  <c r="E41" i="94"/>
  <c r="D41" i="94" s="1"/>
  <c r="D117" i="9" s="1"/>
  <c r="E117" i="9" s="1"/>
  <c r="E42" i="94"/>
  <c r="D42" i="94" s="1"/>
  <c r="D118" i="9" s="1"/>
  <c r="D77" i="94"/>
  <c r="D153" i="9" s="1"/>
  <c r="E153" i="9" s="1"/>
  <c r="D90" i="94"/>
  <c r="D166" i="9" s="1"/>
  <c r="E166" i="9" s="1"/>
  <c r="E94" i="94"/>
  <c r="D94" i="94" s="1"/>
  <c r="D170" i="9" s="1"/>
  <c r="E170" i="9" s="1"/>
  <c r="E73" i="94"/>
  <c r="D73" i="94" s="1"/>
  <c r="D74" i="94"/>
  <c r="D150" i="9" s="1"/>
  <c r="E150" i="9" s="1"/>
  <c r="D73" i="124"/>
  <c r="E56" i="94"/>
  <c r="D56" i="94" s="1"/>
  <c r="D132" i="9" s="1"/>
  <c r="E132" i="9" s="1"/>
  <c r="D55" i="124"/>
  <c r="E39" i="94"/>
  <c r="D39" i="94" s="1"/>
  <c r="D115" i="9" s="1"/>
  <c r="E115" i="9" s="1"/>
  <c r="D38" i="124"/>
  <c r="D76" i="94"/>
  <c r="D152" i="9" s="1"/>
  <c r="E152" i="9" s="1"/>
  <c r="D75" i="124"/>
  <c r="E91" i="94"/>
  <c r="D91" i="94" s="1"/>
  <c r="D167" i="9" s="1"/>
  <c r="E167" i="9" s="1"/>
  <c r="D81" i="124"/>
  <c r="E96" i="94"/>
  <c r="D96" i="94" s="1"/>
  <c r="D172" i="9" s="1"/>
  <c r="E172" i="9" s="1"/>
  <c r="D86" i="124"/>
  <c r="E40" i="94"/>
  <c r="D40" i="94" s="1"/>
  <c r="D116" i="9" s="1"/>
  <c r="E116" i="9" s="1"/>
  <c r="D39" i="124"/>
  <c r="E108" i="94"/>
  <c r="D108" i="94" s="1"/>
  <c r="D184" i="9" s="1"/>
  <c r="E184" i="9" s="1"/>
  <c r="D98" i="124"/>
  <c r="D96" i="124"/>
  <c r="E57" i="94"/>
  <c r="D57" i="94" s="1"/>
  <c r="D133" i="9" s="1"/>
  <c r="E133" i="9" s="1"/>
  <c r="D56" i="124"/>
  <c r="E109" i="94"/>
  <c r="D109" i="94" s="1"/>
  <c r="D185" i="9" s="1"/>
  <c r="E185" i="9" s="1"/>
  <c r="D99" i="124"/>
  <c r="E107" i="94"/>
  <c r="D107" i="94" s="1"/>
  <c r="D183" i="9" s="1"/>
  <c r="E183" i="9" s="1"/>
  <c r="D97" i="124"/>
  <c r="D75" i="94"/>
  <c r="D151" i="9" s="1"/>
  <c r="E151" i="9" s="1"/>
  <c r="D74" i="124"/>
  <c r="E92" i="94"/>
  <c r="D92" i="94" s="1"/>
  <c r="D168" i="9" s="1"/>
  <c r="E168" i="9" s="1"/>
  <c r="D82" i="124"/>
  <c r="E97" i="94"/>
  <c r="D97" i="94" s="1"/>
  <c r="D173" i="9" s="1"/>
  <c r="E173" i="9" s="1"/>
  <c r="D87" i="124"/>
  <c r="E93" i="94"/>
  <c r="D93" i="94" s="1"/>
  <c r="D169" i="9" s="1"/>
  <c r="E169" i="9" s="1"/>
  <c r="D83" i="124"/>
  <c r="D77" i="124"/>
  <c r="E95" i="94"/>
  <c r="D95" i="94" s="1"/>
  <c r="D171" i="9" s="1"/>
  <c r="E171" i="9" s="1"/>
  <c r="D85" i="124"/>
  <c r="E113" i="94"/>
  <c r="D113" i="94" s="1"/>
  <c r="D189" i="9" s="1"/>
  <c r="E189" i="9" s="1"/>
  <c r="E112" i="94" l="1"/>
  <c r="D112" i="94" s="1"/>
  <c r="D188" i="9" s="1"/>
  <c r="E188" i="9" s="1"/>
  <c r="D102" i="124"/>
  <c r="E106" i="94"/>
  <c r="D106" i="94" s="1"/>
  <c r="D87" i="9" s="1"/>
  <c r="E110" i="94"/>
  <c r="D110" i="94" s="1"/>
  <c r="D186" i="9" s="1"/>
  <c r="E186" i="9" s="1"/>
  <c r="D100" i="124"/>
  <c r="E111" i="94"/>
  <c r="D111" i="94" s="1"/>
  <c r="D187" i="9" s="1"/>
  <c r="E187" i="9" s="1"/>
  <c r="D101" i="124"/>
  <c r="E114" i="94"/>
  <c r="D114" i="94" s="1"/>
  <c r="D190" i="9" s="1"/>
  <c r="E190" i="9" s="1"/>
  <c r="D104" i="124"/>
  <c r="W30" i="4" l="1"/>
  <c r="W26" i="4"/>
  <c r="W22" i="4"/>
  <c r="W18" i="4"/>
  <c r="W14" i="4"/>
  <c r="W10" i="4"/>
  <c r="W6" i="4"/>
  <c r="W31" i="4"/>
  <c r="W27" i="4"/>
  <c r="W23" i="4"/>
  <c r="W19" i="4"/>
  <c r="W15" i="4"/>
  <c r="W11" i="4"/>
  <c r="W7" i="4"/>
  <c r="W29" i="4"/>
  <c r="W25" i="4"/>
  <c r="W21" i="4"/>
  <c r="W17" i="4"/>
  <c r="W13" i="4"/>
  <c r="W9" i="4"/>
  <c r="W5" i="4"/>
  <c r="W32" i="4"/>
  <c r="W28" i="4"/>
  <c r="W24" i="4"/>
  <c r="W20" i="4"/>
  <c r="W16" i="4"/>
  <c r="W12" i="4"/>
  <c r="W8" i="4"/>
  <c r="W4" i="4"/>
  <c r="E38" i="94"/>
  <c r="D38" i="94" s="1"/>
  <c r="D83" i="9" s="1"/>
  <c r="D37" i="124"/>
  <c r="D79" i="124"/>
  <c r="E55" i="94"/>
  <c r="D55" i="94" s="1"/>
  <c r="D84" i="9" s="1"/>
  <c r="C92" i="9"/>
  <c r="E24" i="94" l="1"/>
  <c r="D24" i="94" s="1"/>
  <c r="D100" i="9" s="1"/>
  <c r="E100" i="9" s="1"/>
  <c r="D23" i="124"/>
  <c r="D25" i="124"/>
  <c r="E26" i="94"/>
  <c r="D26" i="94" s="1"/>
  <c r="D102" i="9" s="1"/>
  <c r="E102" i="9" s="1"/>
  <c r="E25" i="94" l="1"/>
  <c r="D25" i="94" s="1"/>
  <c r="D101" i="9" s="1"/>
  <c r="E101" i="9" s="1"/>
  <c r="D24" i="124"/>
  <c r="D22" i="124"/>
  <c r="E23" i="94"/>
  <c r="D23" i="94" s="1"/>
  <c r="D99" i="9" s="1"/>
  <c r="E99" i="9" s="1"/>
  <c r="D22" i="94" l="1"/>
  <c r="D21" i="124"/>
  <c r="E21" i="94" l="1"/>
  <c r="D21" i="94" s="1"/>
  <c r="D82" i="9" s="1"/>
  <c r="D20" i="124"/>
  <c r="E82" i="9" l="1"/>
  <c r="E87" i="9"/>
  <c r="D88" i="9"/>
  <c r="E88" i="9" s="1"/>
  <c r="D89" i="9"/>
  <c r="E89" i="9" s="1"/>
  <c r="E83" i="9"/>
  <c r="E84" i="9"/>
  <c r="D91" i="9"/>
  <c r="E91" i="9" s="1"/>
  <c r="D90" i="9"/>
  <c r="E90" i="9" s="1"/>
  <c r="E119" i="9"/>
  <c r="E118" i="9"/>
  <c r="D98" i="9"/>
  <c r="E98" i="9" s="1"/>
  <c r="D54" i="124" l="1"/>
  <c r="AI39" i="10"/>
  <c r="F39" i="10"/>
  <c r="D39" i="10" s="1"/>
  <c r="E71" i="124" s="1"/>
  <c r="D71" i="124" s="1"/>
  <c r="F68" i="10"/>
  <c r="AH68" i="10" s="1"/>
  <c r="B15" i="10" s="1"/>
  <c r="E20" i="94" s="1"/>
  <c r="W3" i="4" s="1"/>
  <c r="L22" i="9" l="1"/>
  <c r="N22" i="9" s="1"/>
  <c r="L30" i="9"/>
  <c r="N30" i="9" s="1"/>
  <c r="L20" i="9"/>
  <c r="N20" i="9" s="1"/>
  <c r="L49" i="9"/>
  <c r="N49" i="9" s="1"/>
  <c r="L46" i="9"/>
  <c r="N46" i="9" s="1"/>
  <c r="L38" i="9"/>
  <c r="N38" i="9" s="1"/>
  <c r="L16" i="9"/>
  <c r="N16" i="9" s="1"/>
  <c r="L50" i="9"/>
  <c r="N50" i="9" s="1"/>
  <c r="L34" i="9"/>
  <c r="N34" i="9" s="1"/>
  <c r="L45" i="9"/>
  <c r="N45" i="9" s="1"/>
  <c r="L44" i="9"/>
  <c r="N44" i="9" s="1"/>
  <c r="L42" i="9"/>
  <c r="N42" i="9" s="1"/>
  <c r="L15" i="9"/>
  <c r="N15" i="9" s="1"/>
  <c r="L40" i="9"/>
  <c r="N40" i="9" s="1"/>
  <c r="L12" i="9"/>
  <c r="L48" i="9"/>
  <c r="N48" i="9" s="1"/>
  <c r="L35" i="9"/>
  <c r="N35" i="9" s="1"/>
  <c r="L39" i="9"/>
  <c r="N39" i="9" s="1"/>
  <c r="L37" i="9"/>
  <c r="N37" i="9" s="1"/>
  <c r="L24" i="9"/>
  <c r="N24" i="9" s="1"/>
  <c r="L31" i="9"/>
  <c r="N31" i="9" s="1"/>
  <c r="L32" i="9"/>
  <c r="N32" i="9" s="1"/>
  <c r="L29" i="9"/>
  <c r="N29" i="9" s="1"/>
  <c r="L14" i="9"/>
  <c r="N14" i="9" s="1"/>
  <c r="L43" i="9"/>
  <c r="N43" i="9" s="1"/>
  <c r="L25" i="9"/>
  <c r="N25" i="9" s="1"/>
  <c r="L51" i="9"/>
  <c r="N51" i="9" s="1"/>
  <c r="L23" i="9"/>
  <c r="N23" i="9" s="1"/>
  <c r="L27" i="9"/>
  <c r="N27" i="9" s="1"/>
  <c r="L41" i="9"/>
  <c r="N41" i="9" s="1"/>
  <c r="L28" i="9"/>
  <c r="N28" i="9" s="1"/>
  <c r="L19" i="9"/>
  <c r="N19" i="9" s="1"/>
  <c r="L18" i="9"/>
  <c r="N18" i="9" s="1"/>
  <c r="L47" i="9"/>
  <c r="N47" i="9" s="1"/>
  <c r="L13" i="9"/>
  <c r="N13" i="9" s="1"/>
  <c r="L17" i="9"/>
  <c r="N17" i="9" s="1"/>
  <c r="L26" i="9"/>
  <c r="N26" i="9" s="1"/>
  <c r="L21" i="9"/>
  <c r="N21" i="9" s="1"/>
  <c r="L33" i="9"/>
  <c r="N33" i="9" s="1"/>
  <c r="L36" i="9"/>
  <c r="N36" i="9" s="1"/>
  <c r="AH39" i="10"/>
  <c r="E72" i="94" s="1"/>
  <c r="D72" i="94" s="1"/>
  <c r="D149" i="9" l="1"/>
  <c r="E149" i="9" s="1"/>
  <c r="D85" i="9"/>
  <c r="L52" i="9"/>
  <c r="E13" i="9"/>
  <c r="N12" i="9"/>
  <c r="N52" i="9" s="1"/>
  <c r="E12" i="9"/>
  <c r="D238" i="9" l="1"/>
  <c r="E238" i="9"/>
  <c r="D12" i="9"/>
  <c r="F12" i="9"/>
  <c r="D92" i="9"/>
  <c r="E85" i="9"/>
  <c r="E92" i="9" s="1"/>
  <c r="D13" i="9"/>
  <c r="F13" i="9"/>
</calcChain>
</file>

<file path=xl/sharedStrings.xml><?xml version="1.0" encoding="utf-8"?>
<sst xmlns="http://schemas.openxmlformats.org/spreadsheetml/2006/main" count="4483" uniqueCount="284">
  <si>
    <t>Low Performer</t>
  </si>
  <si>
    <t>Collaborateur</t>
  </si>
  <si>
    <t>Notation</t>
  </si>
  <si>
    <t>Référentiel</t>
  </si>
  <si>
    <t>Evaluateur</t>
  </si>
  <si>
    <t>NE</t>
  </si>
  <si>
    <t>SI</t>
  </si>
  <si>
    <t>Situation Inacceptable</t>
  </si>
  <si>
    <t>Obtenu</t>
  </si>
  <si>
    <t>coef</t>
  </si>
  <si>
    <t>Note item</t>
  </si>
  <si>
    <t>Note Moyenne des évaluations</t>
  </si>
  <si>
    <t>Nom du Chargé de Conduite d'Activité</t>
  </si>
  <si>
    <t>Equipe</t>
  </si>
  <si>
    <t>Visa de l'évaluateur</t>
  </si>
  <si>
    <t>Points forts</t>
  </si>
  <si>
    <t>Axes d'améliorations</t>
  </si>
  <si>
    <t>Priorités</t>
  </si>
  <si>
    <t>Moyens</t>
  </si>
  <si>
    <t>Coef</t>
  </si>
  <si>
    <t>Equipe :</t>
  </si>
  <si>
    <t>Evaluateur :</t>
  </si>
  <si>
    <t>Chargé de Conduite d'Activité :</t>
  </si>
  <si>
    <t>Périmètre :</t>
  </si>
  <si>
    <t>APS</t>
  </si>
  <si>
    <t>Supervision</t>
  </si>
  <si>
    <t>APE</t>
  </si>
  <si>
    <t>Qualité</t>
  </si>
  <si>
    <t>Appel Manuel</t>
  </si>
  <si>
    <t>Ateliers de calibrage</t>
  </si>
  <si>
    <t>Back Office</t>
  </si>
  <si>
    <t>Client</t>
  </si>
  <si>
    <t>Item</t>
  </si>
  <si>
    <t>Global</t>
  </si>
  <si>
    <t>Agent</t>
  </si>
  <si>
    <t>Moyenne</t>
  </si>
  <si>
    <t>Agents</t>
  </si>
  <si>
    <t>Best Performer</t>
  </si>
  <si>
    <t>Ecoute 2</t>
  </si>
  <si>
    <t>Ecoute 1</t>
  </si>
  <si>
    <t>Ecoute 3</t>
  </si>
  <si>
    <t>Date du débriefing 1</t>
  </si>
  <si>
    <t>Date du débriefing 3</t>
  </si>
  <si>
    <t>Visa de l'évalué</t>
  </si>
  <si>
    <t>Global
 Ecoutes</t>
  </si>
  <si>
    <t>Périmétre</t>
  </si>
  <si>
    <t>Références Dossier</t>
  </si>
  <si>
    <t>Moyenne des écoutes</t>
  </si>
  <si>
    <t>Sous  Item</t>
  </si>
  <si>
    <t>Suivi par Sous Item</t>
  </si>
  <si>
    <t xml:space="preserve">Suivi Qualité </t>
  </si>
  <si>
    <t>OUI</t>
  </si>
  <si>
    <t>NON</t>
  </si>
  <si>
    <t>Ecart</t>
  </si>
  <si>
    <t>Ecart de l'objectif</t>
  </si>
  <si>
    <t>Suivi Moyenne</t>
  </si>
  <si>
    <t>Agents2</t>
  </si>
  <si>
    <t>Non Evalué</t>
  </si>
  <si>
    <t>Suivi Détaillé</t>
  </si>
  <si>
    <t>Suivi Global</t>
  </si>
  <si>
    <t>N °Ecoute</t>
  </si>
  <si>
    <t>Ecoute 4</t>
  </si>
  <si>
    <t>Ecoute 5</t>
  </si>
  <si>
    <t>Date du débriefing 4</t>
  </si>
  <si>
    <t>Date du débriefing 5</t>
  </si>
  <si>
    <t>S1</t>
  </si>
  <si>
    <t>S2</t>
  </si>
  <si>
    <t>S3</t>
  </si>
  <si>
    <t>S4</t>
  </si>
  <si>
    <t>S5</t>
  </si>
  <si>
    <t>Etat de briéfe</t>
  </si>
  <si>
    <t>OK</t>
  </si>
  <si>
    <t>KO</t>
  </si>
  <si>
    <t>N° de briéfe</t>
  </si>
  <si>
    <t>NB d'écoutes</t>
  </si>
  <si>
    <t>NB de briéfe</t>
  </si>
  <si>
    <t>Objectif</t>
  </si>
  <si>
    <t>Objectif Ecoutes</t>
  </si>
  <si>
    <t>Objectif Briéfes</t>
  </si>
  <si>
    <t>1-
2-
3-
4-
5-</t>
  </si>
  <si>
    <t>Totalement Fait</t>
  </si>
  <si>
    <t>Pas du tout Fait</t>
  </si>
  <si>
    <t>Typologie d'appel</t>
  </si>
  <si>
    <t>Typologie des Apples Ecoutes</t>
  </si>
  <si>
    <t>NB Ecoutes</t>
  </si>
  <si>
    <t xml:space="preserve">Ecoute 3 </t>
  </si>
  <si>
    <t xml:space="preserve">Ecoute 5 </t>
  </si>
  <si>
    <t>Somme</t>
  </si>
  <si>
    <t>Total</t>
  </si>
  <si>
    <t>% Ecouté</t>
  </si>
  <si>
    <t>Conforme</t>
  </si>
  <si>
    <t>Non-Conforme</t>
  </si>
  <si>
    <t>Type D'évaluation</t>
  </si>
  <si>
    <t>Type Appel</t>
  </si>
  <si>
    <t>Médiat</t>
  </si>
  <si>
    <t>Mediat</t>
  </si>
  <si>
    <t xml:space="preserve">Réparticion des évaluateurs </t>
  </si>
  <si>
    <t xml:space="preserve"> % d'écoute</t>
  </si>
  <si>
    <t>Atteint</t>
  </si>
  <si>
    <t>Réparticion des Médias</t>
  </si>
  <si>
    <t>Nombre d'agents Evalués</t>
  </si>
  <si>
    <t>Moyenne Ecoute Semaine</t>
  </si>
  <si>
    <t>Date du débriefinm 2</t>
  </si>
  <si>
    <t>moyens</t>
  </si>
  <si>
    <t>Accueil</t>
  </si>
  <si>
    <t>Gestion de la mise en attente</t>
  </si>
  <si>
    <t>Mise en attente</t>
  </si>
  <si>
    <t>Prise de congé</t>
  </si>
  <si>
    <t>Critère</t>
  </si>
  <si>
    <t xml:space="preserve">Accueil du client </t>
  </si>
  <si>
    <t>Le chargé de clientèle annonce clairement au client, le cas échéant, la mise en attente.</t>
  </si>
  <si>
    <t xml:space="preserve"> L'interlocuteur est mis en attente sans formule de politesse :
Exemple : "je reprends la ligne tout de suite"</t>
  </si>
  <si>
    <t>Le chargé de clientèle interrompt le client en le mettant en attente.</t>
  </si>
  <si>
    <t>Annonce de la mise en attente</t>
  </si>
  <si>
    <t>=&gt; avertissement de la mise en attente
Exemple : « Je vous remercie de bien vouloir patienter quelques instants / merci de patienter quelques instants,  je recherche votre information / je vérifie votre dossier »</t>
  </si>
  <si>
    <t>Pertinence de la mise en attente</t>
  </si>
  <si>
    <t>Mise en attente justifiée et pertinente permettant une réelle exploitation du dossier client (cas complexes) / recherche d'information /  validation (cas particulier, process dégradé, …)
Bonne exploitation de la mise en attente : anticipation des besoins</t>
  </si>
  <si>
    <t>Utilisation de la touche musicale + Reprise de la communication si  &gt; X min 
ex. : " M. / Mme X ? Je recherche toujours votre information, je vous fais de nouveau patienter quelques instants,..."
Utilisation de la touche musicale + Durée de la mise en attente précisée à l'interlocuteur =&gt; cas où le Chargé de Clientèle est obligé de se déplacer pour consulter une borne, …</t>
  </si>
  <si>
    <t xml:space="preserve"> Utilisation de la touche secret
Absence de reprise intermédiaire / d'indication de la durée de la mise en attente alors que nécessaire</t>
  </si>
  <si>
    <t>Reprise définitive de la communication</t>
  </si>
  <si>
    <t>Reprise de la communication personnalisée et comprenant une formule de politesse : 
ex. : « M. / Mme X ? Je vous remercie d'avoir patienté ! »</t>
  </si>
  <si>
    <t>Reprise de la communication non personnalisée : 
ex. : « Je vous remercie d'avoir patienté ! » Reprise de la communication par la poursuite de la conversation initiale (absence de reprise de la communication normée)</t>
  </si>
  <si>
    <t>Temps d'attente</t>
  </si>
  <si>
    <t>Le temps d'attente maximum du client lors de la mise en attente est fixé à X min.
=&gt; La durée de chaque mise en attente n'excède pas le temps défini</t>
  </si>
  <si>
    <t xml:space="preserve"> La durée d'une des mises en attente est supérieure au délai défini sur l'activité</t>
  </si>
  <si>
    <t>L'interlocuteur raccroche pendant le temps d'attente</t>
  </si>
  <si>
    <t>Personnalisation</t>
  </si>
  <si>
    <t>Personnalisation suffisante (identification, prise de congé, suite à une mise en attente, ...)</t>
  </si>
  <si>
    <t xml:space="preserve">Personnalisation insuffisante Absence de personnalisation ou abusive </t>
  </si>
  <si>
    <t>Expression orale</t>
  </si>
  <si>
    <t>Communication efficace : phrases courtes, claires et concises, utilisation de verbes d'action, présent
exemples : "Je vous propose...", "c'est intéressant, n'est-ce pas ?"
Clarté du langage : vocabulaire commercial percutant, positif, imagé, adapté à l'interlocuteur et au contexte de l'appel
Personnalisation et formules de politesse suffisantes</t>
  </si>
  <si>
    <t>Trop ou pas assez de formules de politesse
Utilisation de phrases courtes, claires et concises
Utilisation rare du futur ou conditionnel
Vocabulaire commercial satisfaisant mais pas assez percutant ou valorisant
Jargon technique ou interne maladroit mais compréhensible par l'interlocuteur Absence de formule de politesse ou abusive
Utilisation de phrases longues et confuses
Tic de langage trop fréquent (d'accord, hein, ok, ...)
Utilisation fréquente du futur ou du conditionnel
Jargon technique et/ou interne incompréhensible pour l'interlocuteur
Expressions négatives, familières ou inadaptées</t>
  </si>
  <si>
    <t>Le conseiller s'exprime mal en français, parle dans une autre langue qu'en français
Le chargé de clientèle est incorrect avec le client.</t>
  </si>
  <si>
    <t>Convivialité, ton</t>
  </si>
  <si>
    <t>Attitude ouverte et disponible
Voix parfaitement compréhensible
Ton chaleureux, souriant, agréable, rassurant, résistant à l'agressivité</t>
  </si>
  <si>
    <t>Attitude ouverte et disponible
Ton parfois neutre, manque de sourire Ton familier, soporifique, désinvolte, sec, désagréable, expéditif
Absence de sourire, mauvaise articulation
Absence d'intérêt pour l'interlocuteur, attitude fermée</t>
  </si>
  <si>
    <t>Rythme</t>
  </si>
  <si>
    <t>Débit adapté, dynamique
Variation de l'intonation</t>
  </si>
  <si>
    <t>Débit de paroles parfois trop rapide ou trop lent mais toujours compréhensible par le client
Quelques hésitations (silence, bégaiements …) Absence de dynamisme et de variation de l'intonation, débit en décalage avec la situation se traduisant par des répétitions ou des bégaiements, hésitations ou blancs fréquents</t>
  </si>
  <si>
    <t>Écoute active / Empathie</t>
  </si>
  <si>
    <t>Écoute active (ponctuation) et attentive (ne fait pas répéter l'interlocuteur), tient compte des suggestions de l'interlocuteur (rebond)</t>
  </si>
  <si>
    <t>Écoute inégale, ponctuations nombreuses mais non variées pouvant générer un doute sur la capacité d'écoute Absence d'intérêt porté à l'interlocuteur : le fait répéter, lui coupe la parole, ne ponctue pas l'écoute</t>
  </si>
  <si>
    <t>Directivité / Gestion de l'entretien</t>
  </si>
  <si>
    <t>Conduit l'entretien avec souplesse et tact en s'adaptant à l'interlocuteur, maîtrise le temps de parole
Attitude active : guide parfaitement l'interlocuteur au cours des échanges
Bonne anticipation et / ou priorisation des demandes</t>
  </si>
  <si>
    <t>Maîtrise l'entretien mais manque de souplesse, inégale relance de l'intervenant
Temps de parole de l'interlocuteur partiellement maîtrisé 
Manque de logique dans la hiérarchisation des demandes  Trop directif / expéditif : donne l'impression à l'interlocuteur de déranger, manque de considération 
Trop passif, subit l'appel : absence totale d'initiative, aucun effort pour orienter l'interlocuteur, aucune maîtrise du temps de parole de l'interlocuteur
Aucune anticipation ou priorisation des demandes</t>
  </si>
  <si>
    <t>Pro activité &amp; valorisation</t>
  </si>
  <si>
    <t>Proposition de services complémentaires, information sur les nouveautés
Bonne exploitation des données du dossier informatique
Présentation synthétique, valorisante et rassurante de l'entreprise, du service et des offres
Mise en avant convaincante de la société partenaire et de ses services (ex. moyens de paiement, espace abonné...)
Rappel des offres et services dont l'interlocuteur bénéficie ou peut bénéficier</t>
  </si>
  <si>
    <t>Valorisation effectuée avec quelques maladresses, manque de personnalisation, manque de réactivité Aucune proposition / valorisation alors qu'évidente, gère uniquement la demande sans aller au-delà
Absence de valorisation des services ou ne correspondant pas au profil / dossier de l'interlocuteur</t>
  </si>
  <si>
    <t>Respect des process de traitement</t>
  </si>
  <si>
    <t>Rappel</t>
  </si>
  <si>
    <t>Dans le cas d'une réponse différée, le client est recontacté dans les délais convenus avec le chargé de clientèle.
Respect du délai X défini sur l'accord.</t>
  </si>
  <si>
    <t>Délai de traitement non respecté mais hors délai jugé critique</t>
  </si>
  <si>
    <t>Le client n'est jamais recontacté.
=&gt; La réponse apportée intervient au delà du délai critique</t>
  </si>
  <si>
    <t>Traçage adapté à la demande</t>
  </si>
  <si>
    <t>Traçage en cohérence avec la demande et dans le respect des procédures</t>
  </si>
  <si>
    <t>Les informations reportées sont inadaptées ou ne décrivent pas la situation réelle</t>
  </si>
  <si>
    <t>Commentaires inexploitables ou sans rapport avec l'objet d'appel</t>
  </si>
  <si>
    <t>Respect des engagements pris</t>
  </si>
  <si>
    <t>Les actions menées ne sont pas conformes aux engagements pris avec l'interlocuteur</t>
  </si>
  <si>
    <t>Clarté des commentaires</t>
  </si>
  <si>
    <t>Commentaire pertinent, compréhensible par tous, orthographe et syntaxe conformes</t>
  </si>
  <si>
    <t>Absence de commentaire alors que nécessaire, incompréhensible, fautes de syntaxe et d'orthographe</t>
  </si>
  <si>
    <t>Jugement de valeur</t>
  </si>
  <si>
    <t>Absence de jugement de valeur</t>
  </si>
  <si>
    <t>Existence d'un jugement de valeur dans le traçage informatique</t>
  </si>
  <si>
    <t>Propos insultant ou discriminant contraire aux réglements lois nationales ou internationales</t>
  </si>
  <si>
    <t>Présentation</t>
  </si>
  <si>
    <t>Présentation complète, manque de sourire et de chaleur Présentation incomplète ne respectant pas la structure d'accueil définie sur l'accord
Ton automatique, manque de sourire, présentation peu compréhensible.</t>
  </si>
  <si>
    <t>Le chargé de clientèle se présente au client  :
- de façon claire et compréhensible.
- identification de l'appelant et de l'appelé *
* les exceptions devront être justifiées pour la non-identification de l'appelé</t>
  </si>
  <si>
    <t>Le conseiller est manifestement incorrect dès le début de l'appel et le reste tout au long de l'appel</t>
  </si>
  <si>
    <t>Identification complète, manque de sourire et de chaleur Absence d'identification ou incomplète
Impression d'interrogatoire, ton automatique</t>
  </si>
  <si>
    <t>Disponibilité 
Passage des barrages / Prise de RDV</t>
  </si>
  <si>
    <t>Validation avec l’interlocuteur de sa disponibilité :
ex. "Avez-vous 5 minutes à m’accorder ?" / " Je vous rassure, cela ne prendra que quelques minutes"
Prise de rendez-vous si l'interlocuteur n'est pas disponible : ex. "A quel moment souhaitez-vous être recontacté ?" / "A quel moment puis je vous rappeler ? Le matin ou l'après midi ?"
Traitement des objections liées au barrage d'un tiers : ex. "Je cherche à joindre Mme/Mr X concernant son abonnement fibre"</t>
  </si>
  <si>
    <t>Validation avec l’interlocuteur de sa disponibilité ou prise de RDV  maladroite ou partielle Se montre trop pressant ou ne propose pas de réitérer son appel
Maladresses dans le traitement des objections liées au barrage d'un tiers, dans  la proposition ou la validation du rendez-vous Fuit les objections, ne propose pas un rendez-vous ou ne valide pas le créneau choisi</t>
  </si>
  <si>
    <t>La non disponibilité du client n'est pas prise en compte par le chargé de clientèle</t>
  </si>
  <si>
    <t>Présentation de l'objet de l'appel 
Rappel du contexte</t>
  </si>
  <si>
    <t xml:space="preserve"> Présentation trop rapide de l'objet de l'appel, présentation erronée 
Quelques maladresses dans l'entrée en relation 
Absence d'entrée en relation ou manque de simplicité (complexité des informations communiquées)</t>
  </si>
  <si>
    <t>L'objet de l'appel n'est pas présenté.
Les objections ne sont pas prises en compte par le chargé de clientèle.</t>
  </si>
  <si>
    <t>Ne tient pas compte des réponses de l'interlocuteur, échange superficiel, interrogatoire</t>
  </si>
  <si>
    <t xml:space="preserve">L'appelé est induit en erreur par le chargé de clientèle.
</t>
  </si>
  <si>
    <t>AS_08</t>
  </si>
  <si>
    <t>Proposition / Conseil / Solution</t>
  </si>
  <si>
    <t>Proposition alternative, personnalisation de la proposition, réel conseil apporté à l'interlocuteur (ex.: prise de note de coordonnées, manipulations,...).
Juste valorisation de la proposition (adaptation à la demande et au profil de l'interlocuteur) : ex. "Je vous propose / Je vous confirme / Je vous conseille / Je vous invite / Je fais le nécessaire afin de... / Il vous suffit simplement de... / Le mieux pour vous / Nous allons réaliser ensemble..."</t>
  </si>
  <si>
    <t>Proposition réalisée juste sur le fond mais pouvant être améliorée sur la forme (adaptation à la demande et au profil de l'interlocuteur) : ex. : utilisation du "on" pour guider l'interlocuteur, peu de valorisation, discours manquant de personnalisation et/ou d'implication de l'interlocuteur (ex. "il faut faire")
Pas de choix proposé à l'interlocuteur alors que plusieurs solutions possibles (proposition alternative) Absence de proposition, de solution ou de conseil. 
Accompagnement de l'interlocuteur absent ou très insuffisant.
Ne cherche pas la satisfaction de son interlocuteur.</t>
  </si>
  <si>
    <t>AS_09</t>
  </si>
  <si>
    <t>AS_10</t>
  </si>
  <si>
    <t>Traitement des objections</t>
  </si>
  <si>
    <t>Écoute l'interlocuteur, rebondit sur l'objection, propose une solution adaptée, bonne gestion du conflit : 
- Traitement efficace des objections non fondées
- Approfondissement efficace de l'objection si besoin (questionnement ou reformulation)
- Transformation positive de l'objection
- Valorisation adaptée et convaincante de tout ou partie de la solution ou de la proposition</t>
  </si>
  <si>
    <t>Bonne volonté, maladresses, proposition peu adaptée ou insuffisante : 
- Traitement efficace des objections non fondées
- Approfondissement maladroit de l'objection si besoin
- Transformation positive mais maladroite de l'objection
- Valorisation adaptée mais peu convaincante de tout ou partie de la solution ou de la proposition Ne laisse pas l'interlocuteur s'exprimer, s'oppose à lui, fuit ou ignore l'objection : 
- Traitement inefficace des objections non fondées
- Aucun approfondissement de l'objection si besoin
- Aucune transformation positive de l'objection
- Valorisation inadaptée et peu convaincante de tout ou partie de la solution ou de la proposition</t>
  </si>
  <si>
    <t>AS_28</t>
  </si>
  <si>
    <t>AS_29</t>
  </si>
  <si>
    <t>AS_30</t>
  </si>
  <si>
    <t>AS_31</t>
  </si>
  <si>
    <t>AS_32</t>
  </si>
  <si>
    <t>AS_33</t>
  </si>
  <si>
    <t>AS_34</t>
  </si>
  <si>
    <t>Suivi par Item</t>
  </si>
  <si>
    <t>Savoir être téléphonique</t>
  </si>
  <si>
    <t>AS_01</t>
  </si>
  <si>
    <t>AS_02</t>
  </si>
  <si>
    <t>AS_03</t>
  </si>
  <si>
    <t>AS_04</t>
  </si>
  <si>
    <t>AS_05</t>
  </si>
  <si>
    <t>S’assure de l’identité de son correspondant via une identification complète, ton chaleureux et dynamique
Exemple : "Je souhaiterais parler à Mme/Mr X / Vous êtes bien Mme/Mr X"</t>
  </si>
  <si>
    <t>Identification</t>
  </si>
  <si>
    <t>AS_06</t>
  </si>
  <si>
    <t>AS_07</t>
  </si>
  <si>
    <t>Diagnostic / Questionnement</t>
  </si>
  <si>
    <t>Exploitation des outils</t>
  </si>
  <si>
    <t>Proposition / Réponse adaptée</t>
  </si>
  <si>
    <t>Traitement de la demande</t>
  </si>
  <si>
    <t>Logique et pertinence du questionnement, maîtrise de la méthode (questions ouvertes, entonnoir, …), efficacité du questionnement
Intérêt porté aux réponses de l'interlocuteur
Réel dialogue instauré entre les interlocuteurs 
Si nécessaire : 
Écoute active (ponctuation "oui", "d'accord", "je comprends", ...) et attentive (ne fait pas répéter l'interlocuteur), questionnement adapté permettant de mieux cibler la proposition si nécessaire, validation des besoins de l'interlocuteur réalisée avec souplesse.</t>
  </si>
  <si>
    <r>
      <t>Le chargé de clientèle fournit, transmet des informations claires et conformes à</t>
    </r>
    <r>
      <rPr>
        <sz val="11"/>
        <color theme="3"/>
        <rFont val="Arial"/>
        <family val="2"/>
      </rPr>
      <t xml:space="preserve"> la situation.</t>
    </r>
  </si>
  <si>
    <t>Questionnement maladroit : logique et pertinence des questions pouvant être optimisées (meilleur ciblage permettant de réaliser un gain de temps) Questionnement insuffisant ne permettant pas de cerner exactement la situation du client</t>
  </si>
  <si>
    <t xml:space="preserve"> Réponse juste mais hors périmètre d'action (répond à la place du service concerné) 
</t>
  </si>
  <si>
    <t>AS_11</t>
  </si>
  <si>
    <t>AS_12</t>
  </si>
  <si>
    <t>Synthèse du contact et conclusion</t>
  </si>
  <si>
    <t xml:space="preserve">Prise de congé de l'accord </t>
  </si>
  <si>
    <t>La demande nécessite une synthèse (manipulations, livraison, courrier, escalade, ajout/suppression d'un service, ...) :  rappel des accords pris et actions à mener (ex. "Comme nous l'avons vu ensemble, ...", "J'ai bien enregistré votre demande, .... sera effectif à compter du...", "Je transmets immédiatement votre demande ...")
La demande ne nécessite pas de synthèse (demande et réponse simples, appel conflictuel, rappel à l'initiative du client pour mise en relation avec un autre service, transfert de la demande, demande hors périmètre) : validation simple de la compréhension (ex. "Souhaitez-vous d'autres précisions ?")</t>
  </si>
  <si>
    <t>Le chargé de clientèle assure une prise de congé courtoise avec au minimum une formule de politesse et laisse l'initiative au client de raccrocher.
Exemples : « Je vous remercie de votre accueil et vous souhaite une excellente journée / une excellente soirée /un excellent week-end..  Au revoir M / Mme X. »
Liste des cas où il est possible de raccrocher avant le client après prise de congé : 
- Appels conflictuels (après plusieurs tentatives d'apaisement du climat)
- Client n’ayant pas ou mal raccroché son téléphone 
- Mauvaise qualité du son ou bruit de fond important ne permettant pas de communiquer avec le client
- Cas de clients étrangers ne parlant pas la langue du service (français, anglais, allemand, italien)</t>
  </si>
  <si>
    <t>Synthèse partielle des décisions prises Absence de validation de la compréhension ou de la satisfaction de l'interlocuteur (décisions prises, rappel des démarches / explications / délais, ...) ne générant pas d'impact dans la compréhension de la réponse apportée
Absence de synthèse alors que nécessaire</t>
  </si>
  <si>
    <t>Le chargé de clientèle assure une prise de congé courtoise sans respecter la trame définie par l'accord. Prise de congé rapide ne respectant pas la structure définie : 
ex. : "Merci, au revoir", "Au revoir Monsieur / Madame"</t>
  </si>
  <si>
    <t>L'absence de synthèse amène à une compréhension erronée des termes de l'entretien</t>
  </si>
  <si>
    <t>La prise de congé est incorrecte. Le conseiller raccroche sans informer le correspondant</t>
  </si>
  <si>
    <t>AS_13</t>
  </si>
  <si>
    <t>AS_14</t>
  </si>
  <si>
    <t>AS_15</t>
  </si>
  <si>
    <t>AS_16</t>
  </si>
  <si>
    <t>AS_17</t>
  </si>
  <si>
    <t>AS_18</t>
  </si>
  <si>
    <t>AS_19</t>
  </si>
  <si>
    <t xml:space="preserve"> Mise en attente injustifiée : traçage de la communication précédente, simple recherche dans le dossier ou dans l'Intranet, accès au dossier de l'interlocuteur, accès à un applicatif, …
Mauvaise exploitation de la mise en attente générant son renouvellement (non justifié)</t>
  </si>
  <si>
    <t>AS_20</t>
  </si>
  <si>
    <t>AS_21</t>
  </si>
  <si>
    <t>AS_22</t>
  </si>
  <si>
    <t>AS_23</t>
  </si>
  <si>
    <t>AS_24</t>
  </si>
  <si>
    <t>AS_25</t>
  </si>
  <si>
    <t>AS_26</t>
  </si>
  <si>
    <t>Rassure l'interlocuteur avec des mots positifs, valorise le produit
Attitude sûre et professionnelle, bon accompagnement pédagogique, sentiment de prise en charge de la demande</t>
  </si>
  <si>
    <t>Tente de rassurer son interlocuteur, démontre la volonté de prendre en charge la demande et de trouver la bonne solution / proposition mais fait preuve de maladresses induisant un manque d'assurance :  "je réfléchis…" Aucune attention portée à l'interlocuteur, aucun effort pour se faire comprendre ou s'adapter à l'interlocuteur
Dénigre le produit, dévalorise la marque, les services ou ses collègues, cite la concurrence et ses avantages, attitudes commerciales trop poussées risquant de générer de la crainte (sentiment de vente forcée, ...)</t>
  </si>
  <si>
    <t>AS_27</t>
  </si>
  <si>
    <t>Traçage de la demande dans le SI</t>
  </si>
  <si>
    <t>Les actions sont conformes aux engagements pris : transfert de la demande au service dédié, modifications du dossier, envoi de mail, …</t>
  </si>
  <si>
    <t>Traçage partiel</t>
  </si>
  <si>
    <t>Absence de traçage</t>
  </si>
  <si>
    <t>Sécurisation</t>
  </si>
  <si>
    <t>Amira Boubaker</t>
  </si>
  <si>
    <t>khaoula Yaakoubi</t>
  </si>
  <si>
    <t>Brenda Louboya Odia</t>
  </si>
  <si>
    <t>Alaeddine Riahi</t>
  </si>
  <si>
    <t>Anis Riahi</t>
  </si>
  <si>
    <t>Marwa Ben Othman</t>
  </si>
  <si>
    <t>Med Amine Ben Chiba</t>
  </si>
  <si>
    <t>Sghaier Mahdi</t>
  </si>
  <si>
    <t>Nadia MHENNA</t>
  </si>
  <si>
    <t>Rym Mzoughi</t>
  </si>
  <si>
    <t>Med Firas Smaoui</t>
  </si>
  <si>
    <t>Syrine Larbi</t>
  </si>
  <si>
    <t>ibtissem Chabaane</t>
  </si>
  <si>
    <t>Lynda Jouini</t>
  </si>
  <si>
    <t>Saif Eddine  Aloui</t>
  </si>
  <si>
    <t>Nourelhouda Saideni</t>
  </si>
  <si>
    <t>Emna Jouini</t>
  </si>
  <si>
    <t>Chedly RIFI</t>
  </si>
  <si>
    <t>Ameni GUESMI</t>
  </si>
  <si>
    <t>Safa Hammami</t>
  </si>
  <si>
    <t>faten Khiari</t>
  </si>
  <si>
    <r>
      <t>Maîtrise des procéd</t>
    </r>
    <r>
      <rPr>
        <sz val="11"/>
        <rFont val="Arial"/>
        <family val="2"/>
      </rPr>
      <t>ures/ Sécurisation des prérequis</t>
    </r>
  </si>
  <si>
    <r>
      <t xml:space="preserve">Respect partiel des process de traitement n'ayant pas ou peu d'impact sur le client
</t>
    </r>
    <r>
      <rPr>
        <sz val="11"/>
        <rFont val="Arial"/>
        <family val="2"/>
      </rPr>
      <t>Sécurisation partielle des prérequis n'ayant pas ou peu d'impact sur l'intervention.</t>
    </r>
  </si>
  <si>
    <r>
      <t>Traçage de la communication réalisé dans les outils d'historisation</t>
    </r>
    <r>
      <rPr>
        <sz val="11"/>
        <rFont val="Arial"/>
        <family val="2"/>
      </rPr>
      <t xml:space="preserve"> (DiagPro et PC30)</t>
    </r>
    <r>
      <rPr>
        <sz val="11"/>
        <color theme="1" tint="0.249977111117893"/>
        <rFont val="Arial"/>
        <family val="2"/>
      </rPr>
      <t xml:space="preserve">.
</t>
    </r>
  </si>
  <si>
    <r>
      <t xml:space="preserve">Non respect des process définis (impact dans le traitement, impact financier, risque d'insatisfaction Partenaire et/ou Client Final, …)
Personnalisation à tort des process générant une gestion non équitable des clients  (sans accord du superviseur)
Application abusive des process dégradés (discours de crise,...)
</t>
    </r>
    <r>
      <rPr>
        <sz val="11"/>
        <rFont val="Arial"/>
        <family val="2"/>
      </rPr>
      <t>Sécurisation partielle des prérequis ayant un impact sur l'intervention.</t>
    </r>
  </si>
  <si>
    <t>Les actions menées ne sont pas conformes aux engagements pris avec l'interlocuteur ayant un impact sur l'intervention.</t>
  </si>
  <si>
    <t xml:space="preserve">Capital confiance / Qualité relationnelle </t>
  </si>
  <si>
    <t>Contre appel</t>
  </si>
  <si>
    <t>Le conseiller effectue un contre appel chaque fois que c'est nécessaire.</t>
  </si>
  <si>
    <t xml:space="preserve">Le contre appel n'est pas effectué </t>
  </si>
  <si>
    <t>Le chargé de clientèle présente l'objet de l'appel de façon claire et compréhensible par le client
Entrée en relation simple, exposé clair et concis de l'objet de l'appel.
Accroche, met l’interlocuteur en situation d’écoute : "je vous contact au sujet de l'intervention..."</t>
  </si>
  <si>
    <t>Le conseiller exploite les outils mis à sa disposition afin de verrouiller les informations à communiquer à son client.</t>
  </si>
  <si>
    <t xml:space="preserve"> Présentation incomplète : manque un des éléments prérequis
Ton automatique, manque de sourire, présentation peu compréhensible. </t>
  </si>
  <si>
    <t>Le client est pris en charge par un chargé de clientèle qui s'exprime de façon claire et compréhensible et qui respecte au minimum une formule d'accueil définie en fonction du service.
Présentation dynamique, souriante et complète
Exemple : "Bonjour, je suis "Prénom” de la cellule réseau de solutions30"</t>
  </si>
  <si>
    <t>Le conseiller exploite partiellement les outils mis à sa disposition.
Le conseiller n'exploite pas les outils mis à sa disposition.</t>
  </si>
  <si>
    <r>
      <t xml:space="preserve">Respect des process de traitement et/ou d'authentification définis dans le référentiel de l'activité (procédures, scripts, instructions, …)
Personnalisation pertinente, justifiée et adaptée du process en cas de nécessité (cas particulier visé par le superviseur)
</t>
    </r>
    <r>
      <rPr>
        <sz val="11"/>
        <rFont val="Arial"/>
        <family val="2"/>
      </rPr>
      <t>Sécurisation des prérequis du RDV</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</si>
</sst>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_-* #,##0.00\ _€_-;\-* #,##0.00\ _€_-;_-* &quot;-&quot;??\ _€_-;_-@_-"/>
    <numFmt numFmtId="165" formatCode="mmmm\ yyyy"/>
    <numFmt numFmtId="166" formatCode="0.0"/>
    <numFmt numFmtId="167" formatCode="_(* #,##0.00_);_(* \(#,##0.00\);_(* &quot;-&quot;??_);_(@_)"/>
  </numFmts>
  <fonts count="91" x14ac:knownFonts="1">
    <font>
      <sz val="11"/>
      <color theme="1"/>
      <name val="Calibri"/>
      <family val="2"/>
      <scheme val="minor"/>
    </font>
    <font>
      <sz val="11"/>
      <color theme="1"/>
      <name val="Calibri"/>
      <family val="2"/>
      <scheme val="minor"/>
    </font>
    <font>
      <sz val="10"/>
      <color theme="5" tint="-0.499984740745262"/>
      <name val="Arial"/>
      <family val="2"/>
    </font>
    <font>
      <vertAlign val="subscript"/>
      <sz val="36"/>
      <color theme="0"/>
      <name val="Arial"/>
      <family val="2"/>
    </font>
    <font>
      <sz val="24"/>
      <color theme="0"/>
      <name val="Arial"/>
      <family val="2"/>
    </font>
    <font>
      <b/>
      <sz val="14"/>
      <color indexed="9"/>
      <name val="Arial"/>
      <family val="2"/>
    </font>
    <font>
      <b/>
      <sz val="12"/>
      <color indexed="9"/>
      <name val="Arial"/>
      <family val="2"/>
    </font>
    <font>
      <b/>
      <sz val="10"/>
      <color theme="0"/>
      <name val="Arial"/>
      <family val="2"/>
    </font>
    <font>
      <b/>
      <sz val="12"/>
      <color theme="0"/>
      <name val="Arial"/>
      <family val="2"/>
    </font>
    <font>
      <b/>
      <sz val="10"/>
      <color indexed="9"/>
      <name val="Arial"/>
      <family val="2"/>
    </font>
    <font>
      <b/>
      <sz val="8"/>
      <color theme="0"/>
      <name val="Arial"/>
      <family val="2"/>
    </font>
    <font>
      <b/>
      <sz val="10"/>
      <color theme="1" tint="0.34998626667073579"/>
      <name val="Arial"/>
      <family val="2"/>
    </font>
    <font>
      <b/>
      <sz val="11"/>
      <color theme="0"/>
      <name val="Arial"/>
      <family val="2"/>
    </font>
    <font>
      <sz val="12"/>
      <color theme="8" tint="-0.499984740745262"/>
      <name val="Arial"/>
      <family val="2"/>
    </font>
    <font>
      <sz val="12"/>
      <color indexed="20"/>
      <name val="Arial"/>
      <family val="2"/>
    </font>
    <font>
      <b/>
      <sz val="10"/>
      <color indexed="20"/>
      <name val="Arial"/>
      <family val="2"/>
    </font>
    <font>
      <b/>
      <sz val="8"/>
      <color indexed="20"/>
      <name val="Arial"/>
      <family val="2"/>
    </font>
    <font>
      <b/>
      <sz val="12"/>
      <color indexed="20"/>
      <name val="Arial"/>
      <family val="2"/>
    </font>
    <font>
      <sz val="12"/>
      <color indexed="8"/>
      <name val="Arial"/>
      <family val="2"/>
    </font>
    <font>
      <b/>
      <sz val="12"/>
      <color theme="8" tint="-0.499984740745262"/>
      <name val="Arial"/>
      <family val="2"/>
    </font>
    <font>
      <sz val="8"/>
      <color theme="1"/>
      <name val="Arial"/>
      <family val="2"/>
    </font>
    <font>
      <b/>
      <sz val="18"/>
      <color indexed="9"/>
      <name val="Arial"/>
      <family val="2"/>
    </font>
    <font>
      <b/>
      <sz val="12"/>
      <color theme="1" tint="0.34998626667073579"/>
      <name val="Arial"/>
      <family val="2"/>
    </font>
    <font>
      <sz val="10"/>
      <name val="Arial"/>
      <family val="2"/>
    </font>
    <font>
      <sz val="11"/>
      <name val="Arial"/>
      <family val="2"/>
    </font>
    <font>
      <sz val="11"/>
      <color indexed="20"/>
      <name val="Arial"/>
      <family val="2"/>
    </font>
    <font>
      <b/>
      <sz val="11"/>
      <color indexed="20"/>
      <name val="Arial"/>
      <family val="2"/>
    </font>
    <font>
      <sz val="10"/>
      <color theme="1"/>
      <name val="Arial"/>
      <family val="2"/>
    </font>
    <font>
      <sz val="11"/>
      <color theme="1"/>
      <name val="Arial"/>
      <family val="2"/>
    </font>
    <font>
      <b/>
      <sz val="11"/>
      <color indexed="9"/>
      <name val="Arial"/>
      <family val="2"/>
    </font>
    <font>
      <b/>
      <sz val="11"/>
      <color theme="8" tint="-0.499984740745262"/>
      <name val="Helvetica 55 Roman"/>
    </font>
    <font>
      <sz val="11"/>
      <color theme="4" tint="-0.499984740745262"/>
      <name val="Arial"/>
      <family val="2"/>
    </font>
    <font>
      <b/>
      <sz val="11"/>
      <color theme="4" tint="-0.499984740745262"/>
      <name val="Arial"/>
      <family val="2"/>
    </font>
    <font>
      <u/>
      <sz val="11"/>
      <color indexed="20"/>
      <name val="Arial"/>
      <family val="2"/>
    </font>
    <font>
      <sz val="11"/>
      <color theme="1" tint="0.249977111117893"/>
      <name val="Arial"/>
      <family val="2"/>
    </font>
    <font>
      <b/>
      <sz val="10"/>
      <color theme="8" tint="-0.499984740745262"/>
      <name val="Arial"/>
      <family val="2"/>
    </font>
    <font>
      <sz val="10"/>
      <color theme="1"/>
      <name val="Calibri"/>
      <family val="2"/>
      <scheme val="minor"/>
    </font>
    <font>
      <sz val="9"/>
      <color theme="1"/>
      <name val="Calibri"/>
      <family val="2"/>
      <scheme val="minor"/>
    </font>
    <font>
      <sz val="36"/>
      <color theme="3"/>
      <name val="Calibri Light"/>
      <family val="2"/>
      <scheme val="major"/>
    </font>
    <font>
      <sz val="10"/>
      <color theme="0"/>
      <name val="Calibri"/>
      <family val="2"/>
      <scheme val="minor"/>
    </font>
    <font>
      <b/>
      <sz val="18"/>
      <color theme="1"/>
      <name val="Calibri"/>
      <family val="2"/>
      <scheme val="minor"/>
    </font>
    <font>
      <sz val="12"/>
      <color theme="3"/>
      <name val="Calibri"/>
      <family val="2"/>
      <scheme val="minor"/>
    </font>
    <font>
      <b/>
      <sz val="10"/>
      <color theme="0"/>
      <name val="Calibri"/>
      <family val="2"/>
      <scheme val="minor"/>
    </font>
    <font>
      <sz val="12"/>
      <color theme="1"/>
      <name val="Calibri"/>
      <family val="2"/>
      <scheme val="minor"/>
    </font>
    <font>
      <sz val="10"/>
      <color theme="1"/>
      <name val="Calibri"/>
      <family val="2"/>
    </font>
    <font>
      <sz val="11"/>
      <color theme="1"/>
      <name val="Calibri"/>
      <family val="2"/>
    </font>
    <font>
      <sz val="11"/>
      <color theme="0"/>
      <name val="Calibri"/>
      <family val="2"/>
      <scheme val="minor"/>
    </font>
    <font>
      <sz val="10"/>
      <color theme="0"/>
      <name val="Arial"/>
      <family val="2"/>
    </font>
    <font>
      <sz val="12"/>
      <color theme="0"/>
      <name val="Arial"/>
      <family val="2"/>
    </font>
    <font>
      <sz val="8"/>
      <color theme="0"/>
      <name val="Arial"/>
      <family val="2"/>
    </font>
    <font>
      <sz val="24"/>
      <color theme="0"/>
      <name val="Calibri"/>
      <family val="2"/>
      <scheme val="minor"/>
    </font>
    <font>
      <sz val="16"/>
      <color theme="0"/>
      <name val="Calibri"/>
      <family val="2"/>
      <scheme val="minor"/>
    </font>
    <font>
      <sz val="11"/>
      <color rgb="FFFF0000"/>
      <name val="Calibri"/>
      <family val="2"/>
      <scheme val="minor"/>
    </font>
    <font>
      <sz val="9"/>
      <color rgb="FFFF0000"/>
      <name val="Verdana"/>
      <family val="2"/>
    </font>
    <font>
      <sz val="10"/>
      <color indexed="8"/>
      <name val="Arial"/>
      <family val="2"/>
    </font>
    <font>
      <sz val="14"/>
      <color theme="1" tint="0.249977111117893"/>
      <name val="Arial"/>
      <family val="2"/>
    </font>
    <font>
      <b/>
      <sz val="9"/>
      <color theme="0"/>
      <name val="Calibri"/>
      <family val="2"/>
      <scheme val="minor"/>
    </font>
    <font>
      <vertAlign val="subscript"/>
      <sz val="9"/>
      <color theme="0"/>
      <name val="Arial"/>
      <family val="2"/>
    </font>
    <font>
      <sz val="9"/>
      <color theme="1" tint="0.249977111117893"/>
      <name val="Calibri"/>
      <family val="2"/>
      <scheme val="minor"/>
    </font>
    <font>
      <sz val="10"/>
      <color rgb="FFFF0000"/>
      <name val="Arial"/>
      <family val="2"/>
    </font>
    <font>
      <sz val="9"/>
      <color rgb="FFFF0000"/>
      <name val="Calibri"/>
      <family val="2"/>
      <scheme val="minor"/>
    </font>
    <font>
      <vertAlign val="subscript"/>
      <sz val="9"/>
      <color rgb="FFFF0000"/>
      <name val="Arial"/>
      <family val="2"/>
    </font>
    <font>
      <vertAlign val="subscript"/>
      <sz val="36"/>
      <color rgb="FFFF0000"/>
      <name val="Arial"/>
      <family val="2"/>
    </font>
    <font>
      <b/>
      <sz val="9"/>
      <color rgb="FFFF0000"/>
      <name val="Arial"/>
      <family val="2"/>
    </font>
    <font>
      <b/>
      <sz val="14"/>
      <color rgb="FFFF0000"/>
      <name val="Arial"/>
      <family val="2"/>
    </font>
    <font>
      <b/>
      <sz val="10"/>
      <color rgb="FFFF0000"/>
      <name val="Arial"/>
      <family val="2"/>
    </font>
    <font>
      <b/>
      <sz val="12"/>
      <color rgb="FFFF0000"/>
      <name val="Arial"/>
      <family val="2"/>
    </font>
    <font>
      <sz val="9"/>
      <color rgb="FFFF0000"/>
      <name val="Arial"/>
      <family val="2"/>
    </font>
    <font>
      <sz val="12"/>
      <color rgb="FFFF0000"/>
      <name val="Arial"/>
      <family val="2"/>
    </font>
    <font>
      <sz val="8"/>
      <color rgb="FFFF0000"/>
      <name val="Arial"/>
      <family val="2"/>
    </font>
    <font>
      <b/>
      <sz val="12"/>
      <color theme="1" tint="0.249977111117893"/>
      <name val="Arial"/>
      <family val="2"/>
    </font>
    <font>
      <b/>
      <sz val="12"/>
      <color theme="5" tint="-0.499984740745262"/>
      <name val="Arial"/>
      <family val="2"/>
    </font>
    <font>
      <b/>
      <sz val="12"/>
      <color theme="1"/>
      <name val="Calibri"/>
      <family val="2"/>
      <scheme val="minor"/>
    </font>
    <font>
      <b/>
      <sz val="11"/>
      <color theme="8" tint="-0.499984740745262"/>
      <name val="Arial"/>
      <family val="2"/>
    </font>
    <font>
      <sz val="11"/>
      <color theme="1" tint="0.249977111117893"/>
      <name val="Calibri"/>
      <family val="2"/>
      <scheme val="minor"/>
    </font>
    <font>
      <vertAlign val="subscript"/>
      <sz val="12"/>
      <color rgb="FFFF0000"/>
      <name val="Arial"/>
      <family val="2"/>
    </font>
    <font>
      <sz val="12"/>
      <color rgb="FFFF0000"/>
      <name val="Calibri"/>
      <family val="2"/>
      <scheme val="minor"/>
    </font>
    <font>
      <b/>
      <sz val="16"/>
      <color theme="1"/>
      <name val="Calibri"/>
      <family val="2"/>
      <scheme val="minor"/>
    </font>
    <font>
      <vertAlign val="subscript"/>
      <sz val="16"/>
      <color theme="1" tint="0.14999847407452621"/>
      <name val="Arial"/>
      <family val="2"/>
    </font>
    <font>
      <b/>
      <sz val="14"/>
      <color theme="0"/>
      <name val="Arial"/>
      <family val="2"/>
    </font>
    <font>
      <sz val="26"/>
      <color theme="0"/>
      <name val="Calibri"/>
      <family val="2"/>
      <scheme val="minor"/>
    </font>
    <font>
      <b/>
      <sz val="11"/>
      <color theme="0"/>
      <name val="Calibri"/>
      <family val="2"/>
      <scheme val="minor"/>
    </font>
    <font>
      <sz val="11"/>
      <color theme="1"/>
      <name val="Calibri"/>
      <family val="2"/>
      <scheme val="minor"/>
    </font>
    <font>
      <sz val="11"/>
      <color indexed="62"/>
      <name val="Arial"/>
      <family val="2"/>
    </font>
    <font>
      <sz val="24"/>
      <color rgb="FFFF0000"/>
      <name val="Calibri"/>
      <family val="2"/>
      <scheme val="minor"/>
    </font>
    <font>
      <b/>
      <sz val="18"/>
      <color rgb="FFFF0000"/>
      <name val="Arial"/>
      <family val="2"/>
    </font>
    <font>
      <sz val="11"/>
      <color rgb="FFFF0000"/>
      <name val="Arial"/>
      <family val="2"/>
    </font>
    <font>
      <sz val="8"/>
      <name val="Calibri"/>
      <family val="2"/>
      <scheme val="minor"/>
    </font>
    <font>
      <b/>
      <i/>
      <sz val="9"/>
      <color rgb="FF002060"/>
      <name val="Arial"/>
      <family val="2"/>
    </font>
    <font>
      <sz val="11"/>
      <color theme="3"/>
      <name val="Arial"/>
      <family val="2"/>
    </font>
    <font>
      <b/>
      <sz val="9"/>
      <color rgb="FF002060"/>
      <name val="Arial"/>
      <family val="2"/>
    </font>
  </fonts>
  <fills count="28">
    <fill>
      <patternFill patternType="none"/>
    </fill>
    <fill>
      <patternFill patternType="gray125"/>
    </fill>
    <fill>
      <patternFill patternType="solid">
        <fgColor theme="3" tint="0.59999389629810485"/>
        <bgColor indexed="64"/>
      </patternFill>
    </fill>
    <fill>
      <patternFill patternType="solid">
        <fgColor rgb="FF009999"/>
        <bgColor indexed="64"/>
      </patternFill>
    </fill>
    <fill>
      <patternFill patternType="solid">
        <fgColor theme="3" tint="0.39997558519241921"/>
        <bgColor indexed="64"/>
      </patternFill>
    </fill>
    <fill>
      <patternFill patternType="solid">
        <fgColor rgb="FFFF6600"/>
        <bgColor indexed="64"/>
      </patternFill>
    </fill>
    <fill>
      <patternFill patternType="solid">
        <fgColor theme="2"/>
        <bgColor indexed="64"/>
      </patternFill>
    </fill>
    <fill>
      <patternFill patternType="solid">
        <fgColor theme="2" tint="-0.249977111117893"/>
        <bgColor indexed="64"/>
      </patternFill>
    </fill>
    <fill>
      <patternFill patternType="solid">
        <fgColor theme="0"/>
        <bgColor indexed="64"/>
      </patternFill>
    </fill>
    <fill>
      <patternFill patternType="solid">
        <fgColor theme="8" tint="-0.499984740745262"/>
        <bgColor indexed="64"/>
      </patternFill>
    </fill>
    <fill>
      <patternFill patternType="solid">
        <fgColor theme="0" tint="-4.9989318521683403E-2"/>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theme="8" tint="0.39997558519241921"/>
        <bgColor indexed="64"/>
      </patternFill>
    </fill>
    <fill>
      <patternFill patternType="solid">
        <fgColor indexed="9"/>
        <bgColor indexed="64"/>
      </patternFill>
    </fill>
    <fill>
      <patternFill patternType="solid">
        <fgColor theme="9" tint="0.79998168889431442"/>
        <bgColor indexed="64"/>
      </patternFill>
    </fill>
    <fill>
      <patternFill patternType="solid">
        <fgColor rgb="FF92D050"/>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theme="6"/>
        <bgColor theme="6"/>
      </patternFill>
    </fill>
    <fill>
      <patternFill patternType="solid">
        <fgColor theme="5"/>
        <bgColor theme="5"/>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8" tint="0.79998168889431442"/>
        <bgColor indexed="64"/>
      </patternFill>
    </fill>
    <fill>
      <patternFill patternType="solid">
        <fgColor rgb="FFFF0000"/>
        <bgColor indexed="64"/>
      </patternFill>
    </fill>
    <fill>
      <patternFill patternType="solid">
        <fgColor rgb="FFFF9933"/>
        <bgColor indexed="64"/>
      </patternFill>
    </fill>
    <fill>
      <patternFill patternType="solid">
        <fgColor theme="0" tint="-0.34998626667073579"/>
        <bgColor indexed="64"/>
      </patternFill>
    </fill>
    <fill>
      <patternFill patternType="solid">
        <fgColor rgb="FFF2F2F2"/>
        <bgColor indexed="64"/>
      </patternFill>
    </fill>
  </fills>
  <borders count="69">
    <border>
      <left/>
      <right/>
      <top/>
      <bottom/>
      <diagonal/>
    </border>
    <border>
      <left style="medium">
        <color theme="0"/>
      </left>
      <right style="medium">
        <color theme="0"/>
      </right>
      <top/>
      <bottom/>
      <diagonal/>
    </border>
    <border>
      <left/>
      <right style="thin">
        <color theme="0"/>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style="thin">
        <color theme="0"/>
      </bottom>
      <diagonal/>
    </border>
    <border>
      <left style="hair">
        <color theme="0"/>
      </left>
      <right style="hair">
        <color theme="0"/>
      </right>
      <top style="hair">
        <color theme="0"/>
      </top>
      <bottom style="hair">
        <color theme="0"/>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0"/>
      </top>
      <bottom/>
      <diagonal/>
    </border>
    <border>
      <left style="medium">
        <color theme="0"/>
      </left>
      <right/>
      <top/>
      <bottom/>
      <diagonal/>
    </border>
    <border>
      <left/>
      <right style="medium">
        <color theme="0"/>
      </right>
      <top/>
      <bottom/>
      <diagonal/>
    </border>
    <border>
      <left style="thin">
        <color theme="0"/>
      </left>
      <right style="thin">
        <color theme="0"/>
      </right>
      <top/>
      <bottom/>
      <diagonal/>
    </border>
    <border>
      <left style="thin">
        <color theme="0"/>
      </left>
      <right style="thin">
        <color theme="0"/>
      </right>
      <top/>
      <bottom style="thin">
        <color theme="0"/>
      </bottom>
      <diagonal/>
    </border>
    <border>
      <left style="hair">
        <color theme="8" tint="-0.499984740745262"/>
      </left>
      <right style="hair">
        <color theme="8" tint="-0.499984740745262"/>
      </right>
      <top style="hair">
        <color theme="8" tint="-0.499984740745262"/>
      </top>
      <bottom style="hair">
        <color theme="8" tint="-0.499984740745262"/>
      </bottom>
      <diagonal/>
    </border>
    <border>
      <left/>
      <right style="thin">
        <color theme="0"/>
      </right>
      <top/>
      <bottom style="thick">
        <color theme="0"/>
      </bottom>
      <diagonal/>
    </border>
    <border>
      <left style="thin">
        <color theme="0"/>
      </left>
      <right style="thin">
        <color theme="0"/>
      </right>
      <top/>
      <bottom style="thick">
        <color theme="0"/>
      </bottom>
      <diagonal/>
    </border>
    <border>
      <left style="hair">
        <color theme="4" tint="-0.499984740745262"/>
      </left>
      <right style="hair">
        <color theme="4" tint="-0.499984740745262"/>
      </right>
      <top style="hair">
        <color theme="4" tint="-0.499984740745262"/>
      </top>
      <bottom style="hair">
        <color theme="4" tint="-0.499984740745262"/>
      </bottom>
      <diagonal/>
    </border>
    <border>
      <left style="hair">
        <color theme="0"/>
      </left>
      <right/>
      <top style="hair">
        <color theme="0"/>
      </top>
      <bottom style="hair">
        <color theme="0"/>
      </bottom>
      <diagonal/>
    </border>
    <border>
      <left/>
      <right style="hair">
        <color theme="0"/>
      </right>
      <top style="hair">
        <color theme="0"/>
      </top>
      <bottom style="hair">
        <color theme="0"/>
      </bottom>
      <diagonal/>
    </border>
    <border>
      <left/>
      <right/>
      <top style="thin">
        <color theme="0"/>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ck">
        <color theme="0"/>
      </left>
      <right style="thick">
        <color theme="0"/>
      </right>
      <top/>
      <bottom/>
      <diagonal/>
    </border>
    <border>
      <left style="thin">
        <color theme="6" tint="0.39994506668294322"/>
      </left>
      <right/>
      <top style="thin">
        <color theme="6" tint="0.39994506668294322"/>
      </top>
      <bottom/>
      <diagonal/>
    </border>
    <border>
      <left style="thin">
        <color theme="6" tint="0.39991454817346722"/>
      </left>
      <right/>
      <top/>
      <bottom/>
      <diagonal/>
    </border>
    <border>
      <left style="thin">
        <color theme="6" tint="0.39994506668294322"/>
      </left>
      <right/>
      <top/>
      <bottom/>
      <diagonal/>
    </border>
    <border>
      <left style="thin">
        <color theme="6" tint="0.39994506668294322"/>
      </left>
      <right/>
      <top/>
      <bottom style="thin">
        <color theme="6" tint="0.3999450666829432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right style="thick">
        <color theme="0"/>
      </right>
      <top style="hair">
        <color theme="0"/>
      </top>
      <bottom style="hair">
        <color theme="0"/>
      </bottom>
      <diagonal/>
    </border>
    <border>
      <left style="thick">
        <color theme="0"/>
      </left>
      <right style="thick">
        <color theme="0"/>
      </right>
      <top style="thick">
        <color theme="0"/>
      </top>
      <bottom style="hair">
        <color theme="0"/>
      </bottom>
      <diagonal/>
    </border>
    <border>
      <left style="thick">
        <color theme="0"/>
      </left>
      <right style="thick">
        <color theme="0"/>
      </right>
      <top style="hair">
        <color theme="0"/>
      </top>
      <bottom style="hair">
        <color theme="0"/>
      </bottom>
      <diagonal/>
    </border>
    <border>
      <left style="thick">
        <color theme="0"/>
      </left>
      <right style="thick">
        <color theme="0"/>
      </right>
      <top/>
      <bottom style="hair">
        <color theme="0"/>
      </bottom>
      <diagonal/>
    </border>
    <border>
      <left style="thin">
        <color theme="0"/>
      </left>
      <right style="thin">
        <color theme="0"/>
      </right>
      <top style="thin">
        <color theme="0"/>
      </top>
      <bottom style="hair">
        <color theme="0"/>
      </bottom>
      <diagonal/>
    </border>
    <border>
      <left style="thin">
        <color theme="0"/>
      </left>
      <right style="thin">
        <color theme="0"/>
      </right>
      <top style="hair">
        <color theme="0"/>
      </top>
      <bottom style="hair">
        <color theme="0"/>
      </bottom>
      <diagonal/>
    </border>
    <border>
      <left style="hair">
        <color theme="0"/>
      </left>
      <right/>
      <top style="hair">
        <color theme="0"/>
      </top>
      <bottom/>
      <diagonal/>
    </border>
    <border>
      <left style="thin">
        <color theme="0"/>
      </left>
      <right/>
      <top/>
      <bottom style="thin">
        <color theme="0"/>
      </bottom>
      <diagonal/>
    </border>
    <border>
      <left style="thin">
        <color indexed="64"/>
      </left>
      <right style="thin">
        <color indexed="64"/>
      </right>
      <top style="thin">
        <color indexed="64"/>
      </top>
      <bottom style="thin">
        <color indexed="64"/>
      </bottom>
      <diagonal/>
    </border>
    <border>
      <left/>
      <right/>
      <top/>
      <bottom style="thin">
        <color theme="0"/>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left>
      <right/>
      <top/>
      <bottom/>
      <diagonal/>
    </border>
    <border>
      <left style="thick">
        <color theme="0"/>
      </left>
      <right style="thick">
        <color theme="0"/>
      </right>
      <top style="thick">
        <color theme="0"/>
      </top>
      <bottom style="thick">
        <color theme="0"/>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top style="thin">
        <color theme="0"/>
      </top>
      <bottom style="thin">
        <color theme="0" tint="-0.499984740745262"/>
      </bottom>
      <diagonal/>
    </border>
    <border>
      <left/>
      <right style="thin">
        <color theme="0" tint="-0.499984740745262"/>
      </right>
      <top style="thin">
        <color theme="0"/>
      </top>
      <bottom style="thin">
        <color theme="0" tint="-0.499984740745262"/>
      </bottom>
      <diagonal/>
    </border>
    <border>
      <left/>
      <right style="hair">
        <color theme="0"/>
      </right>
      <top style="hair">
        <color theme="0"/>
      </top>
      <bottom/>
      <diagonal/>
    </border>
    <border>
      <left style="hair">
        <color theme="0"/>
      </left>
      <right/>
      <top/>
      <bottom style="hair">
        <color theme="0"/>
      </bottom>
      <diagonal/>
    </border>
    <border>
      <left/>
      <right style="hair">
        <color theme="0"/>
      </right>
      <top/>
      <bottom style="hair">
        <color theme="0"/>
      </bottom>
      <diagonal/>
    </border>
    <border>
      <left/>
      <right/>
      <top style="hair">
        <color theme="0"/>
      </top>
      <bottom style="hair">
        <color theme="0"/>
      </bottom>
      <diagonal/>
    </border>
    <border>
      <left style="thin">
        <color theme="5"/>
      </left>
      <right/>
      <top/>
      <bottom/>
      <diagonal/>
    </border>
    <border>
      <left/>
      <right style="thin">
        <color theme="5"/>
      </right>
      <top/>
      <bottom/>
      <diagonal/>
    </border>
    <border>
      <left style="hair">
        <color auto="1"/>
      </left>
      <right style="hair">
        <color auto="1"/>
      </right>
      <top style="hair">
        <color auto="1"/>
      </top>
      <bottom style="hair">
        <color auto="1"/>
      </bottom>
      <diagonal/>
    </border>
  </borders>
  <cellStyleXfs count="10">
    <xf numFmtId="0" fontId="0" fillId="0" borderId="0"/>
    <xf numFmtId="9" fontId="1" fillId="0" borderId="0" applyFont="0" applyFill="0" applyBorder="0" applyAlignment="0" applyProtection="0"/>
    <xf numFmtId="0" fontId="23" fillId="0" borderId="0" applyNumberFormat="0" applyFill="0" applyBorder="0" applyAlignment="0" applyProtection="0"/>
    <xf numFmtId="0" fontId="27" fillId="0" borderId="0"/>
    <xf numFmtId="0" fontId="38" fillId="0" borderId="0" applyNumberFormat="0" applyFill="0" applyBorder="0" applyAlignment="0" applyProtection="0"/>
    <xf numFmtId="167" fontId="36" fillId="0" borderId="0" applyFont="0" applyFill="0" applyBorder="0" applyAlignment="0" applyProtection="0"/>
    <xf numFmtId="9" fontId="54" fillId="0" borderId="0" applyFont="0" applyFill="0" applyBorder="0" applyAlignment="0" applyProtection="0"/>
    <xf numFmtId="164" fontId="1" fillId="0" borderId="0" applyFont="0" applyFill="0" applyBorder="0" applyAlignment="0" applyProtection="0"/>
    <xf numFmtId="164" fontId="36" fillId="0" borderId="0" applyFont="0" applyFill="0" applyBorder="0" applyAlignment="0" applyProtection="0"/>
    <xf numFmtId="164" fontId="1" fillId="0" borderId="0" applyFont="0" applyFill="0" applyBorder="0" applyAlignment="0" applyProtection="0"/>
  </cellStyleXfs>
  <cellXfs count="635">
    <xf numFmtId="0" fontId="0" fillId="0" borderId="0" xfId="0"/>
    <xf numFmtId="0" fontId="0" fillId="0" borderId="0" xfId="0" applyAlignment="1" applyProtection="1">
      <alignment wrapText="1"/>
    </xf>
    <xf numFmtId="0" fontId="0" fillId="0" borderId="0" xfId="0" applyProtection="1"/>
    <xf numFmtId="0" fontId="2" fillId="0" borderId="0" xfId="0" applyFont="1" applyProtection="1"/>
    <xf numFmtId="0" fontId="0" fillId="0" borderId="0" xfId="0" applyBorder="1" applyProtection="1"/>
    <xf numFmtId="166" fontId="0" fillId="0" borderId="0" xfId="0" applyNumberFormat="1" applyProtection="1"/>
    <xf numFmtId="0" fontId="0" fillId="8" borderId="0" xfId="0" applyFill="1" applyAlignment="1" applyProtection="1">
      <alignment wrapText="1"/>
    </xf>
    <xf numFmtId="166" fontId="0" fillId="8" borderId="0" xfId="0" applyNumberFormat="1" applyFill="1" applyAlignment="1" applyProtection="1">
      <alignment wrapText="1"/>
    </xf>
    <xf numFmtId="0" fontId="0" fillId="0" borderId="0" xfId="0" applyBorder="1" applyAlignment="1" applyProtection="1">
      <alignment wrapText="1"/>
    </xf>
    <xf numFmtId="0" fontId="0" fillId="0" borderId="0" xfId="0" applyFill="1" applyBorder="1" applyProtection="1"/>
    <xf numFmtId="0" fontId="0" fillId="0" borderId="0" xfId="0" applyFill="1" applyBorder="1" applyAlignment="1" applyProtection="1">
      <alignment wrapText="1"/>
    </xf>
    <xf numFmtId="0" fontId="0" fillId="0" borderId="0" xfId="0" applyFill="1" applyProtection="1"/>
    <xf numFmtId="0" fontId="24" fillId="0" borderId="0" xfId="2" applyFont="1" applyAlignment="1" applyProtection="1">
      <alignment wrapText="1"/>
    </xf>
    <xf numFmtId="0" fontId="24" fillId="0" borderId="0" xfId="2" applyFont="1" applyProtection="1"/>
    <xf numFmtId="0" fontId="24" fillId="0" borderId="0" xfId="2" applyFont="1" applyFill="1" applyAlignment="1" applyProtection="1">
      <alignment vertical="center"/>
    </xf>
    <xf numFmtId="0" fontId="24" fillId="0" borderId="0" xfId="2" applyFont="1" applyAlignment="1" applyProtection="1">
      <alignment vertical="center"/>
    </xf>
    <xf numFmtId="0" fontId="28" fillId="0" borderId="0" xfId="3" applyFont="1" applyAlignment="1" applyProtection="1">
      <alignment vertical="center"/>
    </xf>
    <xf numFmtId="0" fontId="24" fillId="0" borderId="0" xfId="3" applyFont="1" applyProtection="1"/>
    <xf numFmtId="0" fontId="31" fillId="0" borderId="0" xfId="3" applyFont="1" applyBorder="1" applyAlignment="1">
      <alignment vertical="center"/>
    </xf>
    <xf numFmtId="0" fontId="31" fillId="0" borderId="0" xfId="3" applyFont="1" applyProtection="1"/>
    <xf numFmtId="0" fontId="28" fillId="0" borderId="0" xfId="3" applyFont="1" applyBorder="1" applyAlignment="1">
      <alignment vertical="center"/>
    </xf>
    <xf numFmtId="0" fontId="28" fillId="0" borderId="0" xfId="3" applyFont="1" applyProtection="1"/>
    <xf numFmtId="0" fontId="31" fillId="0" borderId="0" xfId="3" applyFont="1" applyAlignment="1" applyProtection="1"/>
    <xf numFmtId="0" fontId="28" fillId="0" borderId="0" xfId="3" applyFont="1" applyFill="1" applyProtection="1"/>
    <xf numFmtId="0" fontId="31" fillId="0" borderId="0" xfId="3" applyFont="1" applyAlignment="1">
      <alignment vertical="center"/>
    </xf>
    <xf numFmtId="0" fontId="31" fillId="0" borderId="0" xfId="3" applyFont="1" applyAlignment="1" applyProtection="1">
      <alignment vertical="center"/>
    </xf>
    <xf numFmtId="0" fontId="28" fillId="0" borderId="0" xfId="3" applyFont="1" applyAlignment="1">
      <alignment vertical="center"/>
    </xf>
    <xf numFmtId="0" fontId="24" fillId="0" borderId="0" xfId="3" applyFont="1" applyAlignment="1">
      <alignment vertical="center"/>
    </xf>
    <xf numFmtId="0" fontId="25" fillId="0" borderId="0" xfId="2" applyFont="1" applyAlignment="1" applyProtection="1">
      <alignment wrapText="1"/>
    </xf>
    <xf numFmtId="0" fontId="24" fillId="0" borderId="0" xfId="2" applyFont="1" applyFill="1" applyBorder="1" applyProtection="1"/>
    <xf numFmtId="0" fontId="24" fillId="0" borderId="0" xfId="2" applyFont="1" applyFill="1" applyBorder="1" applyAlignment="1" applyProtection="1">
      <alignment vertical="center"/>
    </xf>
    <xf numFmtId="165" fontId="3" fillId="0" borderId="0" xfId="0" applyNumberFormat="1" applyFont="1" applyFill="1" applyBorder="1" applyAlignment="1" applyProtection="1">
      <alignment vertical="center" wrapText="1"/>
      <protection locked="0"/>
    </xf>
    <xf numFmtId="165" fontId="3" fillId="0" borderId="13" xfId="0" applyNumberFormat="1" applyFont="1" applyFill="1" applyBorder="1" applyAlignment="1" applyProtection="1">
      <alignment vertical="center" wrapText="1"/>
      <protection locked="0"/>
    </xf>
    <xf numFmtId="0" fontId="4" fillId="0" borderId="0" xfId="0" applyFont="1" applyFill="1" applyBorder="1" applyAlignment="1" applyProtection="1">
      <alignment vertical="center" wrapText="1"/>
      <protection locked="0"/>
    </xf>
    <xf numFmtId="0" fontId="28" fillId="0" borderId="0" xfId="3" applyFont="1" applyFill="1" applyAlignment="1" applyProtection="1">
      <alignment vertical="center"/>
    </xf>
    <xf numFmtId="1" fontId="29" fillId="0" borderId="0" xfId="3" applyNumberFormat="1" applyFont="1" applyFill="1" applyBorder="1" applyAlignment="1" applyProtection="1">
      <alignment vertical="center" wrapText="1"/>
    </xf>
    <xf numFmtId="0" fontId="24" fillId="0" borderId="0" xfId="3" applyFont="1" applyFill="1" applyProtection="1"/>
    <xf numFmtId="2" fontId="30" fillId="15" borderId="3" xfId="3" applyNumberFormat="1" applyFont="1" applyFill="1" applyBorder="1" applyAlignment="1" applyProtection="1">
      <alignment horizontal="center" vertical="center" wrapText="1"/>
    </xf>
    <xf numFmtId="0" fontId="27" fillId="0" borderId="0" xfId="3"/>
    <xf numFmtId="0" fontId="35" fillId="0" borderId="16" xfId="3" applyFont="1" applyBorder="1" applyAlignment="1" applyProtection="1">
      <alignment horizontal="center" vertical="center"/>
      <protection locked="0"/>
    </xf>
    <xf numFmtId="0" fontId="0" fillId="0" borderId="0" xfId="0" applyFill="1"/>
    <xf numFmtId="0" fontId="27" fillId="0" borderId="0" xfId="3" applyAlignment="1">
      <alignment horizontal="center" vertical="center"/>
    </xf>
    <xf numFmtId="0" fontId="6" fillId="12" borderId="0" xfId="3" applyFont="1" applyFill="1" applyBorder="1" applyAlignment="1">
      <alignment horizontal="center"/>
    </xf>
    <xf numFmtId="0" fontId="6" fillId="12" borderId="16" xfId="3" applyFont="1" applyFill="1" applyBorder="1" applyAlignment="1">
      <alignment horizontal="center"/>
    </xf>
    <xf numFmtId="0" fontId="35" fillId="0" borderId="19" xfId="3" applyFont="1" applyBorder="1" applyAlignment="1" applyProtection="1">
      <alignment horizontal="center" vertical="center"/>
      <protection locked="0"/>
    </xf>
    <xf numFmtId="165" fontId="3" fillId="0" borderId="0" xfId="0" applyNumberFormat="1" applyFont="1" applyFill="1" applyBorder="1" applyAlignment="1" applyProtection="1">
      <alignment horizontal="center" wrapText="1"/>
      <protection locked="0"/>
    </xf>
    <xf numFmtId="165" fontId="3" fillId="0" borderId="0" xfId="0" applyNumberFormat="1" applyFont="1" applyFill="1" applyBorder="1" applyAlignment="1" applyProtection="1">
      <alignment horizontal="center" vertical="center" wrapText="1"/>
      <protection locked="0"/>
    </xf>
    <xf numFmtId="0" fontId="4" fillId="0" borderId="0" xfId="0" applyFont="1" applyFill="1" applyBorder="1" applyAlignment="1" applyProtection="1">
      <alignment horizontal="center" vertical="center" wrapText="1"/>
      <protection locked="0"/>
    </xf>
    <xf numFmtId="1" fontId="47" fillId="0" borderId="0" xfId="0" applyNumberFormat="1" applyFont="1" applyFill="1" applyAlignment="1" applyProtection="1">
      <alignment horizontal="center" vertical="center"/>
    </xf>
    <xf numFmtId="0" fontId="27" fillId="0" borderId="0" xfId="3" applyFont="1"/>
    <xf numFmtId="0" fontId="27" fillId="0" borderId="0" xfId="3" applyFont="1" applyAlignment="1">
      <alignment horizontal="center" vertical="center"/>
    </xf>
    <xf numFmtId="165" fontId="3" fillId="0" borderId="0" xfId="0" applyNumberFormat="1" applyFont="1" applyFill="1" applyBorder="1" applyAlignment="1" applyProtection="1">
      <alignment wrapText="1"/>
      <protection locked="0"/>
    </xf>
    <xf numFmtId="0" fontId="27" fillId="0" borderId="0" xfId="3" applyFill="1"/>
    <xf numFmtId="0" fontId="27" fillId="0" borderId="0" xfId="3" applyFont="1" applyFill="1"/>
    <xf numFmtId="0" fontId="0" fillId="0" borderId="0" xfId="0" applyFill="1" applyBorder="1" applyAlignment="1">
      <alignment horizontal="left" vertical="center" wrapText="1"/>
    </xf>
    <xf numFmtId="0" fontId="51" fillId="0" borderId="0" xfId="0" applyFont="1" applyFill="1" applyBorder="1" applyAlignment="1">
      <alignment horizontal="center" vertical="center" wrapText="1"/>
    </xf>
    <xf numFmtId="0" fontId="24" fillId="0" borderId="0" xfId="2" applyFont="1" applyFill="1" applyProtection="1"/>
    <xf numFmtId="0" fontId="52" fillId="0" borderId="0" xfId="0" applyFont="1" applyAlignment="1" applyProtection="1">
      <alignment wrapText="1"/>
    </xf>
    <xf numFmtId="0" fontId="53" fillId="0" borderId="0" xfId="0" applyFont="1"/>
    <xf numFmtId="0" fontId="52" fillId="8" borderId="0" xfId="0" applyFont="1" applyFill="1" applyAlignment="1" applyProtection="1">
      <alignment wrapText="1"/>
    </xf>
    <xf numFmtId="0" fontId="51" fillId="9" borderId="0" xfId="0" applyFont="1" applyFill="1" applyBorder="1" applyAlignment="1" applyProtection="1">
      <alignment horizontal="center" vertical="center" wrapText="1"/>
    </xf>
    <xf numFmtId="165" fontId="3" fillId="0" borderId="12" xfId="0" applyNumberFormat="1" applyFont="1" applyFill="1" applyBorder="1" applyAlignment="1" applyProtection="1">
      <alignment wrapText="1"/>
    </xf>
    <xf numFmtId="165" fontId="3" fillId="0" borderId="0" xfId="0" applyNumberFormat="1" applyFont="1" applyFill="1" applyBorder="1" applyAlignment="1" applyProtection="1">
      <alignment wrapText="1"/>
    </xf>
    <xf numFmtId="165" fontId="3" fillId="0" borderId="0" xfId="0" applyNumberFormat="1" applyFont="1" applyFill="1" applyBorder="1" applyAlignment="1" applyProtection="1">
      <alignment vertical="center" wrapText="1"/>
    </xf>
    <xf numFmtId="165" fontId="57" fillId="0" borderId="0" xfId="0" applyNumberFormat="1" applyFont="1" applyFill="1" applyBorder="1" applyAlignment="1" applyProtection="1">
      <alignment vertical="center" wrapText="1"/>
    </xf>
    <xf numFmtId="165" fontId="57" fillId="0" borderId="0" xfId="0" applyNumberFormat="1" applyFont="1" applyFill="1" applyBorder="1" applyAlignment="1" applyProtection="1">
      <alignment wrapText="1"/>
    </xf>
    <xf numFmtId="165" fontId="3" fillId="0" borderId="1" xfId="0" applyNumberFormat="1" applyFont="1" applyFill="1" applyBorder="1" applyAlignment="1" applyProtection="1">
      <alignment wrapText="1"/>
    </xf>
    <xf numFmtId="0" fontId="0" fillId="17" borderId="4" xfId="0" applyFill="1" applyBorder="1" applyAlignment="1" applyProtection="1">
      <alignment horizontal="center"/>
    </xf>
    <xf numFmtId="0" fontId="0" fillId="17" borderId="6" xfId="0" applyFill="1" applyBorder="1" applyAlignment="1" applyProtection="1">
      <alignment horizontal="center"/>
    </xf>
    <xf numFmtId="0" fontId="0" fillId="0" borderId="11" xfId="0" applyFill="1" applyBorder="1" applyAlignment="1" applyProtection="1">
      <alignment horizontal="center"/>
    </xf>
    <xf numFmtId="0" fontId="0" fillId="17" borderId="8" xfId="0" applyFill="1" applyBorder="1" applyAlignment="1" applyProtection="1">
      <alignment horizontal="center"/>
    </xf>
    <xf numFmtId="0" fontId="0" fillId="17" borderId="6" xfId="0" applyFill="1" applyBorder="1" applyAlignment="1" applyProtection="1">
      <alignment horizontal="center" wrapText="1"/>
    </xf>
    <xf numFmtId="0" fontId="0" fillId="0" borderId="0" xfId="0" applyFill="1" applyBorder="1" applyAlignment="1" applyProtection="1">
      <alignment horizontal="center"/>
    </xf>
    <xf numFmtId="0" fontId="0" fillId="17" borderId="14" xfId="0" applyFill="1" applyBorder="1" applyAlignment="1" applyProtection="1">
      <alignment horizontal="center"/>
    </xf>
    <xf numFmtId="0" fontId="37" fillId="0" borderId="0" xfId="0" applyFont="1" applyFill="1" applyBorder="1" applyAlignment="1" applyProtection="1">
      <alignment horizontal="center" wrapText="1"/>
    </xf>
    <xf numFmtId="0" fontId="0" fillId="10" borderId="0" xfId="0" applyFill="1" applyProtection="1"/>
    <xf numFmtId="0" fontId="0" fillId="13" borderId="0" xfId="0" applyFill="1" applyProtection="1"/>
    <xf numFmtId="0" fontId="0" fillId="0" borderId="2" xfId="0" applyFill="1" applyBorder="1" applyAlignment="1" applyProtection="1">
      <alignment horizontal="center"/>
    </xf>
    <xf numFmtId="0" fontId="0" fillId="10" borderId="0" xfId="0" applyFill="1" applyAlignment="1" applyProtection="1">
      <alignment vertical="center"/>
    </xf>
    <xf numFmtId="0" fontId="0" fillId="0" borderId="0" xfId="0" applyFill="1" applyAlignment="1" applyProtection="1">
      <alignment vertical="center"/>
    </xf>
    <xf numFmtId="0" fontId="0" fillId="0" borderId="0" xfId="0" applyFont="1" applyFill="1" applyBorder="1" applyAlignment="1" applyProtection="1">
      <alignment horizontal="center" vertical="center"/>
    </xf>
    <xf numFmtId="167" fontId="0" fillId="0" borderId="0" xfId="5" applyFont="1" applyFill="1" applyBorder="1" applyAlignment="1" applyProtection="1">
      <alignment horizontal="center" vertical="center"/>
    </xf>
    <xf numFmtId="0" fontId="43" fillId="10" borderId="0" xfId="0" applyFont="1" applyFill="1" applyAlignment="1" applyProtection="1">
      <alignment vertical="center"/>
    </xf>
    <xf numFmtId="0" fontId="0" fillId="13" borderId="0" xfId="0" applyFill="1" applyAlignment="1" applyProtection="1">
      <alignment vertical="center"/>
    </xf>
    <xf numFmtId="0" fontId="39" fillId="0" borderId="0" xfId="0" applyNumberFormat="1" applyFont="1" applyFill="1" applyBorder="1" applyAlignment="1" applyProtection="1">
      <alignment horizontal="center" vertical="center" wrapText="1"/>
    </xf>
    <xf numFmtId="0" fontId="36" fillId="0" borderId="0" xfId="0" applyFont="1" applyFill="1" applyAlignment="1" applyProtection="1">
      <alignment vertical="center"/>
    </xf>
    <xf numFmtId="0" fontId="0" fillId="0" borderId="0" xfId="0" applyAlignment="1" applyProtection="1">
      <alignment vertical="center"/>
    </xf>
    <xf numFmtId="2" fontId="0" fillId="0" borderId="0" xfId="0" applyNumberFormat="1" applyFont="1" applyFill="1" applyBorder="1" applyAlignment="1" applyProtection="1">
      <alignment horizontal="left" indent="1"/>
    </xf>
    <xf numFmtId="10" fontId="0" fillId="0" borderId="0" xfId="1" applyNumberFormat="1" applyFont="1" applyFill="1" applyBorder="1" applyAlignment="1" applyProtection="1">
      <alignment horizontal="center" vertical="center"/>
    </xf>
    <xf numFmtId="167" fontId="1" fillId="10" borderId="0" xfId="5" applyFont="1" applyFill="1" applyProtection="1"/>
    <xf numFmtId="0" fontId="0" fillId="0" borderId="0" xfId="0" applyFont="1" applyFill="1" applyBorder="1" applyAlignment="1" applyProtection="1">
      <alignment horizontal="left" indent="1"/>
    </xf>
    <xf numFmtId="0" fontId="37" fillId="0" borderId="0" xfId="0" applyFont="1" applyAlignment="1" applyProtection="1">
      <alignment horizontal="left" wrapText="1"/>
    </xf>
    <xf numFmtId="0" fontId="36" fillId="0" borderId="0" xfId="1" applyNumberFormat="1" applyFont="1" applyFill="1" applyBorder="1" applyAlignment="1" applyProtection="1">
      <alignment horizontal="center" vertical="center"/>
    </xf>
    <xf numFmtId="0" fontId="36" fillId="0" borderId="0" xfId="0" applyFont="1" applyFill="1" applyProtection="1"/>
    <xf numFmtId="10" fontId="0" fillId="0" borderId="0" xfId="1" applyNumberFormat="1" applyFont="1" applyFill="1" applyBorder="1" applyAlignment="1" applyProtection="1">
      <alignment horizontal="center"/>
    </xf>
    <xf numFmtId="0" fontId="56" fillId="20" borderId="17" xfId="0" applyFont="1" applyFill="1" applyBorder="1" applyAlignment="1" applyProtection="1">
      <alignment horizontal="center" vertical="center" wrapText="1"/>
    </xf>
    <xf numFmtId="0" fontId="36" fillId="0" borderId="0" xfId="0" applyFont="1" applyAlignment="1" applyProtection="1">
      <alignment horizontal="center" wrapText="1"/>
    </xf>
    <xf numFmtId="2" fontId="0" fillId="0" borderId="0" xfId="0" applyNumberFormat="1" applyFont="1" applyAlignment="1" applyProtection="1">
      <alignment horizontal="center" vertical="center"/>
    </xf>
    <xf numFmtId="167" fontId="1" fillId="10" borderId="0" xfId="0" applyNumberFormat="1" applyFont="1" applyFill="1" applyProtection="1"/>
    <xf numFmtId="1" fontId="58" fillId="21" borderId="5" xfId="0" applyNumberFormat="1" applyFont="1" applyFill="1" applyBorder="1" applyAlignment="1" applyProtection="1">
      <alignment horizontal="left" vertical="top" wrapText="1"/>
    </xf>
    <xf numFmtId="40" fontId="0" fillId="0" borderId="0" xfId="0" applyNumberFormat="1" applyFont="1" applyFill="1" applyBorder="1" applyProtection="1"/>
    <xf numFmtId="40" fontId="0" fillId="0" borderId="0" xfId="5" applyNumberFormat="1" applyFont="1" applyFill="1" applyBorder="1" applyProtection="1"/>
    <xf numFmtId="1" fontId="58" fillId="22" borderId="5" xfId="0" applyNumberFormat="1" applyFont="1" applyFill="1" applyBorder="1" applyAlignment="1" applyProtection="1">
      <alignment horizontal="left" vertical="top" wrapText="1"/>
    </xf>
    <xf numFmtId="0" fontId="0" fillId="0" borderId="0" xfId="0" applyFill="1" applyAlignment="1" applyProtection="1">
      <alignment horizontal="center"/>
    </xf>
    <xf numFmtId="0" fontId="37" fillId="0" borderId="0" xfId="0" applyFont="1" applyFill="1" applyBorder="1" applyAlignment="1" applyProtection="1">
      <alignment horizontal="center" vertical="center" wrapText="1"/>
    </xf>
    <xf numFmtId="167" fontId="36" fillId="0" borderId="0" xfId="5" applyFont="1" applyFill="1" applyBorder="1" applyAlignment="1" applyProtection="1">
      <alignment horizontal="center" vertical="center"/>
    </xf>
    <xf numFmtId="167" fontId="42" fillId="19" borderId="18" xfId="5" applyNumberFormat="1" applyFont="1" applyFill="1" applyBorder="1" applyAlignment="1" applyProtection="1">
      <alignment horizontal="center" vertical="center"/>
    </xf>
    <xf numFmtId="0" fontId="37" fillId="0" borderId="0" xfId="0" applyFont="1" applyFill="1" applyBorder="1" applyAlignment="1" applyProtection="1">
      <alignment horizontal="left" vertical="top" wrapText="1"/>
    </xf>
    <xf numFmtId="10" fontId="45" fillId="0" borderId="0" xfId="1" applyNumberFormat="1" applyFont="1" applyFill="1" applyBorder="1" applyAlignment="1" applyProtection="1">
      <alignment horizontal="center" vertical="center"/>
    </xf>
    <xf numFmtId="0" fontId="0" fillId="10" borderId="0" xfId="0" applyFill="1" applyAlignment="1" applyProtection="1"/>
    <xf numFmtId="9" fontId="0" fillId="10" borderId="0" xfId="1" applyFont="1" applyFill="1" applyAlignment="1" applyProtection="1">
      <alignment horizontal="right"/>
    </xf>
    <xf numFmtId="0" fontId="40" fillId="10" borderId="0" xfId="0" applyFont="1" applyFill="1" applyAlignment="1" applyProtection="1">
      <alignment horizontal="left" vertical="center"/>
    </xf>
    <xf numFmtId="0" fontId="41" fillId="10" borderId="0" xfId="0" applyFont="1" applyFill="1" applyAlignment="1" applyProtection="1">
      <alignment vertical="center"/>
    </xf>
    <xf numFmtId="0" fontId="0" fillId="10" borderId="0" xfId="0" applyFill="1" applyBorder="1" applyProtection="1"/>
    <xf numFmtId="9" fontId="0" fillId="10" borderId="0" xfId="1" applyFont="1" applyFill="1" applyBorder="1" applyAlignment="1" applyProtection="1">
      <alignment horizontal="right"/>
    </xf>
    <xf numFmtId="0" fontId="41" fillId="10" borderId="0" xfId="0" applyFont="1" applyFill="1" applyBorder="1" applyAlignment="1" applyProtection="1">
      <alignment vertical="center"/>
    </xf>
    <xf numFmtId="0" fontId="0" fillId="13" borderId="0" xfId="0" applyFill="1" applyAlignment="1" applyProtection="1">
      <alignment horizontal="center" vertical="center"/>
    </xf>
    <xf numFmtId="9" fontId="0" fillId="13" borderId="0" xfId="0" applyNumberFormat="1" applyFont="1" applyFill="1" applyAlignment="1" applyProtection="1">
      <alignment horizontal="center" vertical="center"/>
    </xf>
    <xf numFmtId="0" fontId="0" fillId="17" borderId="0" xfId="0" applyFill="1" applyBorder="1" applyAlignment="1" applyProtection="1">
      <alignment horizontal="center"/>
    </xf>
    <xf numFmtId="0" fontId="37" fillId="0" borderId="0" xfId="0" applyFont="1" applyFill="1" applyAlignment="1" applyProtection="1">
      <alignment horizontal="left" wrapText="1"/>
    </xf>
    <xf numFmtId="0" fontId="59" fillId="0" borderId="0" xfId="3" applyFont="1" applyFill="1"/>
    <xf numFmtId="0" fontId="59" fillId="0" borderId="0" xfId="3" applyFont="1"/>
    <xf numFmtId="0" fontId="59" fillId="0" borderId="0" xfId="3" applyFont="1" applyAlignment="1">
      <alignment horizontal="center" vertical="center"/>
    </xf>
    <xf numFmtId="1" fontId="7" fillId="3" borderId="4" xfId="0" applyNumberFormat="1" applyFont="1" applyFill="1" applyBorder="1" applyAlignment="1" applyProtection="1">
      <alignment horizontal="left" vertical="center"/>
    </xf>
    <xf numFmtId="10" fontId="44" fillId="0" borderId="0" xfId="0" applyNumberFormat="1" applyFont="1" applyAlignment="1" applyProtection="1">
      <alignment horizontal="center" vertical="center"/>
    </xf>
    <xf numFmtId="10" fontId="44" fillId="0" borderId="0" xfId="1" applyNumberFormat="1" applyFont="1" applyAlignment="1" applyProtection="1">
      <alignment horizontal="center" vertical="center"/>
    </xf>
    <xf numFmtId="0" fontId="29" fillId="0" borderId="0" xfId="0" applyFont="1" applyFill="1" applyBorder="1" applyAlignment="1" applyProtection="1">
      <alignment horizontal="left" vertical="center"/>
    </xf>
    <xf numFmtId="1" fontId="7" fillId="0" borderId="0" xfId="0" applyNumberFormat="1" applyFont="1" applyFill="1" applyBorder="1" applyAlignment="1" applyProtection="1">
      <alignment horizontal="center" vertical="center" wrapText="1"/>
    </xf>
    <xf numFmtId="1" fontId="7" fillId="0" borderId="0" xfId="0" applyNumberFormat="1" applyFont="1" applyFill="1" applyBorder="1" applyAlignment="1" applyProtection="1">
      <alignment horizontal="left" vertical="center"/>
    </xf>
    <xf numFmtId="2" fontId="7" fillId="0" borderId="0" xfId="0" applyNumberFormat="1" applyFont="1" applyFill="1" applyBorder="1" applyAlignment="1" applyProtection="1">
      <alignment horizontal="left" vertical="center" wrapText="1"/>
    </xf>
    <xf numFmtId="10" fontId="6" fillId="5" borderId="41" xfId="1" applyNumberFormat="1" applyFont="1" applyFill="1" applyBorder="1" applyAlignment="1" applyProtection="1">
      <alignment horizontal="center" vertical="center" wrapText="1"/>
    </xf>
    <xf numFmtId="10" fontId="22" fillId="0" borderId="0" xfId="1" applyNumberFormat="1" applyFont="1" applyFill="1" applyBorder="1" applyAlignment="1" applyProtection="1">
      <alignment horizontal="center" vertical="center" wrapText="1"/>
    </xf>
    <xf numFmtId="0" fontId="0" fillId="0" borderId="0" xfId="0" applyAlignment="1" applyProtection="1">
      <alignment horizontal="center" vertical="center" wrapText="1"/>
    </xf>
    <xf numFmtId="0" fontId="2" fillId="0" borderId="0" xfId="0" applyFont="1" applyAlignment="1" applyProtection="1">
      <alignment horizontal="center" vertical="center"/>
    </xf>
    <xf numFmtId="0" fontId="0" fillId="0" borderId="0" xfId="0" applyAlignment="1" applyProtection="1">
      <alignment horizontal="center" vertical="center"/>
    </xf>
    <xf numFmtId="10" fontId="6" fillId="5" borderId="39" xfId="1" applyNumberFormat="1" applyFont="1" applyFill="1" applyBorder="1" applyAlignment="1" applyProtection="1">
      <alignment horizontal="center" vertical="center" wrapText="1"/>
    </xf>
    <xf numFmtId="10" fontId="0" fillId="0" borderId="0" xfId="1" applyNumberFormat="1" applyFont="1" applyAlignment="1" applyProtection="1">
      <alignment wrapText="1"/>
    </xf>
    <xf numFmtId="10" fontId="3" fillId="0" borderId="0" xfId="1" applyNumberFormat="1" applyFont="1" applyFill="1" applyBorder="1" applyAlignment="1" applyProtection="1">
      <alignment vertical="center" wrapText="1"/>
      <protection locked="0"/>
    </xf>
    <xf numFmtId="10" fontId="3" fillId="0" borderId="0" xfId="1" applyNumberFormat="1" applyFont="1" applyFill="1" applyBorder="1" applyAlignment="1" applyProtection="1">
      <alignment horizontal="center" vertical="center" wrapText="1"/>
      <protection locked="0"/>
    </xf>
    <xf numFmtId="10" fontId="5" fillId="0" borderId="0" xfId="1" applyNumberFormat="1" applyFont="1" applyFill="1" applyBorder="1" applyAlignment="1" applyProtection="1">
      <alignment horizontal="center" vertical="center" wrapText="1"/>
    </xf>
    <xf numFmtId="10" fontId="0" fillId="0" borderId="0" xfId="1" applyNumberFormat="1" applyFont="1" applyFill="1" applyBorder="1" applyAlignment="1" applyProtection="1">
      <alignment wrapText="1"/>
    </xf>
    <xf numFmtId="10" fontId="0" fillId="0" borderId="0" xfId="1" applyNumberFormat="1" applyFont="1" applyAlignment="1" applyProtection="1">
      <alignment horizontal="center" vertical="center" wrapText="1"/>
    </xf>
    <xf numFmtId="10" fontId="6" fillId="9" borderId="41" xfId="1" applyNumberFormat="1" applyFont="1" applyFill="1" applyBorder="1" applyAlignment="1" applyProtection="1">
      <alignment horizontal="center" vertical="center"/>
    </xf>
    <xf numFmtId="10" fontId="6" fillId="5" borderId="43" xfId="1" applyNumberFormat="1" applyFont="1" applyFill="1" applyBorder="1" applyAlignment="1" applyProtection="1">
      <alignment horizontal="center" vertical="center" wrapText="1"/>
    </xf>
    <xf numFmtId="9" fontId="0" fillId="16" borderId="0" xfId="1" applyFont="1" applyFill="1" applyBorder="1" applyAlignment="1" applyProtection="1">
      <alignment horizontal="center" vertical="center"/>
    </xf>
    <xf numFmtId="9" fontId="0" fillId="24" borderId="0" xfId="1" applyFont="1" applyFill="1" applyBorder="1" applyAlignment="1" applyProtection="1">
      <alignment horizontal="center" vertical="center"/>
    </xf>
    <xf numFmtId="0" fontId="35" fillId="0" borderId="0" xfId="3" applyFont="1" applyBorder="1" applyAlignment="1" applyProtection="1">
      <alignment horizontal="center" vertical="center"/>
      <protection locked="0"/>
    </xf>
    <xf numFmtId="9" fontId="61" fillId="0" borderId="0" xfId="1" applyFont="1" applyFill="1" applyBorder="1" applyAlignment="1" applyProtection="1">
      <alignment horizontal="center" vertical="center" wrapText="1"/>
      <protection locked="0"/>
    </xf>
    <xf numFmtId="165" fontId="62" fillId="0" borderId="0" xfId="0" applyNumberFormat="1" applyFont="1" applyFill="1" applyBorder="1" applyAlignment="1" applyProtection="1">
      <alignment horizontal="center" vertical="center" wrapText="1"/>
      <protection locked="0"/>
    </xf>
    <xf numFmtId="10" fontId="17" fillId="0" borderId="0" xfId="1" applyNumberFormat="1" applyFont="1" applyBorder="1" applyAlignment="1" applyProtection="1">
      <alignment horizontal="left" vertical="center" wrapText="1"/>
    </xf>
    <xf numFmtId="10" fontId="70" fillId="6" borderId="44" xfId="1" applyNumberFormat="1" applyFont="1" applyFill="1" applyBorder="1" applyAlignment="1" applyProtection="1">
      <alignment horizontal="center" vertical="center" wrapText="1"/>
    </xf>
    <xf numFmtId="10" fontId="72" fillId="0" borderId="0" xfId="1" applyNumberFormat="1" applyFont="1" applyAlignment="1" applyProtection="1">
      <alignment wrapText="1"/>
    </xf>
    <xf numFmtId="10" fontId="19" fillId="0" borderId="0" xfId="1" applyNumberFormat="1" applyFont="1" applyBorder="1" applyAlignment="1" applyProtection="1">
      <alignment horizontal="left" vertical="center" wrapText="1"/>
    </xf>
    <xf numFmtId="10" fontId="19" fillId="0" borderId="26" xfId="0" applyNumberFormat="1" applyFont="1" applyBorder="1" applyAlignment="1" applyProtection="1">
      <alignment vertical="center" wrapText="1"/>
    </xf>
    <xf numFmtId="0" fontId="72" fillId="0" borderId="0" xfId="0" applyFont="1" applyProtection="1"/>
    <xf numFmtId="10" fontId="70" fillId="0" borderId="0" xfId="1" applyNumberFormat="1" applyFont="1" applyFill="1" applyBorder="1" applyAlignment="1" applyProtection="1">
      <alignment horizontal="center" vertical="center" wrapText="1"/>
    </xf>
    <xf numFmtId="0" fontId="72" fillId="0" borderId="0" xfId="0" applyFont="1" applyAlignment="1" applyProtection="1">
      <alignment wrapText="1"/>
    </xf>
    <xf numFmtId="0" fontId="55" fillId="6" borderId="20" xfId="0" applyFont="1" applyFill="1" applyBorder="1" applyAlignment="1" applyProtection="1">
      <alignment horizontal="left" vertical="center" wrapText="1"/>
    </xf>
    <xf numFmtId="0" fontId="0" fillId="0" borderId="0" xfId="0" applyAlignment="1" applyProtection="1">
      <alignment horizontal="left" vertical="center" wrapText="1"/>
    </xf>
    <xf numFmtId="165" fontId="3" fillId="0" borderId="0" xfId="0" applyNumberFormat="1" applyFont="1" applyFill="1" applyBorder="1" applyAlignment="1" applyProtection="1">
      <alignment horizontal="left" vertical="center" wrapText="1"/>
      <protection locked="0"/>
    </xf>
    <xf numFmtId="0" fontId="5" fillId="0" borderId="0" xfId="0" applyFont="1" applyFill="1" applyBorder="1" applyAlignment="1" applyProtection="1">
      <alignment horizontal="left" vertical="center" wrapText="1"/>
    </xf>
    <xf numFmtId="10" fontId="22" fillId="0" borderId="0" xfId="1" applyNumberFormat="1" applyFont="1" applyFill="1" applyBorder="1" applyAlignment="1" applyProtection="1">
      <alignment horizontal="left" vertical="center" wrapText="1"/>
    </xf>
    <xf numFmtId="0" fontId="0" fillId="0" borderId="0" xfId="0" applyFill="1" applyBorder="1" applyAlignment="1" applyProtection="1">
      <alignment horizontal="left" vertical="center" wrapText="1"/>
    </xf>
    <xf numFmtId="1" fontId="6" fillId="5" borderId="20" xfId="0" applyNumberFormat="1" applyFont="1" applyFill="1" applyBorder="1" applyAlignment="1" applyProtection="1">
      <alignment horizontal="left" vertical="center" wrapText="1"/>
    </xf>
    <xf numFmtId="166" fontId="0" fillId="0" borderId="0" xfId="0" applyNumberFormat="1" applyAlignment="1" applyProtection="1">
      <alignment horizontal="left" vertical="center" wrapText="1"/>
    </xf>
    <xf numFmtId="0" fontId="13" fillId="0" borderId="0" xfId="0" applyFont="1" applyBorder="1" applyAlignment="1" applyProtection="1">
      <alignment horizontal="left" vertical="center" wrapText="1"/>
    </xf>
    <xf numFmtId="1" fontId="6" fillId="5" borderId="4" xfId="0" applyNumberFormat="1" applyFont="1" applyFill="1" applyBorder="1" applyAlignment="1" applyProtection="1">
      <alignment horizontal="left" vertical="center" wrapText="1"/>
    </xf>
    <xf numFmtId="0" fontId="15" fillId="0" borderId="0" xfId="0" applyFont="1" applyBorder="1" applyAlignment="1" applyProtection="1">
      <alignment horizontal="left" vertical="center" wrapText="1"/>
    </xf>
    <xf numFmtId="0" fontId="55" fillId="6" borderId="45" xfId="0" applyFont="1" applyFill="1" applyBorder="1" applyAlignment="1" applyProtection="1">
      <alignment horizontal="left" vertical="center" wrapText="1"/>
    </xf>
    <xf numFmtId="10" fontId="0" fillId="0" borderId="0" xfId="1" applyNumberFormat="1" applyFont="1" applyFill="1" applyBorder="1" applyAlignment="1" applyProtection="1">
      <alignment horizontal="left" vertical="center" wrapText="1"/>
    </xf>
    <xf numFmtId="1" fontId="6" fillId="5" borderId="46" xfId="0" applyNumberFormat="1" applyFont="1" applyFill="1" applyBorder="1" applyAlignment="1" applyProtection="1">
      <alignment horizontal="left" vertical="center" wrapText="1"/>
    </xf>
    <xf numFmtId="10" fontId="27" fillId="0" borderId="0" xfId="3" applyNumberFormat="1"/>
    <xf numFmtId="0" fontId="27" fillId="0" borderId="0" xfId="3" applyNumberFormat="1" applyAlignment="1">
      <alignment horizontal="left" vertical="center"/>
    </xf>
    <xf numFmtId="1" fontId="27" fillId="0" borderId="47" xfId="3" applyNumberFormat="1" applyBorder="1" applyAlignment="1">
      <alignment horizontal="left" vertical="center"/>
    </xf>
    <xf numFmtId="0" fontId="2" fillId="0" borderId="0" xfId="0" applyFont="1" applyAlignment="1" applyProtection="1">
      <alignment horizontal="center" vertical="center" wrapText="1"/>
    </xf>
    <xf numFmtId="1" fontId="47" fillId="0" borderId="0" xfId="0" applyNumberFormat="1" applyFont="1" applyFill="1" applyAlignment="1" applyProtection="1">
      <alignment horizontal="center" vertical="center" wrapText="1"/>
    </xf>
    <xf numFmtId="1" fontId="6" fillId="5" borderId="40" xfId="0" applyNumberFormat="1" applyFont="1" applyFill="1" applyBorder="1" applyAlignment="1" applyProtection="1">
      <alignment horizontal="center" vertical="center" wrapText="1"/>
    </xf>
    <xf numFmtId="1" fontId="6" fillId="5" borderId="20" xfId="0" applyNumberFormat="1" applyFont="1" applyFill="1" applyBorder="1" applyAlignment="1" applyProtection="1">
      <alignment horizontal="left" vertical="top" wrapText="1"/>
    </xf>
    <xf numFmtId="10" fontId="27" fillId="0" borderId="47" xfId="3" applyNumberFormat="1" applyBorder="1" applyAlignment="1">
      <alignment horizontal="center" vertical="center"/>
    </xf>
    <xf numFmtId="10" fontId="27" fillId="0" borderId="47" xfId="3" applyNumberFormat="1" applyFill="1" applyBorder="1" applyAlignment="1">
      <alignment horizontal="center" vertical="center"/>
    </xf>
    <xf numFmtId="0" fontId="27" fillId="0" borderId="0" xfId="3" applyNumberFormat="1" applyFill="1" applyAlignment="1">
      <alignment horizontal="left" vertical="center"/>
    </xf>
    <xf numFmtId="1" fontId="27" fillId="0" borderId="47" xfId="3" applyNumberFormat="1" applyFill="1" applyBorder="1" applyAlignment="1">
      <alignment horizontal="left" vertical="center"/>
    </xf>
    <xf numFmtId="0" fontId="0" fillId="0" borderId="0" xfId="1" applyNumberFormat="1" applyFont="1" applyFill="1" applyBorder="1" applyAlignment="1" applyProtection="1">
      <alignment horizontal="left" vertical="center"/>
    </xf>
    <xf numFmtId="0" fontId="0" fillId="0" borderId="0" xfId="0" applyFont="1" applyFill="1" applyBorder="1" applyAlignment="1" applyProtection="1">
      <alignment horizontal="left" vertical="center"/>
    </xf>
    <xf numFmtId="0" fontId="0" fillId="0" borderId="0" xfId="0" applyNumberFormat="1" applyAlignment="1" applyProtection="1">
      <alignment wrapText="1"/>
    </xf>
    <xf numFmtId="0" fontId="2" fillId="0" borderId="0" xfId="0" applyFont="1" applyAlignment="1" applyProtection="1">
      <alignment horizontal="center" wrapText="1"/>
    </xf>
    <xf numFmtId="0" fontId="2" fillId="0" borderId="0" xfId="0" applyFont="1" applyAlignment="1" applyProtection="1">
      <alignment wrapText="1"/>
    </xf>
    <xf numFmtId="0" fontId="0" fillId="0" borderId="0" xfId="0" applyFill="1" applyAlignment="1" applyProtection="1">
      <alignment wrapText="1"/>
    </xf>
    <xf numFmtId="1" fontId="22" fillId="0" borderId="0" xfId="0" applyNumberFormat="1" applyFont="1" applyFill="1" applyBorder="1" applyAlignment="1" applyProtection="1">
      <alignment horizontal="left" vertical="center" wrapText="1"/>
    </xf>
    <xf numFmtId="0" fontId="8" fillId="0" borderId="0" xfId="0" applyFont="1" applyFill="1" applyBorder="1" applyAlignment="1" applyProtection="1">
      <alignment vertical="center" wrapText="1"/>
    </xf>
    <xf numFmtId="2" fontId="0" fillId="0" borderId="0" xfId="0" applyNumberFormat="1" applyFill="1" applyBorder="1" applyAlignment="1" applyProtection="1">
      <alignment wrapText="1"/>
    </xf>
    <xf numFmtId="0" fontId="5" fillId="0" borderId="0" xfId="0" applyFont="1" applyFill="1" applyBorder="1" applyAlignment="1" applyProtection="1">
      <alignment horizontal="center" vertical="center" wrapText="1"/>
    </xf>
    <xf numFmtId="0" fontId="2" fillId="0" borderId="0" xfId="0" applyFont="1" applyFill="1" applyBorder="1" applyAlignment="1" applyProtection="1">
      <alignment wrapText="1"/>
    </xf>
    <xf numFmtId="10" fontId="6" fillId="9" borderId="41" xfId="0" applyNumberFormat="1" applyFont="1" applyFill="1" applyBorder="1" applyAlignment="1" applyProtection="1">
      <alignment horizontal="center" vertical="center" wrapText="1"/>
    </xf>
    <xf numFmtId="10" fontId="22" fillId="6" borderId="39" xfId="0" applyNumberFormat="1" applyFont="1" applyFill="1" applyBorder="1" applyAlignment="1" applyProtection="1">
      <alignment horizontal="center" vertical="center" wrapText="1"/>
    </xf>
    <xf numFmtId="10" fontId="72" fillId="0" borderId="26" xfId="0" applyNumberFormat="1" applyFont="1" applyBorder="1" applyAlignment="1" applyProtection="1">
      <alignment wrapText="1"/>
    </xf>
    <xf numFmtId="10" fontId="22" fillId="6" borderId="41" xfId="0" applyNumberFormat="1" applyFont="1" applyFill="1" applyBorder="1" applyAlignment="1" applyProtection="1">
      <alignment horizontal="center" vertical="center" wrapText="1"/>
    </xf>
    <xf numFmtId="10" fontId="17" fillId="0" borderId="26" xfId="0" applyNumberFormat="1" applyFont="1" applyBorder="1" applyAlignment="1" applyProtection="1">
      <alignment horizontal="center" vertical="center" wrapText="1"/>
    </xf>
    <xf numFmtId="0" fontId="71" fillId="0" borderId="0" xfId="0" applyFont="1" applyAlignment="1" applyProtection="1">
      <alignment wrapText="1"/>
    </xf>
    <xf numFmtId="0" fontId="72" fillId="0" borderId="0" xfId="0" applyNumberFormat="1" applyFont="1" applyAlignment="1" applyProtection="1">
      <alignment wrapText="1"/>
    </xf>
    <xf numFmtId="0" fontId="0" fillId="17" borderId="0" xfId="0" applyFill="1" applyBorder="1" applyAlignment="1" applyProtection="1"/>
    <xf numFmtId="0" fontId="51" fillId="9" borderId="0" xfId="0" applyFont="1" applyFill="1" applyBorder="1" applyAlignment="1">
      <alignment horizontal="center" vertical="center" wrapText="1"/>
    </xf>
    <xf numFmtId="0" fontId="0" fillId="0" borderId="0" xfId="0" applyBorder="1" applyAlignment="1">
      <alignment horizontal="left" vertical="top" wrapText="1"/>
    </xf>
    <xf numFmtId="0" fontId="0" fillId="0" borderId="0" xfId="0" applyFill="1" applyBorder="1" applyAlignment="1">
      <alignment horizontal="left" vertical="top" wrapText="1"/>
    </xf>
    <xf numFmtId="9" fontId="67" fillId="0" borderId="3" xfId="1" applyFont="1" applyFill="1" applyBorder="1" applyAlignment="1" applyProtection="1">
      <alignment horizontal="left" vertical="top" wrapText="1" shrinkToFit="1"/>
      <protection locked="0"/>
    </xf>
    <xf numFmtId="10" fontId="27" fillId="0" borderId="0" xfId="3" applyNumberFormat="1" applyFill="1"/>
    <xf numFmtId="10" fontId="0" fillId="0" borderId="0" xfId="1" applyNumberFormat="1" applyFont="1" applyFill="1" applyBorder="1" applyAlignment="1" applyProtection="1">
      <alignment horizontal="left" indent="1"/>
    </xf>
    <xf numFmtId="0" fontId="74" fillId="6" borderId="0" xfId="0" applyFont="1" applyFill="1" applyAlignment="1" applyProtection="1">
      <alignment horizontal="center" vertical="center"/>
    </xf>
    <xf numFmtId="10" fontId="0" fillId="16" borderId="0" xfId="0" applyNumberFormat="1" applyFont="1" applyFill="1" applyBorder="1" applyAlignment="1" applyProtection="1">
      <alignment horizontal="center" vertical="center"/>
    </xf>
    <xf numFmtId="10" fontId="74" fillId="18" borderId="0" xfId="0" applyNumberFormat="1" applyFont="1" applyFill="1" applyAlignment="1" applyProtection="1">
      <alignment horizontal="center" vertical="center"/>
    </xf>
    <xf numFmtId="1" fontId="75" fillId="15" borderId="57" xfId="0" applyNumberFormat="1" applyFont="1" applyFill="1" applyBorder="1" applyAlignment="1" applyProtection="1">
      <alignment horizontal="center" vertical="center" wrapText="1"/>
      <protection locked="0"/>
    </xf>
    <xf numFmtId="1" fontId="76" fillId="0" borderId="0" xfId="0" applyNumberFormat="1" applyFont="1" applyFill="1" applyAlignment="1" applyProtection="1">
      <alignment horizontal="center" vertical="center"/>
    </xf>
    <xf numFmtId="1" fontId="75" fillId="0" borderId="0" xfId="0" applyNumberFormat="1" applyFont="1" applyFill="1" applyBorder="1" applyAlignment="1" applyProtection="1">
      <alignment horizontal="center" vertical="center" wrapText="1"/>
      <protection locked="0"/>
    </xf>
    <xf numFmtId="1" fontId="27" fillId="0" borderId="0" xfId="3" applyNumberFormat="1" applyFill="1"/>
    <xf numFmtId="1" fontId="27" fillId="0" borderId="47" xfId="3" applyNumberFormat="1" applyBorder="1" applyAlignment="1">
      <alignment horizontal="center" vertical="center"/>
    </xf>
    <xf numFmtId="1" fontId="27" fillId="0" borderId="0" xfId="3" applyNumberFormat="1"/>
    <xf numFmtId="1" fontId="27" fillId="0" borderId="47" xfId="3" applyNumberFormat="1" applyFill="1" applyBorder="1" applyAlignment="1">
      <alignment horizontal="center" vertical="center"/>
    </xf>
    <xf numFmtId="0" fontId="0" fillId="13" borderId="0" xfId="0" applyFill="1" applyAlignment="1" applyProtection="1"/>
    <xf numFmtId="10" fontId="44" fillId="0" borderId="56" xfId="0" applyNumberFormat="1" applyFont="1" applyBorder="1" applyAlignment="1" applyProtection="1">
      <alignment horizontal="center" vertical="center"/>
    </xf>
    <xf numFmtId="0" fontId="37" fillId="0" borderId="0" xfId="0" applyFont="1" applyAlignment="1" applyProtection="1">
      <alignment horizontal="center" wrapText="1"/>
    </xf>
    <xf numFmtId="10" fontId="44" fillId="0" borderId="0" xfId="0" applyNumberFormat="1" applyFont="1" applyAlignment="1" applyProtection="1">
      <alignment horizontal="center"/>
    </xf>
    <xf numFmtId="9" fontId="44" fillId="0" borderId="0" xfId="0" applyNumberFormat="1" applyFont="1" applyAlignment="1" applyProtection="1">
      <alignment horizontal="center"/>
    </xf>
    <xf numFmtId="0" fontId="58" fillId="6" borderId="0" xfId="0" applyFont="1" applyFill="1" applyAlignment="1" applyProtection="1">
      <alignment horizontal="center" vertical="center" wrapText="1"/>
    </xf>
    <xf numFmtId="10" fontId="74" fillId="6" borderId="0" xfId="0" applyNumberFormat="1" applyFont="1" applyFill="1" applyAlignment="1" applyProtection="1">
      <alignment horizontal="center" vertical="center"/>
    </xf>
    <xf numFmtId="165" fontId="3" fillId="0" borderId="12" xfId="0" applyNumberFormat="1" applyFont="1" applyFill="1" applyBorder="1" applyAlignment="1" applyProtection="1">
      <alignment horizontal="left" vertical="center" wrapText="1"/>
      <protection locked="0"/>
    </xf>
    <xf numFmtId="1" fontId="29" fillId="0" borderId="0" xfId="3" applyNumberFormat="1" applyFont="1" applyFill="1" applyBorder="1" applyAlignment="1" applyProtection="1">
      <alignment horizontal="left" vertical="center" wrapText="1"/>
    </xf>
    <xf numFmtId="0" fontId="24" fillId="0" borderId="0" xfId="2" applyFont="1" applyAlignment="1" applyProtection="1">
      <alignment horizontal="left" vertical="center" wrapText="1"/>
    </xf>
    <xf numFmtId="0" fontId="0" fillId="17" borderId="5" xfId="0" applyFill="1" applyBorder="1" applyAlignment="1" applyProtection="1">
      <alignment horizontal="center"/>
    </xf>
    <xf numFmtId="0" fontId="0" fillId="17" borderId="15" xfId="0" applyFill="1" applyBorder="1" applyAlignment="1" applyProtection="1">
      <alignment horizontal="center"/>
    </xf>
    <xf numFmtId="0" fontId="0" fillId="17" borderId="9" xfId="0" applyFill="1" applyBorder="1" applyAlignment="1" applyProtection="1">
      <alignment horizontal="center"/>
    </xf>
    <xf numFmtId="0" fontId="0" fillId="17" borderId="56" xfId="0" applyFill="1" applyBorder="1" applyAlignment="1" applyProtection="1">
      <alignment horizontal="center"/>
    </xf>
    <xf numFmtId="1" fontId="0" fillId="0" borderId="0" xfId="1" applyNumberFormat="1" applyFont="1" applyAlignment="1" applyProtection="1">
      <alignment horizontal="center" vertical="center"/>
    </xf>
    <xf numFmtId="1" fontId="78" fillId="15" borderId="57" xfId="0" applyNumberFormat="1" applyFont="1" applyFill="1" applyBorder="1" applyAlignment="1" applyProtection="1">
      <alignment horizontal="left" vertical="center" wrapText="1"/>
      <protection locked="0"/>
    </xf>
    <xf numFmtId="1" fontId="78" fillId="15" borderId="57" xfId="0" applyNumberFormat="1" applyFont="1" applyFill="1" applyBorder="1" applyAlignment="1" applyProtection="1">
      <alignment horizontal="left" vertical="center" wrapText="1"/>
    </xf>
    <xf numFmtId="2" fontId="0" fillId="0" borderId="0" xfId="0" applyNumberFormat="1" applyProtection="1">
      <protection hidden="1"/>
    </xf>
    <xf numFmtId="0" fontId="0" fillId="0" borderId="0" xfId="0" applyAlignment="1" applyProtection="1">
      <alignment wrapText="1"/>
      <protection locked="0"/>
    </xf>
    <xf numFmtId="9" fontId="60" fillId="0" borderId="0" xfId="1" applyFont="1" applyFill="1" applyAlignment="1" applyProtection="1">
      <protection locked="0"/>
    </xf>
    <xf numFmtId="0" fontId="52" fillId="0" borderId="0" xfId="0" applyFont="1" applyAlignment="1" applyProtection="1">
      <protection locked="0"/>
    </xf>
    <xf numFmtId="0" fontId="0" fillId="0" borderId="0" xfId="0" applyNumberFormat="1" applyProtection="1">
      <protection locked="0"/>
    </xf>
    <xf numFmtId="0" fontId="0" fillId="0" borderId="0" xfId="0" applyProtection="1">
      <protection locked="0"/>
    </xf>
    <xf numFmtId="2" fontId="0" fillId="0" borderId="0" xfId="0" applyNumberFormat="1" applyProtection="1">
      <protection locked="0"/>
    </xf>
    <xf numFmtId="0" fontId="52" fillId="0" borderId="0" xfId="0" applyFont="1" applyProtection="1">
      <protection locked="0"/>
    </xf>
    <xf numFmtId="1" fontId="2" fillId="0" borderId="0" xfId="0" applyNumberFormat="1" applyFont="1" applyProtection="1">
      <protection locked="0"/>
    </xf>
    <xf numFmtId="0" fontId="2" fillId="0" borderId="0" xfId="0" applyFont="1" applyProtection="1">
      <protection locked="0"/>
    </xf>
    <xf numFmtId="0" fontId="59" fillId="0" borderId="0" xfId="0" applyFont="1" applyProtection="1">
      <protection locked="0"/>
    </xf>
    <xf numFmtId="0" fontId="2" fillId="0" borderId="0" xfId="0" applyFont="1" applyAlignment="1" applyProtection="1">
      <alignment horizontal="center"/>
      <protection locked="0"/>
    </xf>
    <xf numFmtId="0" fontId="2" fillId="0" borderId="0" xfId="0" applyFont="1" applyFill="1" applyProtection="1">
      <protection locked="0"/>
    </xf>
    <xf numFmtId="0" fontId="47" fillId="0" borderId="0" xfId="0" applyFont="1" applyProtection="1">
      <protection locked="0"/>
    </xf>
    <xf numFmtId="0" fontId="0" fillId="0" borderId="0" xfId="0" applyFill="1" applyProtection="1">
      <protection locked="0"/>
    </xf>
    <xf numFmtId="0" fontId="52" fillId="0" borderId="0" xfId="0" applyFont="1" applyBorder="1" applyAlignment="1" applyProtection="1">
      <alignment horizontal="left" vertical="top" wrapText="1"/>
      <protection locked="0"/>
    </xf>
    <xf numFmtId="0" fontId="0" fillId="0" borderId="0" xfId="0" applyFill="1" applyBorder="1" applyAlignment="1" applyProtection="1">
      <alignment horizontal="left" vertical="top" wrapText="1"/>
      <protection locked="0"/>
    </xf>
    <xf numFmtId="0" fontId="29" fillId="3" borderId="3" xfId="0" applyFont="1" applyFill="1" applyBorder="1" applyAlignment="1" applyProtection="1">
      <alignment horizontal="left" vertical="center"/>
      <protection locked="0"/>
    </xf>
    <xf numFmtId="1" fontId="7" fillId="4" borderId="3" xfId="0" applyNumberFormat="1" applyFont="1" applyFill="1" applyBorder="1" applyAlignment="1" applyProtection="1">
      <alignment horizontal="center" vertical="center" wrapText="1"/>
      <protection locked="0"/>
    </xf>
    <xf numFmtId="1" fontId="7" fillId="4" borderId="4" xfId="0" applyNumberFormat="1" applyFont="1" applyFill="1" applyBorder="1" applyAlignment="1" applyProtection="1">
      <alignment vertical="center" wrapText="1"/>
      <protection locked="0"/>
    </xf>
    <xf numFmtId="1" fontId="7" fillId="3" borderId="3" xfId="0" applyNumberFormat="1" applyFont="1" applyFill="1" applyBorder="1" applyAlignment="1" applyProtection="1">
      <alignment horizontal="center" vertical="center"/>
      <protection locked="0"/>
    </xf>
    <xf numFmtId="1" fontId="7" fillId="3" borderId="4" xfId="0" applyNumberFormat="1" applyFont="1" applyFill="1" applyBorder="1" applyAlignment="1" applyProtection="1">
      <alignment horizontal="left" vertical="center"/>
      <protection locked="0"/>
    </xf>
    <xf numFmtId="1" fontId="7" fillId="3" borderId="4" xfId="0" applyNumberFormat="1" applyFont="1" applyFill="1" applyBorder="1" applyAlignment="1" applyProtection="1">
      <alignment horizontal="center" vertical="center"/>
      <protection locked="0"/>
    </xf>
    <xf numFmtId="9" fontId="63" fillId="0" borderId="6" xfId="1" applyFont="1" applyFill="1" applyBorder="1" applyAlignment="1" applyProtection="1">
      <alignment horizontal="center" vertical="center"/>
      <protection locked="0"/>
    </xf>
    <xf numFmtId="0" fontId="8" fillId="0" borderId="0" xfId="0" applyFont="1" applyFill="1" applyBorder="1" applyAlignment="1" applyProtection="1">
      <alignment horizontal="center" vertical="center"/>
      <protection locked="0"/>
    </xf>
    <xf numFmtId="1" fontId="7" fillId="0" borderId="11" xfId="0" applyNumberFormat="1" applyFont="1" applyFill="1" applyBorder="1" applyAlignment="1" applyProtection="1">
      <alignment vertical="center" wrapText="1"/>
      <protection locked="0"/>
    </xf>
    <xf numFmtId="1" fontId="7" fillId="0" borderId="0" xfId="0" applyNumberFormat="1" applyFont="1" applyFill="1" applyBorder="1" applyAlignment="1" applyProtection="1">
      <alignment horizontal="center" vertical="center" wrapText="1"/>
      <protection locked="0"/>
    </xf>
    <xf numFmtId="0" fontId="5" fillId="2" borderId="3" xfId="0" applyFont="1" applyFill="1" applyBorder="1" applyAlignment="1" applyProtection="1">
      <alignment horizontal="center" vertical="center"/>
      <protection locked="0"/>
    </xf>
    <xf numFmtId="1" fontId="7" fillId="0" borderId="0" xfId="0" applyNumberFormat="1" applyFont="1" applyFill="1" applyBorder="1" applyAlignment="1" applyProtection="1">
      <alignment vertical="center" wrapText="1"/>
      <protection locked="0"/>
    </xf>
    <xf numFmtId="0" fontId="64" fillId="0" borderId="6" xfId="0" applyFont="1" applyFill="1" applyBorder="1" applyAlignment="1" applyProtection="1">
      <alignment horizontal="center" vertical="center"/>
      <protection locked="0"/>
    </xf>
    <xf numFmtId="1" fontId="7" fillId="3" borderId="9" xfId="0" applyNumberFormat="1" applyFont="1" applyFill="1" applyBorder="1" applyAlignment="1" applyProtection="1">
      <alignment horizontal="left" vertical="center"/>
      <protection locked="0"/>
    </xf>
    <xf numFmtId="1" fontId="7" fillId="0" borderId="48" xfId="0" applyNumberFormat="1" applyFont="1" applyFill="1" applyBorder="1" applyAlignment="1" applyProtection="1">
      <alignment vertical="center" wrapText="1"/>
      <protection locked="0"/>
    </xf>
    <xf numFmtId="1" fontId="7" fillId="3" borderId="3" xfId="0" applyNumberFormat="1" applyFont="1" applyFill="1" applyBorder="1" applyAlignment="1" applyProtection="1">
      <alignment horizontal="left" vertical="center"/>
      <protection locked="0"/>
    </xf>
    <xf numFmtId="1" fontId="7" fillId="0" borderId="0" xfId="0" applyNumberFormat="1" applyFont="1" applyFill="1" applyBorder="1" applyAlignment="1" applyProtection="1">
      <alignment horizontal="left" vertical="center"/>
      <protection locked="0"/>
    </xf>
    <xf numFmtId="1" fontId="2" fillId="0" borderId="0" xfId="0" applyNumberFormat="1" applyFont="1" applyBorder="1" applyProtection="1">
      <protection locked="0"/>
    </xf>
    <xf numFmtId="2" fontId="52" fillId="0" borderId="0" xfId="0" applyNumberFormat="1" applyFont="1" applyProtection="1">
      <protection locked="0"/>
    </xf>
    <xf numFmtId="2" fontId="0" fillId="0" borderId="0" xfId="0" applyNumberFormat="1" applyAlignment="1" applyProtection="1">
      <alignment horizontal="center"/>
      <protection locked="0"/>
    </xf>
    <xf numFmtId="2" fontId="0" fillId="0" borderId="0" xfId="0" applyNumberFormat="1" applyFill="1" applyProtection="1">
      <protection locked="0"/>
    </xf>
    <xf numFmtId="9" fontId="63" fillId="0" borderId="0" xfId="1" applyFont="1" applyFill="1" applyBorder="1" applyAlignment="1" applyProtection="1">
      <alignment horizontal="center" vertical="center"/>
      <protection locked="0"/>
    </xf>
    <xf numFmtId="0" fontId="29" fillId="3" borderId="7" xfId="0" applyFont="1" applyFill="1" applyBorder="1" applyAlignment="1" applyProtection="1">
      <alignment horizontal="left" vertical="center"/>
      <protection locked="0"/>
    </xf>
    <xf numFmtId="9" fontId="60" fillId="0" borderId="0" xfId="1" applyFont="1" applyFill="1" applyProtection="1">
      <protection locked="0"/>
    </xf>
    <xf numFmtId="9" fontId="60" fillId="0" borderId="0" xfId="1" applyFont="1" applyFill="1" applyAlignment="1" applyProtection="1">
      <alignment horizontal="center"/>
      <protection locked="0"/>
    </xf>
    <xf numFmtId="1" fontId="59" fillId="0" borderId="0" xfId="0" applyNumberFormat="1" applyFont="1" applyFill="1" applyAlignment="1" applyProtection="1">
      <alignment horizontal="center" vertical="center"/>
      <protection locked="0"/>
    </xf>
    <xf numFmtId="0" fontId="46" fillId="0" borderId="0" xfId="0" applyFont="1" applyProtection="1">
      <protection locked="0"/>
    </xf>
    <xf numFmtId="0" fontId="65" fillId="0" borderId="0" xfId="0" applyFont="1" applyFill="1" applyBorder="1" applyAlignment="1" applyProtection="1">
      <alignment vertical="center"/>
      <protection locked="0"/>
    </xf>
    <xf numFmtId="0" fontId="10" fillId="4" borderId="7" xfId="0" applyNumberFormat="1" applyFont="1" applyFill="1" applyBorder="1" applyAlignment="1" applyProtection="1">
      <alignment horizontal="center" vertical="center"/>
      <protection locked="0"/>
    </xf>
    <xf numFmtId="0" fontId="7" fillId="4" borderId="7" xfId="0" applyFont="1" applyFill="1" applyBorder="1" applyAlignment="1" applyProtection="1">
      <alignment horizontal="center" vertical="center"/>
      <protection locked="0"/>
    </xf>
    <xf numFmtId="2" fontId="7" fillId="4" borderId="7" xfId="0" applyNumberFormat="1" applyFont="1" applyFill="1" applyBorder="1" applyAlignment="1" applyProtection="1">
      <alignment horizontal="center" vertical="center" wrapText="1"/>
      <protection locked="0"/>
    </xf>
    <xf numFmtId="9" fontId="63" fillId="0" borderId="0" xfId="1" applyFont="1" applyFill="1" applyBorder="1" applyAlignment="1" applyProtection="1">
      <alignment vertical="center"/>
      <protection locked="0"/>
    </xf>
    <xf numFmtId="1" fontId="7" fillId="4" borderId="7" xfId="0" applyNumberFormat="1" applyFont="1" applyFill="1" applyBorder="1" applyAlignment="1" applyProtection="1">
      <alignment horizontal="center" vertical="center"/>
      <protection locked="0"/>
    </xf>
    <xf numFmtId="2" fontId="46" fillId="0" borderId="0" xfId="0" applyNumberFormat="1" applyFont="1" applyProtection="1">
      <protection locked="0"/>
    </xf>
    <xf numFmtId="1" fontId="66" fillId="0" borderId="7" xfId="0" applyNumberFormat="1" applyFont="1" applyFill="1" applyBorder="1" applyAlignment="1" applyProtection="1">
      <alignment horizontal="left" vertical="center"/>
      <protection locked="0"/>
    </xf>
    <xf numFmtId="9" fontId="67" fillId="0" borderId="0" xfId="1" applyFont="1" applyFill="1" applyBorder="1" applyAlignment="1" applyProtection="1">
      <alignment horizontal="left" vertical="center"/>
      <protection locked="0"/>
    </xf>
    <xf numFmtId="166" fontId="8" fillId="0" borderId="0" xfId="0" applyNumberFormat="1" applyFont="1" applyFill="1" applyBorder="1" applyAlignment="1" applyProtection="1">
      <alignment horizontal="center" vertical="center"/>
      <protection locked="0"/>
    </xf>
    <xf numFmtId="1" fontId="52" fillId="0" borderId="0" xfId="0" applyNumberFormat="1" applyFont="1" applyAlignment="1" applyProtection="1">
      <alignment horizontal="center" vertical="center"/>
      <protection locked="0"/>
    </xf>
    <xf numFmtId="166" fontId="46" fillId="0" borderId="0" xfId="0" applyNumberFormat="1" applyFont="1" applyProtection="1">
      <protection locked="0"/>
    </xf>
    <xf numFmtId="0" fontId="52" fillId="0" borderId="0" xfId="0" applyFont="1" applyAlignment="1" applyProtection="1">
      <alignment wrapText="1"/>
      <protection locked="0"/>
    </xf>
    <xf numFmtId="0" fontId="52" fillId="8" borderId="0" xfId="0" applyFont="1" applyFill="1" applyAlignment="1" applyProtection="1">
      <alignment wrapText="1"/>
      <protection locked="0"/>
    </xf>
    <xf numFmtId="166" fontId="52" fillId="8" borderId="0" xfId="0" applyNumberFormat="1" applyFont="1" applyFill="1" applyAlignment="1" applyProtection="1">
      <alignment wrapText="1"/>
      <protection locked="0"/>
    </xf>
    <xf numFmtId="166" fontId="0" fillId="0" borderId="0" xfId="0" applyNumberFormat="1" applyAlignment="1" applyProtection="1">
      <protection locked="0"/>
    </xf>
    <xf numFmtId="166" fontId="52" fillId="0" borderId="0" xfId="0" applyNumberFormat="1" applyFont="1" applyFill="1" applyAlignment="1" applyProtection="1">
      <protection locked="0"/>
    </xf>
    <xf numFmtId="1" fontId="0" fillId="0" borderId="0" xfId="0" applyNumberFormat="1" applyProtection="1">
      <protection locked="0"/>
    </xf>
    <xf numFmtId="0" fontId="0" fillId="0" borderId="0" xfId="0" applyFont="1" applyAlignment="1" applyProtection="1">
      <alignment wrapText="1"/>
      <protection locked="0"/>
    </xf>
    <xf numFmtId="0" fontId="0" fillId="0" borderId="0" xfId="0" applyBorder="1" applyAlignment="1" applyProtection="1">
      <alignment wrapText="1"/>
      <protection locked="0"/>
    </xf>
    <xf numFmtId="0" fontId="13" fillId="0" borderId="0" xfId="0" applyFont="1" applyBorder="1" applyAlignment="1" applyProtection="1">
      <alignment horizontal="left" vertical="center"/>
      <protection locked="0"/>
    </xf>
    <xf numFmtId="0" fontId="68" fillId="0" borderId="0" xfId="0" applyFont="1" applyFill="1" applyBorder="1" applyAlignment="1" applyProtection="1">
      <alignment horizontal="left" vertical="center"/>
      <protection locked="0"/>
    </xf>
    <xf numFmtId="0" fontId="48" fillId="0" borderId="0" xfId="0" applyFont="1" applyBorder="1" applyAlignment="1" applyProtection="1">
      <alignment vertical="center" wrapText="1"/>
      <protection locked="0"/>
    </xf>
    <xf numFmtId="1" fontId="6" fillId="5" borderId="3" xfId="0" applyNumberFormat="1" applyFont="1" applyFill="1" applyBorder="1" applyAlignment="1" applyProtection="1">
      <alignment horizontal="left" vertical="center"/>
      <protection locked="0"/>
    </xf>
    <xf numFmtId="0" fontId="15" fillId="0" borderId="0" xfId="0" applyFont="1" applyBorder="1" applyAlignment="1" applyProtection="1">
      <alignment horizontal="left" vertical="center"/>
      <protection locked="0"/>
    </xf>
    <xf numFmtId="0" fontId="65" fillId="0" borderId="0" xfId="0" applyFont="1" applyFill="1" applyBorder="1" applyAlignment="1" applyProtection="1">
      <alignment horizontal="left" vertical="center"/>
      <protection locked="0"/>
    </xf>
    <xf numFmtId="2" fontId="46" fillId="0" borderId="0" xfId="0" applyNumberFormat="1" applyFont="1" applyBorder="1" applyProtection="1">
      <protection locked="0"/>
    </xf>
    <xf numFmtId="9" fontId="63" fillId="0" borderId="0" xfId="1" applyFont="1" applyFill="1" applyBorder="1" applyAlignment="1" applyProtection="1">
      <alignment horizontal="left" vertical="center"/>
      <protection locked="0"/>
    </xf>
    <xf numFmtId="2" fontId="52" fillId="0" borderId="0" xfId="0" applyNumberFormat="1" applyFont="1" applyBorder="1" applyProtection="1">
      <protection locked="0"/>
    </xf>
    <xf numFmtId="1" fontId="66" fillId="0" borderId="3" xfId="0" applyNumberFormat="1" applyFont="1" applyFill="1" applyBorder="1" applyAlignment="1" applyProtection="1">
      <alignment horizontal="left" vertical="center"/>
      <protection locked="0"/>
    </xf>
    <xf numFmtId="9" fontId="63" fillId="0" borderId="3" xfId="1" applyFont="1" applyFill="1" applyBorder="1" applyAlignment="1" applyProtection="1">
      <alignment horizontal="left" vertical="center"/>
      <protection locked="0"/>
    </xf>
    <xf numFmtId="9" fontId="63" fillId="0" borderId="3" xfId="1" applyFont="1" applyFill="1" applyBorder="1" applyAlignment="1" applyProtection="1">
      <alignment horizontal="center" vertical="center"/>
      <protection locked="0"/>
    </xf>
    <xf numFmtId="0" fontId="21" fillId="3" borderId="0" xfId="0" applyFont="1" applyFill="1" applyBorder="1" applyAlignment="1" applyProtection="1">
      <alignment vertical="center"/>
      <protection locked="0"/>
    </xf>
    <xf numFmtId="0" fontId="21" fillId="3" borderId="0" xfId="0" applyFont="1" applyFill="1" applyBorder="1" applyAlignment="1" applyProtection="1">
      <alignment horizontal="center" vertical="center"/>
      <protection locked="0"/>
    </xf>
    <xf numFmtId="9" fontId="67" fillId="0" borderId="0" xfId="1" applyFont="1" applyFill="1" applyProtection="1">
      <protection locked="0"/>
    </xf>
    <xf numFmtId="0" fontId="69" fillId="0" borderId="0" xfId="0" applyFont="1" applyProtection="1">
      <protection locked="0"/>
    </xf>
    <xf numFmtId="0" fontId="20" fillId="0" borderId="0" xfId="0" applyFont="1" applyProtection="1">
      <protection locked="0"/>
    </xf>
    <xf numFmtId="1" fontId="20" fillId="0" borderId="0" xfId="0" applyNumberFormat="1" applyFont="1" applyProtection="1">
      <protection locked="0"/>
    </xf>
    <xf numFmtId="0" fontId="20" fillId="0" borderId="0" xfId="0" applyFont="1" applyAlignment="1" applyProtection="1">
      <alignment horizontal="center"/>
      <protection locked="0"/>
    </xf>
    <xf numFmtId="0" fontId="20" fillId="0" borderId="0" xfId="0" applyFont="1" applyFill="1" applyProtection="1">
      <protection locked="0"/>
    </xf>
    <xf numFmtId="0" fontId="49" fillId="0" borderId="0" xfId="0" applyFont="1" applyProtection="1">
      <protection locked="0"/>
    </xf>
    <xf numFmtId="0" fontId="20" fillId="0" borderId="0" xfId="0" applyFont="1" applyAlignment="1" applyProtection="1">
      <alignment wrapText="1"/>
      <protection locked="0"/>
    </xf>
    <xf numFmtId="0" fontId="20" fillId="0" borderId="0" xfId="0" applyNumberFormat="1" applyFont="1" applyProtection="1">
      <protection locked="0"/>
    </xf>
    <xf numFmtId="2" fontId="63" fillId="3" borderId="10" xfId="0" applyNumberFormat="1" applyFont="1" applyFill="1" applyBorder="1" applyAlignment="1" applyProtection="1">
      <alignment horizontal="center" vertical="center"/>
      <protection locked="0"/>
    </xf>
    <xf numFmtId="2" fontId="66" fillId="3" borderId="50" xfId="0" applyNumberFormat="1" applyFont="1" applyFill="1" applyBorder="1" applyAlignment="1" applyProtection="1">
      <alignment horizontal="center" vertical="center"/>
      <protection locked="0"/>
    </xf>
    <xf numFmtId="2" fontId="66" fillId="3" borderId="51" xfId="0" applyNumberFormat="1" applyFont="1" applyFill="1" applyBorder="1" applyAlignment="1" applyProtection="1">
      <alignment horizontal="center" vertical="center"/>
      <protection locked="0"/>
    </xf>
    <xf numFmtId="0" fontId="63" fillId="0" borderId="10" xfId="0" applyFont="1" applyBorder="1" applyAlignment="1" applyProtection="1">
      <alignment horizontal="center" vertical="center"/>
      <protection locked="0"/>
    </xf>
    <xf numFmtId="0" fontId="66" fillId="0" borderId="53" xfId="0" applyFont="1" applyBorder="1" applyAlignment="1" applyProtection="1">
      <alignment horizontal="center" vertical="center"/>
      <protection locked="0"/>
    </xf>
    <xf numFmtId="0" fontId="66" fillId="0" borderId="54" xfId="0" applyFont="1" applyBorder="1" applyAlignment="1" applyProtection="1">
      <alignment horizontal="center" vertical="center"/>
      <protection locked="0"/>
    </xf>
    <xf numFmtId="0" fontId="0" fillId="0" borderId="0" xfId="0" applyFont="1" applyAlignment="1" applyProtection="1">
      <alignment vertical="center" wrapText="1"/>
      <protection locked="0"/>
    </xf>
    <xf numFmtId="0" fontId="6" fillId="3" borderId="3" xfId="0" applyFont="1" applyFill="1" applyBorder="1" applyAlignment="1" applyProtection="1">
      <alignment horizontal="center" vertical="center"/>
      <protection locked="0"/>
    </xf>
    <xf numFmtId="20" fontId="9" fillId="0" borderId="3" xfId="0" applyNumberFormat="1" applyFont="1" applyFill="1" applyBorder="1" applyAlignment="1" applyProtection="1">
      <alignment horizontal="center" vertical="center" wrapText="1"/>
      <protection locked="0"/>
    </xf>
    <xf numFmtId="20" fontId="19" fillId="0" borderId="49" xfId="0" applyNumberFormat="1" applyFont="1" applyFill="1" applyBorder="1" applyAlignment="1" applyProtection="1">
      <alignment vertical="center"/>
      <protection locked="0"/>
    </xf>
    <xf numFmtId="9" fontId="67" fillId="0" borderId="0" xfId="1" applyFont="1" applyFill="1" applyAlignment="1" applyProtection="1">
      <alignment horizontal="center"/>
      <protection locked="0"/>
    </xf>
    <xf numFmtId="0" fontId="2" fillId="0" borderId="3" xfId="0" applyFont="1" applyBorder="1" applyProtection="1">
      <protection locked="0"/>
    </xf>
    <xf numFmtId="9" fontId="63" fillId="0" borderId="3" xfId="1" applyFont="1" applyFill="1" applyBorder="1" applyAlignment="1" applyProtection="1">
      <alignment vertical="top" wrapText="1"/>
      <protection locked="0"/>
    </xf>
    <xf numFmtId="0" fontId="0" fillId="0" borderId="3" xfId="0" applyBorder="1" applyAlignment="1" applyProtection="1">
      <protection locked="0"/>
    </xf>
    <xf numFmtId="0" fontId="0" fillId="0" borderId="0" xfId="0" applyAlignment="1" applyProtection="1">
      <protection locked="0"/>
    </xf>
    <xf numFmtId="0" fontId="20" fillId="0" borderId="0" xfId="0" applyFont="1" applyAlignment="1" applyProtection="1">
      <alignment horizontal="left" wrapText="1"/>
      <protection locked="0"/>
    </xf>
    <xf numFmtId="9" fontId="63" fillId="0" borderId="3" xfId="1" applyFont="1" applyFill="1" applyBorder="1" applyAlignment="1" applyProtection="1">
      <alignment horizontal="left" vertical="center" wrapText="1"/>
      <protection locked="0"/>
    </xf>
    <xf numFmtId="0" fontId="0" fillId="0" borderId="3" xfId="0" applyBorder="1" applyAlignment="1" applyProtection="1">
      <alignment horizontal="left"/>
      <protection locked="0"/>
    </xf>
    <xf numFmtId="0" fontId="0" fillId="0" borderId="0" xfId="0" applyAlignment="1" applyProtection="1">
      <alignment horizontal="left"/>
      <protection locked="0"/>
    </xf>
    <xf numFmtId="0" fontId="0" fillId="0" borderId="3" xfId="0" applyBorder="1" applyAlignment="1" applyProtection="1">
      <alignment horizontal="left" wrapText="1"/>
      <protection locked="0"/>
    </xf>
    <xf numFmtId="0" fontId="0" fillId="0" borderId="0" xfId="0" applyAlignment="1" applyProtection="1">
      <alignment horizontal="left" wrapText="1"/>
      <protection locked="0"/>
    </xf>
    <xf numFmtId="9" fontId="60" fillId="0" borderId="3" xfId="1" applyFont="1" applyFill="1" applyBorder="1" applyAlignment="1" applyProtection="1">
      <alignment horizontal="left"/>
      <protection locked="0"/>
    </xf>
    <xf numFmtId="0" fontId="2" fillId="0" borderId="3" xfId="0" applyFont="1" applyBorder="1" applyAlignment="1" applyProtection="1">
      <alignment horizontal="left"/>
      <protection locked="0"/>
    </xf>
    <xf numFmtId="0" fontId="59" fillId="0" borderId="3" xfId="0" applyFont="1" applyBorder="1" applyAlignment="1" applyProtection="1">
      <alignment horizontal="left"/>
      <protection locked="0"/>
    </xf>
    <xf numFmtId="1" fontId="2" fillId="0" borderId="3" xfId="0" applyNumberFormat="1" applyFont="1" applyBorder="1" applyAlignment="1" applyProtection="1">
      <alignment horizontal="left"/>
      <protection locked="0"/>
    </xf>
    <xf numFmtId="0" fontId="0" fillId="0" borderId="3" xfId="0" applyFill="1" applyBorder="1" applyAlignment="1" applyProtection="1">
      <alignment horizontal="left"/>
      <protection locked="0"/>
    </xf>
    <xf numFmtId="1" fontId="0" fillId="0" borderId="3" xfId="0" applyNumberFormat="1" applyFill="1" applyBorder="1" applyAlignment="1" applyProtection="1">
      <alignment horizontal="left"/>
      <protection locked="0"/>
    </xf>
    <xf numFmtId="0" fontId="59" fillId="0" borderId="3" xfId="0" applyFont="1" applyFill="1" applyBorder="1" applyAlignment="1" applyProtection="1">
      <alignment horizontal="left"/>
      <protection locked="0"/>
    </xf>
    <xf numFmtId="0" fontId="46" fillId="0" borderId="3" xfId="0" applyFont="1" applyFill="1" applyBorder="1" applyAlignment="1" applyProtection="1">
      <alignment horizontal="left"/>
      <protection locked="0"/>
    </xf>
    <xf numFmtId="9" fontId="60" fillId="0" borderId="0" xfId="1" applyFont="1" applyFill="1" applyAlignment="1" applyProtection="1">
      <alignment horizontal="left"/>
      <protection locked="0"/>
    </xf>
    <xf numFmtId="0" fontId="2" fillId="0" borderId="0" xfId="0" applyFont="1" applyAlignment="1" applyProtection="1">
      <alignment horizontal="left"/>
      <protection locked="0"/>
    </xf>
    <xf numFmtId="0" fontId="59" fillId="0" borderId="0" xfId="0" applyFont="1" applyAlignment="1" applyProtection="1">
      <alignment horizontal="left"/>
      <protection locked="0"/>
    </xf>
    <xf numFmtId="1" fontId="2" fillId="0" borderId="0" xfId="0" applyNumberFormat="1" applyFont="1" applyAlignment="1" applyProtection="1">
      <alignment horizontal="left"/>
      <protection locked="0"/>
    </xf>
    <xf numFmtId="0" fontId="0" fillId="0" borderId="0" xfId="0" applyFill="1" applyBorder="1" applyAlignment="1" applyProtection="1">
      <alignment horizontal="left"/>
      <protection locked="0"/>
    </xf>
    <xf numFmtId="1" fontId="0" fillId="0" borderId="0" xfId="0" applyNumberFormat="1" applyFill="1" applyBorder="1" applyAlignment="1" applyProtection="1">
      <alignment horizontal="left"/>
      <protection locked="0"/>
    </xf>
    <xf numFmtId="9" fontId="60" fillId="0" borderId="0" xfId="1" applyFont="1" applyFill="1" applyBorder="1" applyAlignment="1" applyProtection="1">
      <alignment horizontal="left"/>
      <protection locked="0"/>
    </xf>
    <xf numFmtId="0" fontId="59" fillId="0" borderId="0" xfId="0" applyFont="1" applyFill="1" applyBorder="1" applyAlignment="1" applyProtection="1">
      <alignment horizontal="left"/>
      <protection locked="0"/>
    </xf>
    <xf numFmtId="0" fontId="46" fillId="0" borderId="0" xfId="0" applyFont="1" applyFill="1" applyBorder="1" applyAlignment="1" applyProtection="1">
      <alignment horizontal="left"/>
      <protection locked="0"/>
    </xf>
    <xf numFmtId="0" fontId="0" fillId="0" borderId="0" xfId="0" applyBorder="1" applyAlignment="1" applyProtection="1">
      <alignment horizontal="left" vertical="top" wrapText="1"/>
      <protection locked="0"/>
    </xf>
    <xf numFmtId="20" fontId="73" fillId="0" borderId="49" xfId="0" applyNumberFormat="1" applyFont="1" applyBorder="1" applyAlignment="1" applyProtection="1">
      <alignment horizontal="center" vertical="center"/>
      <protection locked="0"/>
    </xf>
    <xf numFmtId="20" fontId="9" fillId="3" borderId="3" xfId="0" applyNumberFormat="1" applyFont="1" applyFill="1" applyBorder="1" applyAlignment="1" applyProtection="1">
      <alignment horizontal="center" vertical="center" wrapText="1"/>
      <protection locked="0"/>
    </xf>
    <xf numFmtId="0" fontId="19" fillId="0" borderId="49" xfId="0" applyFont="1" applyBorder="1" applyAlignment="1" applyProtection="1">
      <alignment horizontal="center" vertical="center"/>
      <protection locked="0"/>
    </xf>
    <xf numFmtId="164" fontId="9" fillId="3" borderId="3" xfId="7" applyFont="1" applyFill="1" applyBorder="1" applyAlignment="1" applyProtection="1">
      <alignment horizontal="left" vertical="top" wrapText="1"/>
      <protection locked="0"/>
    </xf>
    <xf numFmtId="164" fontId="9" fillId="3" borderId="4" xfId="7" applyFont="1" applyFill="1" applyBorder="1" applyAlignment="1" applyProtection="1">
      <alignment horizontal="left" vertical="top" wrapText="1"/>
      <protection locked="0"/>
    </xf>
    <xf numFmtId="164" fontId="9" fillId="3" borderId="6" xfId="7" applyFont="1" applyFill="1" applyBorder="1" applyAlignment="1" applyProtection="1">
      <alignment horizontal="left" vertical="top" wrapText="1"/>
      <protection locked="0"/>
    </xf>
    <xf numFmtId="164" fontId="9" fillId="3" borderId="5" xfId="7" applyFont="1" applyFill="1" applyBorder="1" applyAlignment="1" applyProtection="1">
      <alignment horizontal="left" vertical="top" wrapText="1"/>
      <protection locked="0"/>
    </xf>
    <xf numFmtId="0" fontId="79" fillId="25" borderId="0" xfId="0" applyFont="1" applyFill="1" applyBorder="1" applyAlignment="1" applyProtection="1">
      <alignment horizontal="left" vertical="center"/>
      <protection locked="0"/>
    </xf>
    <xf numFmtId="164" fontId="9" fillId="3" borderId="3" xfId="7" applyFont="1" applyFill="1" applyBorder="1" applyAlignment="1" applyProtection="1">
      <alignment horizontal="left" vertical="top" wrapText="1"/>
      <protection locked="0"/>
    </xf>
    <xf numFmtId="20" fontId="9" fillId="3" borderId="3" xfId="0" applyNumberFormat="1" applyFont="1" applyFill="1" applyBorder="1" applyAlignment="1" applyProtection="1">
      <alignment horizontal="center" vertical="center" wrapText="1"/>
      <protection locked="0"/>
    </xf>
    <xf numFmtId="20" fontId="73" fillId="0" borderId="49" xfId="0" applyNumberFormat="1" applyFont="1" applyBorder="1" applyAlignment="1" applyProtection="1">
      <alignment horizontal="center" vertical="center"/>
      <protection locked="0"/>
    </xf>
    <xf numFmtId="0" fontId="19" fillId="0" borderId="49" xfId="0" applyFont="1" applyBorder="1" applyAlignment="1" applyProtection="1">
      <alignment horizontal="center" vertical="center"/>
      <protection locked="0"/>
    </xf>
    <xf numFmtId="0" fontId="0" fillId="17" borderId="14" xfId="0" applyFill="1" applyBorder="1" applyAlignment="1" applyProtection="1">
      <alignment horizontal="center"/>
    </xf>
    <xf numFmtId="0" fontId="50" fillId="0" borderId="0" xfId="0" applyFont="1" applyFill="1" applyBorder="1" applyAlignment="1" applyProtection="1">
      <alignment horizontal="center" vertical="center" wrapText="1"/>
      <protection locked="0"/>
    </xf>
    <xf numFmtId="0" fontId="81" fillId="20" borderId="0" xfId="0" applyFont="1" applyFill="1" applyBorder="1" applyAlignment="1">
      <alignment horizontal="center" vertical="center"/>
    </xf>
    <xf numFmtId="0" fontId="0" fillId="0" borderId="0" xfId="0" applyFont="1" applyBorder="1" applyAlignment="1">
      <alignment horizontal="center" vertical="center"/>
    </xf>
    <xf numFmtId="0" fontId="0" fillId="17" borderId="8" xfId="0" applyFill="1" applyBorder="1" applyAlignment="1" applyProtection="1">
      <alignment horizontal="center"/>
    </xf>
    <xf numFmtId="0" fontId="0" fillId="17" borderId="14" xfId="0" applyFill="1" applyBorder="1" applyAlignment="1" applyProtection="1">
      <alignment horizontal="center"/>
    </xf>
    <xf numFmtId="0" fontId="27" fillId="0" borderId="47" xfId="3" applyBorder="1" applyAlignment="1">
      <alignment horizontal="center" vertical="center"/>
    </xf>
    <xf numFmtId="0" fontId="27" fillId="0" borderId="0" xfId="3" applyFill="1" applyAlignment="1">
      <alignment horizontal="center" vertical="center"/>
    </xf>
    <xf numFmtId="0" fontId="27" fillId="0" borderId="47" xfId="3" applyFill="1" applyBorder="1" applyAlignment="1">
      <alignment horizontal="center" vertical="center"/>
    </xf>
    <xf numFmtId="0" fontId="82" fillId="0" borderId="0" xfId="0" applyFont="1" applyAlignment="1">
      <alignment horizontal="center" vertical="center"/>
    </xf>
    <xf numFmtId="9" fontId="82" fillId="0" borderId="0" xfId="1" applyFont="1" applyAlignment="1" applyProtection="1">
      <alignment horizontal="center" vertical="center"/>
    </xf>
    <xf numFmtId="0" fontId="0" fillId="0" borderId="0" xfId="0" applyAlignment="1" applyProtection="1">
      <alignment horizontal="center"/>
    </xf>
    <xf numFmtId="0" fontId="24" fillId="0" borderId="0" xfId="2" applyFont="1" applyAlignment="1" applyProtection="1">
      <alignment wrapText="1"/>
    </xf>
    <xf numFmtId="1" fontId="29" fillId="8" borderId="0" xfId="3" applyNumberFormat="1" applyFont="1" applyFill="1" applyBorder="1" applyAlignment="1" applyProtection="1">
      <alignment horizontal="center" vertical="center" wrapText="1"/>
    </xf>
    <xf numFmtId="0" fontId="26" fillId="0" borderId="0" xfId="3" applyNumberFormat="1" applyFont="1" applyBorder="1" applyAlignment="1">
      <alignment vertical="center" wrapText="1"/>
    </xf>
    <xf numFmtId="0" fontId="25" fillId="0" borderId="0" xfId="3" applyNumberFormat="1" applyFont="1" applyBorder="1" applyAlignment="1">
      <alignment vertical="center" wrapText="1"/>
    </xf>
    <xf numFmtId="0" fontId="25" fillId="0" borderId="0" xfId="3" applyNumberFormat="1" applyFont="1" applyFill="1" applyBorder="1" applyAlignment="1">
      <alignment vertical="center" wrapText="1"/>
    </xf>
    <xf numFmtId="0" fontId="26" fillId="0" borderId="0" xfId="3" applyNumberFormat="1" applyFont="1" applyFill="1" applyBorder="1" applyAlignment="1">
      <alignment vertical="center" wrapText="1"/>
    </xf>
    <xf numFmtId="0" fontId="25" fillId="0" borderId="0" xfId="3" applyFont="1" applyFill="1" applyBorder="1" applyAlignment="1">
      <alignment horizontal="left" vertical="center" wrapText="1"/>
    </xf>
    <xf numFmtId="0" fontId="25" fillId="0" borderId="0" xfId="3" applyFont="1" applyFill="1" applyBorder="1" applyAlignment="1" applyProtection="1">
      <alignment horizontal="left" vertical="center" wrapText="1"/>
    </xf>
    <xf numFmtId="0" fontId="28" fillId="0" borderId="0" xfId="3" applyFont="1" applyAlignment="1">
      <alignment vertical="center" wrapText="1"/>
    </xf>
    <xf numFmtId="0" fontId="24" fillId="0" borderId="0" xfId="3" applyFont="1" applyBorder="1" applyAlignment="1" applyProtection="1">
      <alignment horizontal="center" vertical="center" wrapText="1"/>
    </xf>
    <xf numFmtId="2" fontId="83" fillId="0" borderId="0" xfId="3" applyNumberFormat="1" applyFont="1" applyFill="1" applyBorder="1" applyAlignment="1" applyProtection="1">
      <alignment horizontal="center" vertical="center" wrapText="1"/>
    </xf>
    <xf numFmtId="0" fontId="25" fillId="0" borderId="0" xfId="2" applyFont="1" applyAlignment="1" applyProtection="1">
      <alignment wrapText="1"/>
    </xf>
    <xf numFmtId="2" fontId="32" fillId="10" borderId="3" xfId="3" applyNumberFormat="1" applyFont="1" applyFill="1" applyBorder="1" applyAlignment="1" applyProtection="1">
      <alignment horizontal="center" vertical="center" wrapText="1"/>
    </xf>
    <xf numFmtId="2" fontId="12" fillId="11" borderId="3" xfId="3" applyNumberFormat="1" applyFont="1" applyFill="1" applyBorder="1" applyAlignment="1" applyProtection="1">
      <alignment horizontal="center" vertical="center" wrapText="1"/>
    </xf>
    <xf numFmtId="2" fontId="29" fillId="8" borderId="0" xfId="3" applyNumberFormat="1" applyFont="1" applyFill="1" applyBorder="1" applyAlignment="1" applyProtection="1">
      <alignment horizontal="center" vertical="center" wrapText="1"/>
    </xf>
    <xf numFmtId="2" fontId="29" fillId="0" borderId="0" xfId="3" applyNumberFormat="1" applyFont="1" applyFill="1" applyBorder="1" applyAlignment="1" applyProtection="1">
      <alignment horizontal="center" vertical="center" wrapText="1"/>
    </xf>
    <xf numFmtId="2" fontId="24" fillId="0" borderId="0" xfId="3" applyNumberFormat="1" applyFont="1" applyFill="1" applyBorder="1" applyAlignment="1">
      <alignment horizontal="left" vertical="center" wrapText="1"/>
    </xf>
    <xf numFmtId="2" fontId="26" fillId="14" borderId="0" xfId="3" applyNumberFormat="1" applyFont="1" applyFill="1" applyBorder="1" applyAlignment="1" applyProtection="1">
      <alignment horizontal="center" vertical="center" wrapText="1"/>
    </xf>
    <xf numFmtId="2" fontId="28" fillId="0" borderId="0" xfId="3" applyNumberFormat="1" applyFont="1" applyAlignment="1">
      <alignment vertical="center"/>
    </xf>
    <xf numFmtId="2" fontId="33" fillId="14" borderId="0" xfId="3" applyNumberFormat="1" applyFont="1" applyFill="1" applyBorder="1" applyAlignment="1">
      <alignment vertical="center" wrapText="1"/>
    </xf>
    <xf numFmtId="2" fontId="24" fillId="0" borderId="0" xfId="3" applyNumberFormat="1" applyFont="1" applyBorder="1" applyAlignment="1" applyProtection="1">
      <alignment horizontal="center" vertical="center"/>
    </xf>
    <xf numFmtId="2" fontId="24" fillId="0" borderId="0" xfId="2" applyNumberFormat="1" applyFont="1" applyAlignment="1" applyProtection="1">
      <alignment wrapText="1"/>
    </xf>
    <xf numFmtId="49" fontId="34" fillId="10" borderId="3" xfId="3" applyNumberFormat="1" applyFont="1" applyFill="1" applyBorder="1" applyAlignment="1">
      <alignment vertical="center" wrapText="1"/>
    </xf>
    <xf numFmtId="0" fontId="34" fillId="10" borderId="3" xfId="3" applyNumberFormat="1" applyFont="1" applyFill="1" applyBorder="1" applyAlignment="1">
      <alignment vertical="center" wrapText="1"/>
    </xf>
    <xf numFmtId="1" fontId="34" fillId="11" borderId="8" xfId="3" applyNumberFormat="1" applyFont="1" applyFill="1" applyBorder="1" applyAlignment="1" applyProtection="1">
      <alignment vertical="center" wrapText="1"/>
    </xf>
    <xf numFmtId="1" fontId="34" fillId="11" borderId="14" xfId="3" applyNumberFormat="1" applyFont="1" applyFill="1" applyBorder="1" applyAlignment="1" applyProtection="1">
      <alignment vertical="center" wrapText="1"/>
    </xf>
    <xf numFmtId="1" fontId="34" fillId="11" borderId="15" xfId="3" applyNumberFormat="1" applyFont="1" applyFill="1" applyBorder="1" applyAlignment="1" applyProtection="1">
      <alignment vertical="center" wrapText="1"/>
    </xf>
    <xf numFmtId="0" fontId="34" fillId="10" borderId="3" xfId="3" applyFont="1" applyFill="1" applyBorder="1" applyAlignment="1" applyProtection="1">
      <alignment horizontal="left" vertical="center" wrapText="1"/>
    </xf>
    <xf numFmtId="1" fontId="29" fillId="8" borderId="0" xfId="3" applyNumberFormat="1" applyFont="1" applyFill="1" applyBorder="1" applyAlignment="1" applyProtection="1">
      <alignment horizontal="left" vertical="center" wrapText="1"/>
    </xf>
    <xf numFmtId="0" fontId="26" fillId="0" borderId="0" xfId="3" applyFont="1" applyFill="1" applyBorder="1" applyAlignment="1" applyProtection="1">
      <alignment horizontal="left" vertical="center" wrapText="1"/>
    </xf>
    <xf numFmtId="0" fontId="28" fillId="0" borderId="0" xfId="3" applyFont="1" applyAlignment="1">
      <alignment horizontal="left" vertical="center" wrapText="1"/>
    </xf>
    <xf numFmtId="0" fontId="24" fillId="0" borderId="0" xfId="3" applyFont="1" applyBorder="1" applyAlignment="1" applyProtection="1">
      <alignment horizontal="left" vertical="center" wrapText="1"/>
    </xf>
    <xf numFmtId="0" fontId="24" fillId="0" borderId="0" xfId="2" applyFont="1" applyAlignment="1" applyProtection="1">
      <alignment horizontal="left" vertical="center" wrapText="1"/>
    </xf>
    <xf numFmtId="1" fontId="8" fillId="11" borderId="3" xfId="0" applyNumberFormat="1" applyFont="1" applyFill="1" applyBorder="1" applyAlignment="1" applyProtection="1">
      <alignment vertical="center"/>
    </xf>
    <xf numFmtId="0" fontId="34" fillId="10" borderId="3" xfId="3" applyFont="1" applyFill="1" applyBorder="1" applyAlignment="1" applyProtection="1">
      <alignment vertical="center" wrapText="1"/>
    </xf>
    <xf numFmtId="1" fontId="8" fillId="11" borderId="3" xfId="0" applyNumberFormat="1" applyFont="1" applyFill="1" applyBorder="1" applyAlignment="1" applyProtection="1">
      <alignment horizontal="center" vertical="center"/>
    </xf>
    <xf numFmtId="1" fontId="8" fillId="11" borderId="3" xfId="0" applyNumberFormat="1" applyFont="1" applyFill="1" applyBorder="1" applyAlignment="1" applyProtection="1">
      <alignment vertical="top"/>
    </xf>
    <xf numFmtId="1" fontId="7" fillId="4" borderId="4" xfId="0" applyNumberFormat="1" applyFont="1" applyFill="1" applyBorder="1" applyAlignment="1" applyProtection="1">
      <alignment horizontal="center" vertical="center" wrapText="1"/>
      <protection locked="0"/>
    </xf>
    <xf numFmtId="0" fontId="0" fillId="17" borderId="56" xfId="0" applyFill="1" applyBorder="1" applyAlignment="1" applyProtection="1">
      <alignment horizontal="center"/>
    </xf>
    <xf numFmtId="0" fontId="0" fillId="17" borderId="0" xfId="0" applyFill="1" applyBorder="1" applyAlignment="1" applyProtection="1">
      <alignment horizontal="center"/>
    </xf>
    <xf numFmtId="0" fontId="0" fillId="17" borderId="8" xfId="0" applyFill="1" applyBorder="1" applyAlignment="1" applyProtection="1">
      <alignment horizontal="center"/>
    </xf>
    <xf numFmtId="0" fontId="0" fillId="17" borderId="14" xfId="0" applyFill="1" applyBorder="1" applyAlignment="1" applyProtection="1">
      <alignment horizontal="center"/>
    </xf>
    <xf numFmtId="0" fontId="0" fillId="17" borderId="15" xfId="0" applyFill="1" applyBorder="1" applyAlignment="1" applyProtection="1">
      <alignment horizontal="center"/>
    </xf>
    <xf numFmtId="0" fontId="0" fillId="0" borderId="0" xfId="0" applyAlignment="1" applyProtection="1"/>
    <xf numFmtId="0" fontId="0" fillId="0" borderId="0" xfId="0" applyFont="1" applyAlignment="1">
      <alignment horizontal="center" vertical="center"/>
    </xf>
    <xf numFmtId="9" fontId="0" fillId="0" borderId="0" xfId="1" applyFont="1" applyAlignment="1" applyProtection="1">
      <alignment horizontal="center" vertical="center"/>
    </xf>
    <xf numFmtId="0" fontId="0" fillId="0" borderId="0" xfId="0" applyFill="1" applyBorder="1" applyAlignment="1" applyProtection="1"/>
    <xf numFmtId="0" fontId="0" fillId="0" borderId="2" xfId="0" applyFill="1" applyBorder="1" applyAlignment="1" applyProtection="1"/>
    <xf numFmtId="0" fontId="81" fillId="20" borderId="66" xfId="0" applyFont="1" applyFill="1" applyBorder="1" applyAlignment="1">
      <alignment horizontal="center" vertical="center"/>
    </xf>
    <xf numFmtId="0" fontId="81" fillId="20" borderId="67" xfId="0" applyFont="1" applyFill="1" applyBorder="1" applyAlignment="1">
      <alignment horizontal="center" vertical="center"/>
    </xf>
    <xf numFmtId="9" fontId="0" fillId="0" borderId="0" xfId="1" applyFont="1" applyFill="1" applyAlignment="1" applyProtection="1">
      <alignment horizontal="center" vertical="center"/>
    </xf>
    <xf numFmtId="1" fontId="8" fillId="26" borderId="42" xfId="0" applyNumberFormat="1" applyFont="1" applyFill="1" applyBorder="1" applyAlignment="1" applyProtection="1">
      <alignment horizontal="center" vertical="center" wrapText="1"/>
    </xf>
    <xf numFmtId="0" fontId="66" fillId="0" borderId="24" xfId="0" applyFont="1" applyBorder="1" applyAlignment="1" applyProtection="1">
      <alignment horizontal="center" vertical="center"/>
      <protection locked="0"/>
    </xf>
    <xf numFmtId="0" fontId="84" fillId="0" borderId="0" xfId="0" applyFont="1" applyFill="1" applyBorder="1" applyAlignment="1" applyProtection="1">
      <alignment horizontal="center" vertical="center" wrapText="1"/>
      <protection locked="0"/>
    </xf>
    <xf numFmtId="0" fontId="66" fillId="0" borderId="0" xfId="0" applyFont="1" applyFill="1" applyBorder="1" applyAlignment="1" applyProtection="1">
      <alignment horizontal="center" vertical="center"/>
      <protection locked="0"/>
    </xf>
    <xf numFmtId="0" fontId="85" fillId="3" borderId="0" xfId="0" applyFont="1" applyFill="1" applyBorder="1" applyAlignment="1" applyProtection="1">
      <alignment vertical="center"/>
      <protection locked="0"/>
    </xf>
    <xf numFmtId="0" fontId="65" fillId="3" borderId="22" xfId="0" applyFont="1" applyFill="1" applyBorder="1" applyAlignment="1" applyProtection="1">
      <alignment vertical="center"/>
      <protection locked="0"/>
    </xf>
    <xf numFmtId="0" fontId="0" fillId="0" borderId="0" xfId="0" applyBorder="1" applyAlignment="1">
      <alignment horizontal="left" vertical="center" wrapText="1"/>
    </xf>
    <xf numFmtId="0" fontId="34" fillId="10" borderId="3" xfId="3" applyFont="1" applyFill="1" applyBorder="1" applyAlignment="1">
      <alignment horizontal="left" vertical="center" wrapText="1"/>
    </xf>
    <xf numFmtId="0" fontId="34" fillId="10" borderId="3" xfId="3" applyFont="1" applyFill="1" applyBorder="1" applyAlignment="1">
      <alignment vertical="center" wrapText="1"/>
    </xf>
    <xf numFmtId="0" fontId="31" fillId="24" borderId="0" xfId="3" applyFont="1" applyFill="1" applyBorder="1" applyAlignment="1">
      <alignment vertical="center"/>
    </xf>
    <xf numFmtId="0" fontId="31" fillId="24" borderId="0" xfId="3" applyFont="1" applyFill="1" applyBorder="1" applyAlignment="1">
      <alignment horizontal="center" vertical="center"/>
    </xf>
    <xf numFmtId="0" fontId="31" fillId="24" borderId="0" xfId="3" applyFont="1" applyFill="1" applyAlignment="1" applyProtection="1">
      <alignment vertical="center"/>
    </xf>
    <xf numFmtId="0" fontId="31" fillId="0" borderId="0" xfId="3" applyFont="1" applyFill="1" applyAlignment="1" applyProtection="1">
      <alignment vertical="center"/>
    </xf>
    <xf numFmtId="1" fontId="8" fillId="11" borderId="3" xfId="0" applyNumberFormat="1" applyFont="1" applyFill="1" applyBorder="1" applyAlignment="1" applyProtection="1">
      <alignment horizontal="center" vertical="center" wrapText="1"/>
    </xf>
    <xf numFmtId="0" fontId="86" fillId="0" borderId="0" xfId="3" applyFont="1" applyBorder="1" applyAlignment="1">
      <alignment vertical="center"/>
    </xf>
    <xf numFmtId="0" fontId="86" fillId="10" borderId="3" xfId="3" applyNumberFormat="1" applyFont="1" applyFill="1" applyBorder="1" applyAlignment="1">
      <alignment vertical="center" wrapText="1"/>
    </xf>
    <xf numFmtId="0" fontId="86" fillId="0" borderId="0" xfId="3" applyFont="1" applyProtection="1"/>
    <xf numFmtId="0" fontId="86" fillId="0" borderId="0" xfId="3" applyFont="1" applyAlignment="1">
      <alignment vertical="center"/>
    </xf>
    <xf numFmtId="0" fontId="86" fillId="0" borderId="0" xfId="3" applyFont="1" applyAlignment="1" applyProtection="1"/>
    <xf numFmtId="1" fontId="34" fillId="11" borderId="14" xfId="3" applyNumberFormat="1" applyFont="1" applyFill="1" applyBorder="1" applyAlignment="1">
      <alignment vertical="center" wrapText="1"/>
    </xf>
    <xf numFmtId="2" fontId="32" fillId="10" borderId="3" xfId="3" applyNumberFormat="1" applyFont="1" applyFill="1" applyBorder="1" applyAlignment="1">
      <alignment horizontal="center" vertical="center" wrapText="1"/>
    </xf>
    <xf numFmtId="1" fontId="34" fillId="11" borderId="8" xfId="3" applyNumberFormat="1" applyFont="1" applyFill="1" applyBorder="1" applyAlignment="1">
      <alignment vertical="center" wrapText="1"/>
    </xf>
    <xf numFmtId="1" fontId="34" fillId="11" borderId="15" xfId="3" applyNumberFormat="1" applyFont="1" applyFill="1" applyBorder="1" applyAlignment="1">
      <alignment vertical="center" wrapText="1"/>
    </xf>
    <xf numFmtId="1" fontId="86" fillId="11" borderId="14" xfId="3" applyNumberFormat="1" applyFont="1" applyFill="1" applyBorder="1" applyAlignment="1">
      <alignment vertical="center" wrapText="1"/>
    </xf>
    <xf numFmtId="0" fontId="88" fillId="27" borderId="68" xfId="0" applyFont="1" applyFill="1" applyBorder="1" applyAlignment="1">
      <alignment horizontal="center" vertical="center" wrapText="1"/>
    </xf>
    <xf numFmtId="0" fontId="0" fillId="17" borderId="14" xfId="0" applyFill="1" applyBorder="1" applyAlignment="1" applyProtection="1">
      <alignment horizontal="center"/>
    </xf>
    <xf numFmtId="164" fontId="9" fillId="3" borderId="4" xfId="7" applyFont="1" applyFill="1" applyBorder="1" applyAlignment="1" applyProtection="1">
      <alignment horizontal="left" vertical="top" wrapText="1"/>
      <protection locked="0"/>
    </xf>
    <xf numFmtId="164" fontId="9" fillId="3" borderId="6" xfId="7" applyFont="1" applyFill="1" applyBorder="1" applyAlignment="1" applyProtection="1">
      <alignment horizontal="left" vertical="top" wrapText="1"/>
      <protection locked="0"/>
    </xf>
    <xf numFmtId="164" fontId="9" fillId="3" borderId="5" xfId="7" applyFont="1" applyFill="1" applyBorder="1" applyAlignment="1" applyProtection="1">
      <alignment horizontal="left" vertical="top" wrapText="1"/>
      <protection locked="0"/>
    </xf>
    <xf numFmtId="0" fontId="66" fillId="0" borderId="24" xfId="0" applyFont="1" applyBorder="1" applyAlignment="1" applyProtection="1">
      <alignment horizontal="center" vertical="center"/>
      <protection locked="0"/>
    </xf>
    <xf numFmtId="0" fontId="0" fillId="0" borderId="0" xfId="0" applyBorder="1" applyAlignment="1" applyProtection="1">
      <alignment horizontal="left" vertical="top" wrapText="1"/>
      <protection locked="0"/>
    </xf>
    <xf numFmtId="1" fontId="7" fillId="4" borderId="4" xfId="0" applyNumberFormat="1" applyFont="1" applyFill="1" applyBorder="1" applyAlignment="1" applyProtection="1">
      <alignment horizontal="center" vertical="center" wrapText="1"/>
      <protection locked="0"/>
    </xf>
    <xf numFmtId="0" fontId="31" fillId="0" borderId="0" xfId="3" applyFont="1" applyFill="1" applyBorder="1" applyAlignment="1">
      <alignment vertical="center"/>
    </xf>
    <xf numFmtId="0" fontId="86" fillId="10" borderId="3" xfId="3" applyFont="1" applyFill="1" applyBorder="1" applyAlignment="1">
      <alignment horizontal="left" vertical="center" wrapText="1"/>
    </xf>
    <xf numFmtId="0" fontId="31" fillId="0" borderId="0" xfId="3" applyFont="1" applyFill="1" applyBorder="1" applyAlignment="1">
      <alignment horizontal="center" vertical="center"/>
    </xf>
    <xf numFmtId="0" fontId="31" fillId="24" borderId="0" xfId="3" applyFont="1" applyFill="1" applyAlignment="1">
      <alignment horizontal="center" vertical="center"/>
    </xf>
    <xf numFmtId="0" fontId="34" fillId="10" borderId="3" xfId="3" applyFont="1" applyFill="1" applyBorder="1" applyAlignment="1">
      <alignment horizontal="center" vertical="center" wrapText="1"/>
    </xf>
    <xf numFmtId="0" fontId="31" fillId="0" borderId="0" xfId="3" applyFont="1" applyFill="1" applyAlignment="1">
      <alignment horizontal="center" vertical="center"/>
    </xf>
    <xf numFmtId="0" fontId="31" fillId="0" borderId="0" xfId="3" applyFont="1" applyFill="1" applyAlignment="1">
      <alignment vertical="center"/>
    </xf>
    <xf numFmtId="0" fontId="0" fillId="0" borderId="14" xfId="0" applyFill="1" applyBorder="1" applyAlignment="1" applyProtection="1">
      <alignment horizontal="center"/>
    </xf>
    <xf numFmtId="0" fontId="55" fillId="6" borderId="7" xfId="0" applyFont="1" applyFill="1" applyBorder="1" applyAlignment="1" applyProtection="1">
      <alignment horizontal="left" vertical="center"/>
    </xf>
    <xf numFmtId="1" fontId="6" fillId="5" borderId="7" xfId="0" applyNumberFormat="1" applyFont="1" applyFill="1" applyBorder="1" applyAlignment="1" applyProtection="1">
      <alignment horizontal="left" vertical="center"/>
    </xf>
    <xf numFmtId="10" fontId="6" fillId="5" borderId="7" xfId="1" applyNumberFormat="1" applyFont="1" applyFill="1" applyBorder="1" applyAlignment="1" applyProtection="1">
      <alignment horizontal="center" vertical="center" wrapText="1"/>
    </xf>
    <xf numFmtId="1" fontId="8" fillId="3" borderId="7" xfId="0" applyNumberFormat="1" applyFont="1" applyFill="1" applyBorder="1" applyAlignment="1" applyProtection="1">
      <alignment horizontal="center" vertical="center"/>
    </xf>
    <xf numFmtId="1" fontId="6" fillId="5" borderId="7" xfId="0" applyNumberFormat="1" applyFont="1" applyFill="1" applyBorder="1" applyAlignment="1" applyProtection="1">
      <alignment horizontal="center" vertical="center" wrapText="1"/>
    </xf>
    <xf numFmtId="0" fontId="11" fillId="6" borderId="7" xfId="0" applyNumberFormat="1" applyFont="1" applyFill="1" applyBorder="1" applyAlignment="1" applyProtection="1">
      <alignment horizontal="center" vertical="center"/>
    </xf>
    <xf numFmtId="1" fontId="7" fillId="7" borderId="7" xfId="0" applyNumberFormat="1" applyFont="1" applyFill="1" applyBorder="1" applyAlignment="1" applyProtection="1">
      <alignment horizontal="center" vertical="center"/>
    </xf>
    <xf numFmtId="1" fontId="12" fillId="2" borderId="7" xfId="0" applyNumberFormat="1" applyFont="1" applyFill="1" applyBorder="1" applyAlignment="1" applyProtection="1">
      <alignment horizontal="center" vertical="center"/>
    </xf>
    <xf numFmtId="0" fontId="0" fillId="0" borderId="0" xfId="0" applyNumberFormat="1" applyProtection="1"/>
    <xf numFmtId="1" fontId="0" fillId="0" borderId="0" xfId="0" applyNumberFormat="1" applyProtection="1"/>
    <xf numFmtId="9" fontId="67" fillId="0" borderId="0" xfId="1" applyFont="1" applyFill="1" applyBorder="1" applyAlignment="1" applyProtection="1">
      <alignment horizontal="left" vertical="center"/>
    </xf>
    <xf numFmtId="0" fontId="13" fillId="0" borderId="0" xfId="0" applyNumberFormat="1" applyFont="1" applyBorder="1" applyAlignment="1" applyProtection="1">
      <alignment vertical="center" wrapText="1"/>
    </xf>
    <xf numFmtId="1" fontId="14" fillId="0" borderId="0" xfId="0" applyNumberFormat="1" applyFont="1" applyBorder="1" applyAlignment="1" applyProtection="1">
      <alignment vertical="center" wrapText="1"/>
    </xf>
    <xf numFmtId="0" fontId="16" fillId="0" borderId="0" xfId="0" applyNumberFormat="1" applyFont="1" applyBorder="1" applyAlignment="1" applyProtection="1">
      <alignment horizontal="center" vertical="center"/>
    </xf>
    <xf numFmtId="1" fontId="9" fillId="0" borderId="0" xfId="0" applyNumberFormat="1" applyFont="1" applyFill="1" applyBorder="1" applyAlignment="1" applyProtection="1">
      <alignment horizontal="center" vertical="center"/>
    </xf>
    <xf numFmtId="1" fontId="17" fillId="0" borderId="0" xfId="0" applyNumberFormat="1" applyFont="1" applyFill="1" applyBorder="1" applyAlignment="1" applyProtection="1">
      <alignment horizontal="center" vertical="center"/>
    </xf>
    <xf numFmtId="0" fontId="79" fillId="25" borderId="7" xfId="0" applyNumberFormat="1" applyFont="1" applyFill="1" applyBorder="1" applyAlignment="1" applyProtection="1">
      <alignment horizontal="center" vertical="center"/>
    </xf>
    <xf numFmtId="2" fontId="79" fillId="25" borderId="7" xfId="0" applyNumberFormat="1" applyFont="1" applyFill="1" applyBorder="1" applyAlignment="1" applyProtection="1">
      <alignment horizontal="center" vertical="center"/>
    </xf>
    <xf numFmtId="2" fontId="0" fillId="0" borderId="0" xfId="0" applyNumberFormat="1" applyProtection="1"/>
    <xf numFmtId="2" fontId="6" fillId="5" borderId="3" xfId="0" applyNumberFormat="1" applyFont="1" applyFill="1" applyBorder="1" applyAlignment="1" applyProtection="1">
      <alignment horizontal="center" vertical="center"/>
    </xf>
    <xf numFmtId="10" fontId="8" fillId="3" borderId="3" xfId="1" applyNumberFormat="1" applyFont="1" applyFill="1" applyBorder="1" applyAlignment="1" applyProtection="1">
      <alignment horizontal="center" vertical="center"/>
    </xf>
    <xf numFmtId="1" fontId="8" fillId="3" borderId="3" xfId="0" applyNumberFormat="1" applyFont="1" applyFill="1" applyBorder="1" applyAlignment="1" applyProtection="1">
      <alignment horizontal="center" vertical="center"/>
    </xf>
    <xf numFmtId="0" fontId="29" fillId="2" borderId="3" xfId="0" applyFont="1" applyFill="1" applyBorder="1" applyAlignment="1" applyProtection="1">
      <alignment horizontal="center" vertical="center"/>
    </xf>
    <xf numFmtId="10" fontId="8" fillId="2" borderId="3" xfId="1" applyNumberFormat="1" applyFont="1" applyFill="1" applyBorder="1" applyAlignment="1" applyProtection="1">
      <alignment horizontal="center" vertical="center"/>
    </xf>
    <xf numFmtId="1" fontId="66" fillId="0" borderId="7" xfId="0" applyNumberFormat="1" applyFont="1" applyFill="1" applyBorder="1" applyAlignment="1" applyProtection="1">
      <alignment horizontal="left" vertical="center"/>
    </xf>
    <xf numFmtId="1" fontId="52" fillId="0" borderId="0" xfId="0" applyNumberFormat="1" applyFont="1" applyAlignment="1" applyProtection="1">
      <alignment horizontal="center" vertical="center"/>
    </xf>
    <xf numFmtId="9" fontId="67" fillId="0" borderId="0" xfId="1" applyFont="1" applyFill="1" applyBorder="1" applyAlignment="1" applyProtection="1">
      <alignment horizontal="center" vertical="center"/>
    </xf>
    <xf numFmtId="166" fontId="52" fillId="0" borderId="0" xfId="0" applyNumberFormat="1" applyFont="1" applyFill="1" applyAlignment="1" applyProtection="1"/>
    <xf numFmtId="0" fontId="68" fillId="0" borderId="0" xfId="0" applyFont="1" applyFill="1" applyBorder="1" applyAlignment="1" applyProtection="1">
      <alignment horizontal="left" vertical="center"/>
    </xf>
    <xf numFmtId="0" fontId="65" fillId="0" borderId="0" xfId="0" applyFont="1" applyFill="1" applyBorder="1" applyAlignment="1" applyProtection="1">
      <alignment horizontal="left" vertical="center"/>
    </xf>
    <xf numFmtId="2" fontId="17" fillId="0" borderId="0" xfId="0" applyNumberFormat="1" applyFont="1" applyFill="1" applyBorder="1" applyAlignment="1" applyProtection="1">
      <alignment horizontal="center" vertical="center"/>
    </xf>
    <xf numFmtId="9" fontId="63" fillId="0" borderId="0" xfId="1" applyFont="1" applyFill="1" applyBorder="1" applyAlignment="1" applyProtection="1">
      <alignment horizontal="left" vertical="center"/>
    </xf>
    <xf numFmtId="2" fontId="52" fillId="0" borderId="0" xfId="0" applyNumberFormat="1" applyFont="1" applyBorder="1" applyProtection="1"/>
    <xf numFmtId="9" fontId="63" fillId="0" borderId="0" xfId="1" applyFont="1" applyFill="1" applyBorder="1" applyAlignment="1" applyProtection="1">
      <alignment horizontal="center" vertical="center"/>
    </xf>
    <xf numFmtId="9" fontId="63" fillId="0" borderId="3" xfId="1" applyFont="1" applyFill="1" applyBorder="1" applyAlignment="1" applyProtection="1">
      <alignment horizontal="left" vertical="center"/>
    </xf>
    <xf numFmtId="1" fontId="66" fillId="0" borderId="3" xfId="0" applyNumberFormat="1" applyFont="1" applyFill="1" applyBorder="1" applyAlignment="1" applyProtection="1">
      <alignment horizontal="left" vertical="center"/>
    </xf>
    <xf numFmtId="0" fontId="59" fillId="0" borderId="0" xfId="0" applyFont="1" applyProtection="1"/>
    <xf numFmtId="9" fontId="63" fillId="0" borderId="3" xfId="1" applyFont="1" applyFill="1" applyBorder="1" applyAlignment="1" applyProtection="1">
      <alignment horizontal="center" vertical="center"/>
    </xf>
    <xf numFmtId="0" fontId="52" fillId="0" borderId="0" xfId="0" applyFont="1" applyAlignment="1" applyProtection="1"/>
    <xf numFmtId="0" fontId="2" fillId="0" borderId="0" xfId="0" applyFont="1" applyFill="1" applyProtection="1"/>
    <xf numFmtId="1" fontId="11" fillId="6" borderId="7" xfId="0" applyNumberFormat="1" applyFont="1" applyFill="1" applyBorder="1" applyAlignment="1" applyProtection="1">
      <alignment horizontal="center" vertical="center"/>
    </xf>
    <xf numFmtId="10" fontId="7" fillId="7" borderId="7" xfId="1" applyNumberFormat="1" applyFont="1" applyFill="1" applyBorder="1" applyAlignment="1" applyProtection="1">
      <alignment horizontal="center" vertical="center"/>
    </xf>
    <xf numFmtId="0" fontId="90" fillId="27" borderId="68" xfId="0" applyFont="1" applyFill="1" applyBorder="1" applyAlignment="1">
      <alignment horizontal="center" vertical="center" wrapText="1"/>
    </xf>
    <xf numFmtId="0" fontId="0" fillId="17" borderId="0" xfId="0" applyFill="1" applyBorder="1" applyAlignment="1" applyProtection="1">
      <alignment horizontal="center"/>
    </xf>
    <xf numFmtId="0" fontId="50" fillId="23" borderId="0" xfId="0" applyFont="1" applyFill="1" applyAlignment="1" applyProtection="1">
      <alignment horizontal="center" vertical="center" wrapText="1"/>
    </xf>
    <xf numFmtId="0" fontId="0" fillId="0" borderId="31" xfId="0" applyBorder="1" applyAlignment="1" applyProtection="1">
      <alignment horizontal="left" vertical="top" wrapText="1"/>
    </xf>
    <xf numFmtId="0" fontId="0" fillId="0" borderId="32" xfId="0" applyBorder="1" applyAlignment="1" applyProtection="1">
      <alignment horizontal="left" vertical="top" wrapText="1"/>
    </xf>
    <xf numFmtId="0" fontId="0" fillId="0" borderId="33" xfId="0" applyBorder="1" applyAlignment="1" applyProtection="1">
      <alignment horizontal="left" vertical="top" wrapText="1"/>
    </xf>
    <xf numFmtId="0" fontId="0" fillId="0" borderId="34" xfId="0" applyBorder="1" applyAlignment="1" applyProtection="1">
      <alignment horizontal="left" vertical="top" wrapText="1"/>
    </xf>
    <xf numFmtId="0" fontId="0" fillId="0" borderId="35" xfId="0" applyBorder="1" applyAlignment="1" applyProtection="1">
      <alignment horizontal="left" vertical="top" wrapText="1"/>
    </xf>
    <xf numFmtId="0" fontId="0" fillId="0" borderId="36" xfId="0" applyBorder="1" applyAlignment="1" applyProtection="1">
      <alignment horizontal="left" vertical="top" wrapText="1"/>
    </xf>
    <xf numFmtId="0" fontId="51" fillId="9" borderId="37" xfId="0" applyFont="1" applyFill="1" applyBorder="1" applyAlignment="1" applyProtection="1">
      <alignment horizontal="center" vertical="center" wrapText="1"/>
    </xf>
    <xf numFmtId="0" fontId="51" fillId="9" borderId="0" xfId="0" applyFont="1" applyFill="1" applyBorder="1" applyAlignment="1" applyProtection="1">
      <alignment horizontal="center" vertical="center" wrapText="1"/>
    </xf>
    <xf numFmtId="0" fontId="77" fillId="15" borderId="0" xfId="0" applyFont="1" applyFill="1" applyAlignment="1" applyProtection="1">
      <alignment horizontal="center" vertical="center"/>
    </xf>
    <xf numFmtId="0" fontId="0" fillId="17" borderId="6" xfId="0" applyFill="1" applyBorder="1" applyAlignment="1" applyProtection="1">
      <alignment horizontal="center"/>
    </xf>
    <xf numFmtId="0" fontId="0" fillId="17" borderId="5" xfId="0" applyFill="1" applyBorder="1" applyAlignment="1" applyProtection="1">
      <alignment horizontal="center"/>
    </xf>
    <xf numFmtId="0" fontId="0" fillId="17" borderId="14" xfId="0" applyFill="1" applyBorder="1" applyAlignment="1" applyProtection="1">
      <alignment horizontal="center"/>
    </xf>
    <xf numFmtId="0" fontId="0" fillId="17" borderId="15" xfId="0" applyFill="1" applyBorder="1" applyAlignment="1" applyProtection="1">
      <alignment horizontal="center"/>
    </xf>
    <xf numFmtId="0" fontId="0" fillId="17" borderId="8" xfId="0" applyFill="1" applyBorder="1" applyAlignment="1" applyProtection="1">
      <alignment horizontal="center"/>
    </xf>
    <xf numFmtId="0" fontId="0" fillId="0" borderId="31" xfId="0" applyBorder="1" applyAlignment="1">
      <alignment horizontal="left" vertical="top" wrapText="1"/>
    </xf>
    <xf numFmtId="0" fontId="0" fillId="0" borderId="33" xfId="0" applyBorder="1" applyAlignment="1">
      <alignment horizontal="left" vertical="top" wrapText="1"/>
    </xf>
    <xf numFmtId="0" fontId="0" fillId="0" borderId="37" xfId="0" applyBorder="1" applyAlignment="1">
      <alignment horizontal="left" vertical="top" wrapText="1"/>
    </xf>
    <xf numFmtId="0" fontId="0" fillId="0" borderId="38" xfId="0" applyBorder="1" applyAlignment="1">
      <alignment horizontal="left" vertical="top" wrapText="1"/>
    </xf>
    <xf numFmtId="0" fontId="0" fillId="0" borderId="34" xfId="0" applyBorder="1" applyAlignment="1">
      <alignment horizontal="left" vertical="top" wrapText="1"/>
    </xf>
    <xf numFmtId="0" fontId="0" fillId="0" borderId="36" xfId="0" applyBorder="1" applyAlignment="1">
      <alignment horizontal="left" vertical="top" wrapText="1"/>
    </xf>
    <xf numFmtId="0" fontId="51" fillId="9" borderId="37" xfId="0" applyFont="1" applyFill="1" applyBorder="1" applyAlignment="1">
      <alignment horizontal="center" vertical="center" wrapText="1"/>
    </xf>
    <xf numFmtId="0" fontId="51" fillId="9" borderId="0" xfId="0" applyFont="1" applyFill="1" applyBorder="1" applyAlignment="1">
      <alignment horizontal="center" vertical="center" wrapText="1"/>
    </xf>
    <xf numFmtId="0" fontId="6" fillId="12" borderId="0" xfId="3" applyFont="1" applyFill="1" applyBorder="1" applyAlignment="1">
      <alignment horizontal="center"/>
    </xf>
    <xf numFmtId="0" fontId="0" fillId="0" borderId="27" xfId="0" applyBorder="1" applyAlignment="1">
      <alignment horizontal="left" vertical="center" wrapText="1"/>
    </xf>
    <xf numFmtId="0" fontId="0" fillId="0" borderId="29" xfId="0" applyBorder="1" applyAlignment="1">
      <alignment horizontal="left" vertical="center" wrapText="1"/>
    </xf>
    <xf numFmtId="0" fontId="0" fillId="0" borderId="30" xfId="0" applyBorder="1" applyAlignment="1">
      <alignment horizontal="left" vertical="center" wrapText="1"/>
    </xf>
    <xf numFmtId="0" fontId="80" fillId="9" borderId="0" xfId="0" applyFont="1" applyFill="1" applyBorder="1" applyAlignment="1">
      <alignment horizontal="center" vertical="center" wrapText="1"/>
    </xf>
    <xf numFmtId="0" fontId="51" fillId="9" borderId="28" xfId="0" applyFont="1" applyFill="1" applyBorder="1" applyAlignment="1">
      <alignment horizontal="center" vertical="center" wrapText="1"/>
    </xf>
    <xf numFmtId="164" fontId="9" fillId="3" borderId="4" xfId="7" applyFont="1" applyFill="1" applyBorder="1" applyAlignment="1" applyProtection="1">
      <alignment horizontal="left" vertical="top" wrapText="1"/>
      <protection locked="0"/>
    </xf>
    <xf numFmtId="164" fontId="9" fillId="3" borderId="6" xfId="7" applyFont="1" applyFill="1" applyBorder="1" applyAlignment="1" applyProtection="1">
      <alignment horizontal="left" vertical="top" wrapText="1"/>
      <protection locked="0"/>
    </xf>
    <xf numFmtId="164" fontId="9" fillId="3" borderId="5" xfId="7" applyFont="1" applyFill="1" applyBorder="1" applyAlignment="1" applyProtection="1">
      <alignment horizontal="left" vertical="top" wrapText="1"/>
      <protection locked="0"/>
    </xf>
    <xf numFmtId="0" fontId="18" fillId="10" borderId="4" xfId="0" applyFont="1" applyFill="1" applyBorder="1" applyAlignment="1" applyProtection="1">
      <alignment horizontal="left" vertical="top" wrapText="1" shrinkToFit="1"/>
      <protection locked="0"/>
    </xf>
    <xf numFmtId="0" fontId="18" fillId="10" borderId="6" xfId="0" applyFont="1" applyFill="1" applyBorder="1" applyAlignment="1" applyProtection="1">
      <alignment horizontal="left" vertical="top" wrapText="1" shrinkToFit="1"/>
      <protection locked="0"/>
    </xf>
    <xf numFmtId="0" fontId="18" fillId="10" borderId="5" xfId="0" applyFont="1" applyFill="1" applyBorder="1" applyAlignment="1" applyProtection="1">
      <alignment horizontal="left" vertical="top" wrapText="1" shrinkToFit="1"/>
      <protection locked="0"/>
    </xf>
    <xf numFmtId="1" fontId="6" fillId="5" borderId="4" xfId="0" applyNumberFormat="1" applyFont="1" applyFill="1" applyBorder="1" applyAlignment="1" applyProtection="1">
      <alignment horizontal="center" vertical="center"/>
      <protection locked="0"/>
    </xf>
    <xf numFmtId="1" fontId="6" fillId="5" borderId="6" xfId="0" applyNumberFormat="1" applyFont="1" applyFill="1" applyBorder="1" applyAlignment="1" applyProtection="1">
      <alignment horizontal="center" vertical="center"/>
      <protection locked="0"/>
    </xf>
    <xf numFmtId="1" fontId="6" fillId="5" borderId="5" xfId="0" applyNumberFormat="1" applyFont="1" applyFill="1" applyBorder="1" applyAlignment="1" applyProtection="1">
      <alignment horizontal="center" vertical="center"/>
      <protection locked="0"/>
    </xf>
    <xf numFmtId="164" fontId="9" fillId="3" borderId="4" xfId="7" applyFont="1" applyFill="1" applyBorder="1" applyAlignment="1" applyProtection="1">
      <alignment vertical="top" wrapText="1"/>
      <protection locked="0"/>
    </xf>
    <xf numFmtId="164" fontId="9" fillId="3" borderId="6" xfId="7" applyFont="1" applyFill="1" applyBorder="1" applyAlignment="1" applyProtection="1">
      <alignment vertical="top" wrapText="1"/>
      <protection locked="0"/>
    </xf>
    <xf numFmtId="164" fontId="9" fillId="3" borderId="5" xfId="7" applyFont="1" applyFill="1" applyBorder="1" applyAlignment="1" applyProtection="1">
      <alignment vertical="top" wrapText="1"/>
      <protection locked="0"/>
    </xf>
    <xf numFmtId="0" fontId="9" fillId="3" borderId="4" xfId="0" applyFont="1" applyFill="1" applyBorder="1" applyAlignment="1" applyProtection="1">
      <alignment horizontal="left" vertical="center" wrapText="1"/>
      <protection locked="0"/>
    </xf>
    <xf numFmtId="0" fontId="9" fillId="3" borderId="6" xfId="0" applyFont="1" applyFill="1" applyBorder="1" applyAlignment="1" applyProtection="1">
      <alignment horizontal="left" vertical="center" wrapText="1"/>
      <protection locked="0"/>
    </xf>
    <xf numFmtId="0" fontId="9" fillId="3" borderId="5" xfId="0" applyFont="1" applyFill="1" applyBorder="1" applyAlignment="1" applyProtection="1">
      <alignment horizontal="left" vertical="center" wrapText="1"/>
      <protection locked="0"/>
    </xf>
    <xf numFmtId="20" fontId="73" fillId="0" borderId="60" xfId="0" applyNumberFormat="1" applyFont="1" applyBorder="1" applyAlignment="1" applyProtection="1">
      <alignment horizontal="center" vertical="center"/>
      <protection locked="0"/>
    </xf>
    <xf numFmtId="20" fontId="73" fillId="0" borderId="61" xfId="0" applyNumberFormat="1" applyFont="1" applyBorder="1" applyAlignment="1" applyProtection="1">
      <alignment horizontal="center" vertical="center"/>
      <protection locked="0"/>
    </xf>
    <xf numFmtId="0" fontId="19" fillId="0" borderId="54" xfId="0" applyFont="1" applyBorder="1" applyAlignment="1" applyProtection="1">
      <alignment horizontal="center" vertical="center"/>
      <protection locked="0"/>
    </xf>
    <xf numFmtId="0" fontId="19" fillId="0" borderId="55" xfId="0" applyFont="1" applyBorder="1" applyAlignment="1" applyProtection="1">
      <alignment horizontal="center" vertical="center"/>
      <protection locked="0"/>
    </xf>
    <xf numFmtId="2" fontId="8" fillId="3" borderId="51" xfId="0" applyNumberFormat="1" applyFont="1" applyFill="1" applyBorder="1" applyAlignment="1" applyProtection="1">
      <alignment horizontal="center" vertical="center"/>
      <protection locked="0"/>
    </xf>
    <xf numFmtId="2" fontId="8" fillId="3" borderId="52" xfId="0" applyNumberFormat="1" applyFont="1" applyFill="1" applyBorder="1" applyAlignment="1" applyProtection="1">
      <alignment horizontal="center" vertical="center"/>
      <protection locked="0"/>
    </xf>
    <xf numFmtId="20" fontId="9" fillId="3" borderId="4" xfId="0" applyNumberFormat="1" applyFont="1" applyFill="1" applyBorder="1" applyAlignment="1" applyProtection="1">
      <alignment horizontal="center" vertical="center" wrapText="1"/>
      <protection locked="0"/>
    </xf>
    <xf numFmtId="20" fontId="9" fillId="3" borderId="6" xfId="0" applyNumberFormat="1" applyFont="1" applyFill="1" applyBorder="1" applyAlignment="1" applyProtection="1">
      <alignment horizontal="center" vertical="center" wrapText="1"/>
      <protection locked="0"/>
    </xf>
    <xf numFmtId="20" fontId="9" fillId="3" borderId="5" xfId="0" applyNumberFormat="1" applyFont="1" applyFill="1" applyBorder="1" applyAlignment="1" applyProtection="1">
      <alignment horizontal="center" vertical="center" wrapText="1"/>
      <protection locked="0"/>
    </xf>
    <xf numFmtId="20" fontId="73" fillId="0" borderId="22" xfId="0" applyNumberFormat="1" applyFont="1" applyBorder="1" applyAlignment="1" applyProtection="1">
      <alignment horizontal="center" vertical="center"/>
      <protection locked="0"/>
    </xf>
    <xf numFmtId="0" fontId="19" fillId="0" borderId="60" xfId="0" applyFont="1" applyBorder="1" applyAlignment="1" applyProtection="1">
      <alignment horizontal="center" vertical="center"/>
      <protection locked="0"/>
    </xf>
    <xf numFmtId="0" fontId="19" fillId="0" borderId="22" xfId="0" applyFont="1" applyBorder="1" applyAlignment="1" applyProtection="1">
      <alignment horizontal="center" vertical="center"/>
      <protection locked="0"/>
    </xf>
    <xf numFmtId="0" fontId="19" fillId="0" borderId="61" xfId="0" applyFont="1" applyBorder="1" applyAlignment="1" applyProtection="1">
      <alignment horizontal="center" vertical="center"/>
      <protection locked="0"/>
    </xf>
    <xf numFmtId="0" fontId="9" fillId="3" borderId="4" xfId="0" applyFont="1" applyFill="1" applyBorder="1" applyAlignment="1" applyProtection="1">
      <alignment horizontal="center" vertical="center"/>
      <protection locked="0"/>
    </xf>
    <xf numFmtId="0" fontId="9" fillId="3" borderId="6" xfId="0" applyFont="1" applyFill="1" applyBorder="1" applyAlignment="1" applyProtection="1">
      <alignment horizontal="center" vertical="center"/>
      <protection locked="0"/>
    </xf>
    <xf numFmtId="0" fontId="9" fillId="3" borderId="5" xfId="0" applyFont="1" applyFill="1" applyBorder="1" applyAlignment="1" applyProtection="1">
      <alignment horizontal="center" vertical="center"/>
      <protection locked="0"/>
    </xf>
    <xf numFmtId="0" fontId="66" fillId="0" borderId="23" xfId="0" applyFont="1" applyBorder="1" applyAlignment="1" applyProtection="1">
      <alignment horizontal="center" vertical="center"/>
      <protection locked="0"/>
    </xf>
    <xf numFmtId="0" fontId="66" fillId="0" borderId="24" xfId="0" applyFont="1" applyBorder="1" applyAlignment="1" applyProtection="1">
      <alignment horizontal="center" vertical="center"/>
      <protection locked="0"/>
    </xf>
    <xf numFmtId="0" fontId="66" fillId="0" borderId="25" xfId="0" applyFont="1" applyBorder="1" applyAlignment="1" applyProtection="1">
      <alignment horizontal="center" vertical="center"/>
      <protection locked="0"/>
    </xf>
    <xf numFmtId="0" fontId="5" fillId="3" borderId="23" xfId="0" applyFont="1" applyFill="1" applyBorder="1" applyAlignment="1" applyProtection="1">
      <alignment horizontal="center" vertical="center"/>
      <protection locked="0"/>
    </xf>
    <xf numFmtId="0" fontId="5" fillId="3" borderId="24" xfId="0" applyFont="1" applyFill="1" applyBorder="1" applyAlignment="1" applyProtection="1">
      <alignment horizontal="center" vertical="center"/>
      <protection locked="0"/>
    </xf>
    <xf numFmtId="0" fontId="5" fillId="3" borderId="25" xfId="0" applyFont="1" applyFill="1" applyBorder="1" applyAlignment="1" applyProtection="1">
      <alignment horizontal="center" vertical="center"/>
      <protection locked="0"/>
    </xf>
    <xf numFmtId="0" fontId="10" fillId="4" borderId="20" xfId="0" applyNumberFormat="1" applyFont="1" applyFill="1" applyBorder="1" applyAlignment="1" applyProtection="1">
      <alignment horizontal="center" vertical="center"/>
      <protection locked="0"/>
    </xf>
    <xf numFmtId="0" fontId="10" fillId="4" borderId="21" xfId="0" applyNumberFormat="1" applyFont="1" applyFill="1" applyBorder="1" applyAlignment="1" applyProtection="1">
      <alignment horizontal="center" vertical="center"/>
      <protection locked="0"/>
    </xf>
    <xf numFmtId="1" fontId="6" fillId="9" borderId="45" xfId="0" applyNumberFormat="1" applyFont="1" applyFill="1" applyBorder="1" applyAlignment="1" applyProtection="1">
      <alignment horizontal="center" vertical="center" wrapText="1"/>
      <protection locked="0"/>
    </xf>
    <xf numFmtId="1" fontId="6" fillId="9" borderId="62" xfId="0" applyNumberFormat="1" applyFont="1" applyFill="1" applyBorder="1" applyAlignment="1" applyProtection="1">
      <alignment horizontal="center" vertical="center" wrapText="1"/>
      <protection locked="0"/>
    </xf>
    <xf numFmtId="1" fontId="6" fillId="9" borderId="63" xfId="0" applyNumberFormat="1" applyFont="1" applyFill="1" applyBorder="1" applyAlignment="1" applyProtection="1">
      <alignment horizontal="center" vertical="center" wrapText="1"/>
      <protection locked="0"/>
    </xf>
    <xf numFmtId="1" fontId="6" fillId="9" borderId="64" xfId="0" applyNumberFormat="1" applyFont="1" applyFill="1" applyBorder="1" applyAlignment="1" applyProtection="1">
      <alignment horizontal="center" vertical="center" wrapText="1"/>
      <protection locked="0"/>
    </xf>
    <xf numFmtId="2" fontId="8" fillId="3" borderId="23" xfId="0" applyNumberFormat="1" applyFont="1" applyFill="1" applyBorder="1" applyAlignment="1" applyProtection="1">
      <alignment horizontal="center" vertical="center"/>
      <protection locked="0"/>
    </xf>
    <xf numFmtId="2" fontId="8" fillId="3" borderId="24" xfId="0" applyNumberFormat="1" applyFont="1" applyFill="1" applyBorder="1" applyAlignment="1" applyProtection="1">
      <alignment horizontal="center" vertical="center"/>
      <protection locked="0"/>
    </xf>
    <xf numFmtId="2" fontId="8" fillId="3" borderId="25" xfId="0" applyNumberFormat="1" applyFont="1" applyFill="1" applyBorder="1" applyAlignment="1" applyProtection="1">
      <alignment horizontal="center" vertical="center"/>
      <protection locked="0"/>
    </xf>
    <xf numFmtId="0" fontId="19" fillId="0" borderId="23" xfId="0" applyFont="1" applyBorder="1" applyAlignment="1" applyProtection="1">
      <alignment horizontal="center" vertical="center"/>
      <protection locked="0"/>
    </xf>
    <xf numFmtId="0" fontId="19" fillId="0" borderId="24" xfId="0" applyFont="1" applyBorder="1" applyAlignment="1" applyProtection="1">
      <alignment horizontal="center" vertical="center"/>
      <protection locked="0"/>
    </xf>
    <xf numFmtId="0" fontId="19" fillId="0" borderId="25" xfId="0" applyFont="1" applyBorder="1" applyAlignment="1" applyProtection="1">
      <alignment horizontal="center" vertical="center"/>
      <protection locked="0"/>
    </xf>
    <xf numFmtId="10" fontId="8" fillId="3" borderId="4" xfId="1" applyNumberFormat="1" applyFont="1" applyFill="1" applyBorder="1" applyAlignment="1" applyProtection="1">
      <alignment horizontal="center" vertical="center"/>
    </xf>
    <xf numFmtId="10" fontId="8" fillId="3" borderId="5" xfId="1" applyNumberFormat="1" applyFont="1" applyFill="1" applyBorder="1" applyAlignment="1" applyProtection="1">
      <alignment horizontal="center" vertical="center"/>
    </xf>
    <xf numFmtId="1" fontId="6" fillId="5" borderId="20" xfId="0" applyNumberFormat="1" applyFont="1" applyFill="1" applyBorder="1" applyAlignment="1" applyProtection="1">
      <alignment horizontal="center" vertical="center"/>
      <protection locked="0"/>
    </xf>
    <xf numFmtId="1" fontId="6" fillId="5" borderId="65" xfId="0" applyNumberFormat="1" applyFont="1" applyFill="1" applyBorder="1" applyAlignment="1" applyProtection="1">
      <alignment horizontal="center" vertical="center"/>
      <protection locked="0"/>
    </xf>
    <xf numFmtId="1" fontId="6" fillId="5" borderId="21" xfId="0" applyNumberFormat="1" applyFont="1" applyFill="1" applyBorder="1" applyAlignment="1" applyProtection="1">
      <alignment horizontal="center" vertical="center"/>
      <protection locked="0"/>
    </xf>
    <xf numFmtId="0" fontId="9" fillId="2" borderId="20" xfId="0" applyFont="1" applyFill="1" applyBorder="1" applyAlignment="1" applyProtection="1">
      <alignment horizontal="center" vertical="center"/>
      <protection locked="0"/>
    </xf>
    <xf numFmtId="0" fontId="9" fillId="2" borderId="21" xfId="0" applyFont="1" applyFill="1" applyBorder="1" applyAlignment="1" applyProtection="1">
      <alignment horizontal="center" vertical="center"/>
      <protection locked="0"/>
    </xf>
    <xf numFmtId="2" fontId="6" fillId="5" borderId="9" xfId="0" applyNumberFormat="1" applyFont="1" applyFill="1" applyBorder="1" applyAlignment="1" applyProtection="1">
      <alignment horizontal="center" vertical="center"/>
    </xf>
    <xf numFmtId="2" fontId="6" fillId="5" borderId="58" xfId="0" applyNumberFormat="1" applyFont="1" applyFill="1" applyBorder="1" applyAlignment="1" applyProtection="1">
      <alignment horizontal="center" vertical="center"/>
    </xf>
    <xf numFmtId="2" fontId="6" fillId="5" borderId="46" xfId="0" applyNumberFormat="1" applyFont="1" applyFill="1" applyBorder="1" applyAlignment="1" applyProtection="1">
      <alignment horizontal="center" vertical="center"/>
    </xf>
    <xf numFmtId="2" fontId="6" fillId="5" borderId="59" xfId="0" applyNumberFormat="1" applyFont="1" applyFill="1" applyBorder="1" applyAlignment="1" applyProtection="1">
      <alignment horizontal="center" vertical="center"/>
    </xf>
    <xf numFmtId="14" fontId="29" fillId="9" borderId="20" xfId="0" applyNumberFormat="1" applyFont="1" applyFill="1" applyBorder="1" applyAlignment="1" applyProtection="1">
      <alignment horizontal="center" vertical="center"/>
      <protection locked="0"/>
    </xf>
    <xf numFmtId="14" fontId="29" fillId="9" borderId="65" xfId="0" applyNumberFormat="1" applyFont="1" applyFill="1" applyBorder="1" applyAlignment="1" applyProtection="1">
      <alignment horizontal="center" vertical="center"/>
      <protection locked="0"/>
    </xf>
    <xf numFmtId="0" fontId="0" fillId="0" borderId="0" xfId="0" applyBorder="1" applyAlignment="1" applyProtection="1">
      <alignment horizontal="left" vertical="top" wrapText="1"/>
      <protection locked="0"/>
    </xf>
    <xf numFmtId="0" fontId="0" fillId="0" borderId="38" xfId="0" applyBorder="1" applyAlignment="1" applyProtection="1">
      <alignment horizontal="left" vertical="top" wrapText="1"/>
      <protection locked="0"/>
    </xf>
    <xf numFmtId="0" fontId="0" fillId="0" borderId="35" xfId="0" applyBorder="1" applyAlignment="1" applyProtection="1">
      <alignment horizontal="left" vertical="top" wrapText="1"/>
      <protection locked="0"/>
    </xf>
    <xf numFmtId="0" fontId="0" fillId="0" borderId="36" xfId="0" applyBorder="1" applyAlignment="1" applyProtection="1">
      <alignment horizontal="left" vertical="top" wrapText="1"/>
      <protection locked="0"/>
    </xf>
    <xf numFmtId="0" fontId="50" fillId="9" borderId="37" xfId="0" applyFont="1" applyFill="1" applyBorder="1" applyAlignment="1" applyProtection="1">
      <alignment horizontal="center" vertical="center" wrapText="1"/>
      <protection locked="0"/>
    </xf>
    <xf numFmtId="0" fontId="50" fillId="9" borderId="0" xfId="0" applyFont="1" applyFill="1" applyBorder="1" applyAlignment="1" applyProtection="1">
      <alignment horizontal="center" vertical="center" wrapText="1"/>
      <protection locked="0"/>
    </xf>
    <xf numFmtId="0" fontId="7" fillId="2" borderId="6" xfId="0" applyFont="1" applyFill="1" applyBorder="1" applyAlignment="1" applyProtection="1">
      <alignment horizontal="left" vertical="center"/>
      <protection locked="0"/>
    </xf>
    <xf numFmtId="2" fontId="7" fillId="4" borderId="4" xfId="0" applyNumberFormat="1" applyFont="1" applyFill="1" applyBorder="1" applyAlignment="1" applyProtection="1">
      <alignment horizontal="center" vertical="center" wrapText="1"/>
      <protection locked="0"/>
    </xf>
    <xf numFmtId="2" fontId="7" fillId="4" borderId="5" xfId="0" applyNumberFormat="1" applyFont="1" applyFill="1" applyBorder="1" applyAlignment="1" applyProtection="1">
      <alignment horizontal="center" vertical="center" wrapText="1"/>
      <protection locked="0"/>
    </xf>
    <xf numFmtId="0" fontId="12" fillId="2" borderId="4" xfId="0" applyFont="1" applyFill="1" applyBorder="1" applyAlignment="1" applyProtection="1">
      <alignment horizontal="left" vertical="center"/>
      <protection locked="0"/>
    </xf>
    <xf numFmtId="0" fontId="12" fillId="2" borderId="5" xfId="0" applyFont="1" applyFill="1" applyBorder="1" applyAlignment="1" applyProtection="1">
      <alignment horizontal="left" vertical="center"/>
      <protection locked="0"/>
    </xf>
    <xf numFmtId="1" fontId="7" fillId="4" borderId="4" xfId="0" applyNumberFormat="1" applyFont="1" applyFill="1" applyBorder="1" applyAlignment="1" applyProtection="1">
      <alignment horizontal="center" vertical="center" wrapText="1"/>
      <protection locked="0"/>
    </xf>
    <xf numFmtId="1" fontId="7" fillId="4" borderId="6" xfId="0" applyNumberFormat="1" applyFont="1" applyFill="1" applyBorder="1" applyAlignment="1" applyProtection="1">
      <alignment horizontal="center" vertical="center" wrapText="1"/>
      <protection locked="0"/>
    </xf>
    <xf numFmtId="0" fontId="29" fillId="3" borderId="4" xfId="0" applyFont="1" applyFill="1" applyBorder="1" applyAlignment="1" applyProtection="1">
      <alignment horizontal="center" vertical="center"/>
      <protection locked="0"/>
    </xf>
    <xf numFmtId="0" fontId="29" fillId="3" borderId="6" xfId="0" applyFont="1" applyFill="1" applyBorder="1" applyAlignment="1" applyProtection="1">
      <alignment horizontal="center" vertical="center"/>
      <protection locked="0"/>
    </xf>
    <xf numFmtId="0" fontId="29" fillId="3" borderId="5" xfId="0" applyFont="1" applyFill="1" applyBorder="1" applyAlignment="1" applyProtection="1">
      <alignment horizontal="center" vertical="center"/>
      <protection locked="0"/>
    </xf>
    <xf numFmtId="0" fontId="29" fillId="3" borderId="9" xfId="0" applyFont="1" applyFill="1" applyBorder="1" applyAlignment="1" applyProtection="1">
      <alignment horizontal="center" vertical="center"/>
      <protection locked="0"/>
    </xf>
    <xf numFmtId="0" fontId="29" fillId="3" borderId="11" xfId="0" applyFont="1" applyFill="1" applyBorder="1" applyAlignment="1" applyProtection="1">
      <alignment horizontal="center" vertical="center"/>
      <protection locked="0"/>
    </xf>
    <xf numFmtId="0" fontId="29" fillId="3" borderId="58" xfId="0" applyFont="1" applyFill="1" applyBorder="1" applyAlignment="1" applyProtection="1">
      <alignment horizontal="center" vertical="center"/>
      <protection locked="0"/>
    </xf>
    <xf numFmtId="0" fontId="9" fillId="2" borderId="65" xfId="0" applyFont="1" applyFill="1" applyBorder="1" applyAlignment="1" applyProtection="1">
      <alignment horizontal="center" vertical="center"/>
      <protection locked="0"/>
    </xf>
    <xf numFmtId="0" fontId="9" fillId="2" borderId="4" xfId="0" applyFont="1" applyFill="1" applyBorder="1" applyAlignment="1" applyProtection="1">
      <alignment horizontal="left" vertical="center"/>
      <protection locked="0"/>
    </xf>
    <xf numFmtId="0" fontId="9" fillId="2" borderId="6" xfId="0" applyFont="1" applyFill="1" applyBorder="1" applyAlignment="1" applyProtection="1">
      <alignment horizontal="left" vertical="center"/>
      <protection locked="0"/>
    </xf>
    <xf numFmtId="0" fontId="9" fillId="2" borderId="5" xfId="0" applyFont="1" applyFill="1" applyBorder="1" applyAlignment="1" applyProtection="1">
      <alignment horizontal="left" vertical="center"/>
      <protection locked="0"/>
    </xf>
    <xf numFmtId="0" fontId="8" fillId="2" borderId="6" xfId="0" applyFont="1" applyFill="1" applyBorder="1" applyAlignment="1" applyProtection="1">
      <alignment horizontal="left" vertical="center"/>
      <protection locked="0"/>
    </xf>
    <xf numFmtId="0" fontId="8" fillId="2" borderId="11" xfId="0" applyFont="1" applyFill="1" applyBorder="1" applyAlignment="1" applyProtection="1">
      <alignment horizontal="left" vertical="center"/>
      <protection locked="0"/>
    </xf>
  </cellXfs>
  <cellStyles count="10">
    <cellStyle name="Milliers" xfId="7" builtinId="3"/>
    <cellStyle name="Milliers 2" xfId="5" xr:uid="{00000000-0005-0000-0000-000001000000}"/>
    <cellStyle name="Milliers 2 2" xfId="8" xr:uid="{00000000-0005-0000-0000-000002000000}"/>
    <cellStyle name="Milliers 3" xfId="9" xr:uid="{00000000-0005-0000-0000-000003000000}"/>
    <cellStyle name="Normal" xfId="0" builtinId="0"/>
    <cellStyle name="Normal 2" xfId="2" xr:uid="{00000000-0005-0000-0000-000005000000}"/>
    <cellStyle name="Normal 3" xfId="3" xr:uid="{00000000-0005-0000-0000-000006000000}"/>
    <cellStyle name="Pourcentage" xfId="1" builtinId="5"/>
    <cellStyle name="Pourcentage 2" xfId="6" xr:uid="{00000000-0005-0000-0000-000008000000}"/>
    <cellStyle name="Titre 2" xfId="4" xr:uid="{00000000-0005-0000-0000-000009000000}"/>
  </cellStyles>
  <dxfs count="1817">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border outline="0">
        <top style="thin">
          <color theme="5"/>
        </top>
      </border>
    </dxf>
    <dxf>
      <alignment horizontal="center" vertical="center" textRotation="0" wrapText="0" indent="0" justifyLastLine="0" shrinkToFit="0" readingOrder="0"/>
      <protection locked="1" hidden="0"/>
    </dxf>
    <dxf>
      <font>
        <b/>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numFmt numFmtId="1" formatCode="0"/>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border outline="0">
        <left style="thin">
          <color theme="0"/>
        </left>
      </border>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numFmt numFmtId="1" formatCode="0"/>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border outline="0">
        <left style="thin">
          <color theme="0"/>
        </left>
      </border>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numFmt numFmtId="14" formatCode="0.00%"/>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none"/>
      </font>
      <numFmt numFmtId="0" formatCode="General"/>
      <fill>
        <patternFill patternType="solid">
          <fgColor indexed="64"/>
          <bgColor theme="8" tint="0.5999938962981048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numFmt numFmtId="14" formatCode="0.00%"/>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none"/>
      </font>
      <numFmt numFmtId="0" formatCode="General"/>
      <fill>
        <patternFill patternType="solid">
          <fgColor indexed="64"/>
          <bgColor theme="8" tint="0.5999938962981048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theme="1" tint="0.249977111117893"/>
        <name val="Calibri"/>
        <family val="2"/>
        <scheme val="minor"/>
      </font>
      <fill>
        <patternFill patternType="solid">
          <fgColor indexed="64"/>
          <bgColor theme="2"/>
        </patternFill>
      </fill>
      <alignment horizontal="center" vertical="center" textRotation="0" wrapText="1" indent="0" justifyLastLine="0" shrinkToFit="0" readingOrder="0"/>
      <protection locked="1" hidden="0"/>
    </dxf>
    <dxf>
      <font>
        <strike val="0"/>
        <outline val="0"/>
        <shadow val="0"/>
        <u val="none"/>
        <sz val="9"/>
      </font>
      <numFmt numFmtId="0" formatCode="General"/>
      <alignment vertical="top" textRotation="0" wrapText="1" indent="0" justifyLastLine="0" shrinkToFit="0" readingOrder="0"/>
      <protection locked="1" hidden="0"/>
    </dxf>
    <dxf>
      <font>
        <b val="0"/>
        <i val="0"/>
        <strike val="0"/>
        <condense val="0"/>
        <extend val="0"/>
        <outline val="0"/>
        <shadow val="0"/>
        <u val="none"/>
        <vertAlign val="baseline"/>
        <sz val="11"/>
        <color rgb="FF404040"/>
        <name val="Gill Sans MT"/>
        <scheme val="none"/>
      </font>
      <fill>
        <patternFill patternType="solid">
          <fgColor rgb="FF000000"/>
          <bgColor rgb="FFDDDDDD"/>
        </patternFill>
      </fill>
      <alignment horizontal="center" vertical="center" textRotation="0" wrapText="0" indent="0" justifyLastLine="0" shrinkToFit="0" readingOrder="0"/>
      <protection locked="1" hidden="0"/>
    </dxf>
    <dxf>
      <protection locked="1" hidden="0"/>
    </dxf>
    <dxf>
      <font>
        <strike val="0"/>
        <outline val="0"/>
        <shadow val="0"/>
        <u val="none"/>
        <vertAlign val="baseline"/>
        <sz val="10"/>
        <name val="Calibri"/>
        <scheme val="minor"/>
      </font>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theme="1"/>
        <name val="Calibri"/>
        <family val="2"/>
        <scheme val="none"/>
      </font>
      <numFmt numFmtId="13" formatCode="0%"/>
      <alignment horizontal="center" vertical="bottom" textRotation="0" wrapText="0" indent="0" justifyLastLine="0" shrinkToFit="0" readingOrder="0"/>
      <protection locked="1" hidden="0"/>
    </dxf>
    <dxf>
      <font>
        <strike val="0"/>
        <outline val="0"/>
        <shadow val="0"/>
        <u val="none"/>
        <vertAlign val="baseline"/>
        <sz val="10"/>
        <color theme="1"/>
        <name val="Calibri"/>
        <scheme val="none"/>
      </font>
      <alignment horizontal="center" textRotation="0" wrapText="0" indent="0" justifyLastLine="0" shrinkToFit="0" readingOrder="0"/>
      <protection locked="1" hidden="0"/>
    </dxf>
    <dxf>
      <font>
        <b val="0"/>
        <i val="0"/>
        <strike val="0"/>
        <condense val="0"/>
        <extend val="0"/>
        <outline val="0"/>
        <shadow val="0"/>
        <u val="none"/>
        <vertAlign val="baseline"/>
        <sz val="10"/>
        <color theme="1"/>
        <name val="Calibri"/>
        <family val="2"/>
        <scheme val="none"/>
      </font>
      <numFmt numFmtId="14" formatCode="0.00%"/>
      <alignment horizontal="center" vertical="bottom" textRotation="0" wrapText="0" indent="0" justifyLastLine="0" shrinkToFit="0" readingOrder="0"/>
      <protection locked="1" hidden="0"/>
    </dxf>
    <dxf>
      <font>
        <strike val="0"/>
        <outline val="0"/>
        <shadow val="0"/>
        <u val="none"/>
        <vertAlign val="baseline"/>
        <sz val="10"/>
        <color theme="1"/>
        <name val="Calibri"/>
        <scheme val="none"/>
      </font>
      <numFmt numFmtId="14" formatCode="0.00%"/>
      <alignment horizontal="center" textRotation="0" wrapText="0" indent="0" justifyLastLine="0" shrinkToFit="0" readingOrder="0"/>
      <border>
        <left style="thin">
          <color theme="0"/>
        </left>
      </border>
      <protection locked="1" hidden="0"/>
    </dxf>
    <dxf>
      <font>
        <b val="0"/>
        <i val="0"/>
        <strike val="0"/>
        <condense val="0"/>
        <extend val="0"/>
        <outline val="0"/>
        <shadow val="0"/>
        <u val="none"/>
        <vertAlign val="baseline"/>
        <sz val="9"/>
        <color theme="1"/>
        <name val="Calibri"/>
        <family val="2"/>
        <scheme val="minor"/>
      </font>
      <alignment horizontal="center" vertical="bottom" textRotation="0" wrapText="1" indent="0" justifyLastLine="0" shrinkToFit="0" readingOrder="0"/>
      <protection locked="1" hidden="0"/>
    </dxf>
    <dxf>
      <font>
        <strike val="0"/>
        <outline val="0"/>
        <shadow val="0"/>
        <u val="none"/>
        <vertAlign val="baseline"/>
        <sz val="9"/>
        <name val="Calibri"/>
        <scheme val="minor"/>
      </font>
      <alignment horizontal="left" vertical="top" textRotation="0" wrapText="1" indent="0" justifyLastLine="0" shrinkToFit="0" readingOrder="0"/>
      <protection locked="1" hidden="0"/>
    </dxf>
    <dxf>
      <protection locked="1" hidden="0"/>
    </dxf>
    <dxf>
      <border outline="0">
        <left style="thin">
          <color theme="0"/>
        </left>
      </border>
    </dxf>
    <dxf>
      <font>
        <strike val="0"/>
        <outline val="0"/>
        <shadow val="0"/>
        <u val="none"/>
        <vertAlign val="baseline"/>
        <sz val="10"/>
        <name val="Calibri"/>
        <scheme val="minor"/>
      </font>
      <alignment horizontal="center" textRotation="0" wrapText="0" indent="0" justifyLastLine="0" shrinkToFit="0" readingOrder="0"/>
      <protection locked="1" hidden="0"/>
    </dxf>
    <dxf>
      <font>
        <strike val="0"/>
        <outline val="0"/>
        <shadow val="0"/>
        <u val="none"/>
        <vertAlign val="baseline"/>
        <sz val="10"/>
        <name val="Calibri"/>
        <scheme val="minor"/>
      </font>
      <alignment horizont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alignment horizontal="center" vertical="center" textRotation="0" wrapText="0" indent="0" justifyLastLine="0" shrinkToFit="0" readingOrder="0"/>
      <protection locked="1" hidden="0"/>
    </dxf>
    <dxf>
      <alignment horizont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alignment horizontal="center" vertical="center" textRotation="0" wrapText="0" indent="0" justifyLastLine="0" shrinkToFit="0" readingOrder="0"/>
      <protection locked="1" hidden="0"/>
    </dxf>
    <dxf>
      <numFmt numFmtId="14" formatCode="0.00%"/>
      <alignment horizont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alignment horizontal="center" vertical="center" textRotation="0" wrapText="0" indent="0" justifyLastLine="0" shrinkToFit="0" readingOrder="0"/>
      <protection locked="1" hidden="0"/>
    </dxf>
    <dxf>
      <numFmt numFmtId="0" formatCode="General"/>
      <fill>
        <patternFill patternType="solid">
          <fgColor indexed="64"/>
          <bgColor theme="0" tint="-4.9989318521683403E-2"/>
        </patternFill>
      </fil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left" vertical="bottom" textRotation="0" wrapText="0" indent="1"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left" vertical="bottom" textRotation="0" wrapText="0" indent="1" justifyLastLine="0" shrinkToFit="0" readingOrder="0"/>
      <protection locked="1" hidden="0"/>
    </dxf>
    <dxf>
      <protection locked="1" hidden="0"/>
    </dxf>
    <dxf>
      <protection locked="1" hidden="0"/>
    </dxf>
    <dxf>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numFmt numFmtId="14" formatCode="0.00%"/>
      <fill>
        <patternFill patternType="solid">
          <fgColor indexed="64"/>
          <bgColor theme="9" tint="0.39997558519241921"/>
        </patternFill>
      </fill>
      <alignment horizontal="center" vertical="center" textRotation="0" wrapText="0" indent="0" justifyLastLine="0" shrinkToFit="0" readingOrder="0"/>
      <protection locked="1" hidden="0"/>
    </dxf>
    <dxf>
      <numFmt numFmtId="2" formatCode="0.00"/>
      <protection locked="1" hidden="0"/>
    </dxf>
    <dxf>
      <font>
        <b val="0"/>
        <i val="0"/>
        <strike val="0"/>
        <condense val="0"/>
        <extend val="0"/>
        <outline val="0"/>
        <shadow val="0"/>
        <u val="none"/>
        <vertAlign val="baseline"/>
        <sz val="11"/>
        <color theme="1"/>
        <name val="Calibri"/>
        <family val="2"/>
        <scheme val="minor"/>
      </font>
      <numFmt numFmtId="14" formatCode="0.00%"/>
      <fill>
        <patternFill patternType="solid">
          <fgColor indexed="64"/>
          <bgColor rgb="FF92D050"/>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14" formatCode="0.00%"/>
      <fill>
        <patternFill patternType="none">
          <fgColor indexed="64"/>
          <bgColor indexed="65"/>
        </patternFill>
      </fill>
      <alignment horizontal="left" vertical="bottom" textRotation="0" wrapText="0" indent="1" justifyLastLine="0" shrinkToFit="0" readingOrder="0"/>
      <protection locked="1" hidden="0"/>
    </dxf>
    <dxf>
      <font>
        <b val="0"/>
        <i val="0"/>
        <strike val="0"/>
        <condense val="0"/>
        <extend val="0"/>
        <outline val="0"/>
        <shadow val="0"/>
        <u val="none"/>
        <vertAlign val="baseline"/>
        <sz val="11"/>
        <color theme="1"/>
        <name val="Calibri"/>
        <family val="2"/>
        <scheme val="minor"/>
      </font>
      <numFmt numFmtId="14" formatCode="0.00%"/>
      <fill>
        <patternFill patternType="solid">
          <fgColor indexed="64"/>
          <bgColor rgb="FF92D050"/>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2" formatCode="0.00"/>
      <fill>
        <patternFill patternType="solid">
          <fgColor indexed="64"/>
          <bgColor theme="8" tint="0.5999938962981048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fill>
        <patternFill patternType="solid">
          <fgColor indexed="64"/>
          <bgColor theme="2"/>
        </patternFill>
      </fill>
      <alignment horizontal="center" vertical="center" textRotation="0" wrapText="0" indent="0" justifyLastLine="0" shrinkToFit="0" readingOrder="0"/>
      <protection locked="1" hidden="0"/>
    </dxf>
    <dxf>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404040"/>
        <name val="Gill Sans MT"/>
        <scheme val="none"/>
      </font>
      <fill>
        <patternFill patternType="solid">
          <fgColor rgb="FF000000"/>
          <bgColor rgb="FFDDDDDD"/>
        </patternFill>
      </fill>
      <alignment horizontal="center" vertical="center" textRotation="0" wrapText="0" indent="0" justifyLastLine="0" shrinkToFit="0" readingOrder="0"/>
      <protection locked="1" hidden="0"/>
    </dxf>
    <dxf>
      <protection locked="1" hidden="0"/>
    </dxf>
    <dxf>
      <alignment horizontal="center" vertical="center" textRotation="0" wrapText="0" indent="0" justifyLastLine="0" shrinkToFit="0" readingOrder="0"/>
      <protection locked="1" hidden="0"/>
    </dxf>
    <dxf>
      <fill>
        <patternFill patternType="solid">
          <fgColor theme="4" tint="0.59999389629810485"/>
          <bgColor theme="8" tint="0.59996337778862885"/>
        </patternFill>
      </fill>
    </dxf>
    <dxf>
      <fill>
        <patternFill>
          <bgColor theme="8" tint="0.59996337778862885"/>
        </patternFill>
      </fill>
    </dxf>
    <dxf>
      <font>
        <b val="0"/>
        <i val="0"/>
        <color theme="1"/>
      </font>
      <fill>
        <patternFill patternType="solid">
          <fgColor theme="4"/>
          <bgColor theme="8" tint="0.59996337778862885"/>
        </patternFill>
      </fill>
      <border>
        <top style="thin">
          <color theme="0"/>
        </top>
      </border>
    </dxf>
    <dxf>
      <font>
        <color theme="3"/>
      </font>
      <fill>
        <patternFill patternType="solid">
          <fgColor theme="4"/>
          <bgColor theme="7" tint="0.39994506668294322"/>
        </patternFill>
      </fill>
      <border>
        <bottom style="thin">
          <color theme="0"/>
        </bottom>
      </border>
    </dxf>
    <dxf>
      <font>
        <b val="0"/>
        <i val="0"/>
        <color theme="1"/>
      </font>
      <fill>
        <patternFill patternType="solid">
          <fgColor theme="4" tint="0.79979857783745845"/>
          <bgColor theme="8" tint="0.79998168889431442"/>
        </patternFill>
      </fill>
      <border>
        <left style="thin">
          <color theme="0"/>
        </left>
        <right style="thin">
          <color theme="0"/>
        </right>
        <top style="thin">
          <color theme="0"/>
        </top>
        <bottom style="thin">
          <color theme="0"/>
        </bottom>
        <vertical style="thin">
          <color theme="0"/>
        </vertical>
        <horizontal style="thin">
          <color theme="0"/>
        </horizontal>
      </border>
    </dxf>
    <dxf>
      <fill>
        <patternFill patternType="solid">
          <fgColor theme="4" tint="0.59999389629810485"/>
          <bgColor theme="8" tint="0.59996337778862885"/>
        </patternFill>
      </fill>
    </dxf>
    <dxf>
      <fill>
        <patternFill>
          <bgColor theme="8" tint="0.59996337778862885"/>
        </patternFill>
      </fill>
    </dxf>
    <dxf>
      <font>
        <b val="0"/>
        <i val="0"/>
        <color theme="1"/>
      </font>
      <fill>
        <patternFill patternType="solid">
          <fgColor theme="4"/>
          <bgColor theme="8" tint="0.59996337778862885"/>
        </patternFill>
      </fill>
      <border>
        <top style="thin">
          <color theme="0"/>
        </top>
      </border>
    </dxf>
    <dxf>
      <font>
        <color theme="3"/>
      </font>
      <fill>
        <patternFill patternType="solid">
          <fgColor theme="4"/>
          <bgColor theme="7" tint="0.39994506668294322"/>
        </patternFill>
      </fill>
      <border>
        <bottom style="thin">
          <color theme="0"/>
        </bottom>
      </border>
    </dxf>
    <dxf>
      <font>
        <b val="0"/>
        <i val="0"/>
        <color theme="1"/>
      </font>
      <fill>
        <patternFill patternType="solid">
          <fgColor theme="4" tint="0.79979857783745845"/>
          <bgColor theme="8" tint="0.79998168889431442"/>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2" defaultTableStyle="TableStyleMedium2" defaultPivotStyle="PivotStyleLight16">
    <tableStyle name="Monthly Budget" pivot="0" count="5" xr9:uid="{00000000-0011-0000-FFFF-FFFF00000000}">
      <tableStyleElement type="wholeTable" dxfId="1816"/>
      <tableStyleElement type="headerRow" dxfId="1815"/>
      <tableStyleElement type="totalRow" dxfId="1814"/>
      <tableStyleElement type="lastColumn" dxfId="1813"/>
      <tableStyleElement type="firstRowStripe" dxfId="1812"/>
    </tableStyle>
    <tableStyle name="Monthly Budget 2" pivot="0" count="5" xr9:uid="{00000000-0011-0000-FFFF-FFFF01000000}">
      <tableStyleElement type="wholeTable" dxfId="1811"/>
      <tableStyleElement type="headerRow" dxfId="1810"/>
      <tableStyleElement type="totalRow" dxfId="1809"/>
      <tableStyleElement type="lastColumn" dxfId="1808"/>
      <tableStyleElement type="firstRowStripe" dxfId="1807"/>
    </tableStyle>
  </tableStyles>
  <colors>
    <mruColors>
      <color rgb="FFFF99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fr-FR" sz="1000"/>
              <a:t>Vue d'ensemble par Agent</a:t>
            </a:r>
          </a:p>
        </c:rich>
      </c:tx>
      <c:layout>
        <c:manualLayout>
          <c:xMode val="edge"/>
          <c:yMode val="edge"/>
          <c:x val="3.1280994852987618E-2"/>
          <c:y val="2.7944225409987512E-2"/>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Global!$I$12</c:f>
              <c:strCache>
                <c:ptCount val="1"/>
                <c:pt idx="0">
                  <c:v>khaoula Yaakoubi</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Global!$L$12</c:f>
              <c:numCache>
                <c:formatCode>0.00%</c:formatCode>
                <c:ptCount val="1"/>
                <c:pt idx="0">
                  <c:v>0</c:v>
                </c:pt>
              </c:numCache>
            </c:numRef>
          </c:val>
          <c:extLst>
            <c:ext xmlns:c16="http://schemas.microsoft.com/office/drawing/2014/chart" uri="{C3380CC4-5D6E-409C-BE32-E72D297353CC}">
              <c16:uniqueId val="{00000000-3F69-4B57-978E-B78747695A28}"/>
            </c:ext>
          </c:extLst>
        </c:ser>
        <c:ser>
          <c:idx val="1"/>
          <c:order val="1"/>
          <c:tx>
            <c:strRef>
              <c:f>Global!$I$13</c:f>
              <c:strCache>
                <c:ptCount val="1"/>
                <c:pt idx="0">
                  <c:v>Brenda Louboya Odia</c:v>
                </c:pt>
              </c:strCache>
            </c:strRef>
          </c:tx>
          <c:spPr>
            <a:solidFill>
              <a:schemeClr val="accent2"/>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Global!$L$13</c:f>
              <c:numCache>
                <c:formatCode>0.00%</c:formatCode>
                <c:ptCount val="1"/>
                <c:pt idx="0">
                  <c:v>0</c:v>
                </c:pt>
              </c:numCache>
            </c:numRef>
          </c:val>
          <c:extLst>
            <c:ext xmlns:c16="http://schemas.microsoft.com/office/drawing/2014/chart" uri="{C3380CC4-5D6E-409C-BE32-E72D297353CC}">
              <c16:uniqueId val="{00000001-3F69-4B57-978E-B78747695A28}"/>
            </c:ext>
          </c:extLst>
        </c:ser>
        <c:ser>
          <c:idx val="2"/>
          <c:order val="2"/>
          <c:tx>
            <c:strRef>
              <c:f>Global!$I$14</c:f>
              <c:strCache>
                <c:ptCount val="1"/>
                <c:pt idx="0">
                  <c:v>Alaeddine Riahi</c:v>
                </c:pt>
              </c:strCache>
            </c:strRef>
          </c:tx>
          <c:spPr>
            <a:solidFill>
              <a:schemeClr val="accent3"/>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Global!$L$14</c:f>
              <c:numCache>
                <c:formatCode>0.00%</c:formatCode>
                <c:ptCount val="1"/>
                <c:pt idx="0">
                  <c:v>0</c:v>
                </c:pt>
              </c:numCache>
            </c:numRef>
          </c:val>
          <c:extLst>
            <c:ext xmlns:c16="http://schemas.microsoft.com/office/drawing/2014/chart" uri="{C3380CC4-5D6E-409C-BE32-E72D297353CC}">
              <c16:uniqueId val="{00000002-3F69-4B57-978E-B78747695A28}"/>
            </c:ext>
          </c:extLst>
        </c:ser>
        <c:ser>
          <c:idx val="3"/>
          <c:order val="3"/>
          <c:tx>
            <c:strRef>
              <c:f>Global!$I$15</c:f>
              <c:strCache>
                <c:ptCount val="1"/>
                <c:pt idx="0">
                  <c:v>Anis Riahi</c:v>
                </c:pt>
              </c:strCache>
            </c:strRef>
          </c:tx>
          <c:spPr>
            <a:solidFill>
              <a:schemeClr val="accent4"/>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Global!$L$15</c:f>
              <c:numCache>
                <c:formatCode>0.00%</c:formatCode>
                <c:ptCount val="1"/>
                <c:pt idx="0">
                  <c:v>0</c:v>
                </c:pt>
              </c:numCache>
            </c:numRef>
          </c:val>
          <c:extLst>
            <c:ext xmlns:c16="http://schemas.microsoft.com/office/drawing/2014/chart" uri="{C3380CC4-5D6E-409C-BE32-E72D297353CC}">
              <c16:uniqueId val="{00000003-3F69-4B57-978E-B78747695A28}"/>
            </c:ext>
          </c:extLst>
        </c:ser>
        <c:ser>
          <c:idx val="4"/>
          <c:order val="4"/>
          <c:tx>
            <c:strRef>
              <c:f>Global!$I$16</c:f>
              <c:strCache>
                <c:ptCount val="1"/>
                <c:pt idx="0">
                  <c:v>Marwa Ben Othman</c:v>
                </c:pt>
              </c:strCache>
            </c:strRef>
          </c:tx>
          <c:spPr>
            <a:solidFill>
              <a:schemeClr val="accent5"/>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Global!$L$16</c:f>
              <c:numCache>
                <c:formatCode>0.00%</c:formatCode>
                <c:ptCount val="1"/>
                <c:pt idx="0">
                  <c:v>0</c:v>
                </c:pt>
              </c:numCache>
            </c:numRef>
          </c:val>
          <c:extLst>
            <c:ext xmlns:c16="http://schemas.microsoft.com/office/drawing/2014/chart" uri="{C3380CC4-5D6E-409C-BE32-E72D297353CC}">
              <c16:uniqueId val="{00000004-3F69-4B57-978E-B78747695A28}"/>
            </c:ext>
          </c:extLst>
        </c:ser>
        <c:ser>
          <c:idx val="5"/>
          <c:order val="5"/>
          <c:tx>
            <c:strRef>
              <c:f>Global!$I$17</c:f>
              <c:strCache>
                <c:ptCount val="1"/>
                <c:pt idx="0">
                  <c:v>Med Amine Ben Chiba</c:v>
                </c:pt>
              </c:strCache>
            </c:strRef>
          </c:tx>
          <c:spPr>
            <a:solidFill>
              <a:schemeClr val="accent6"/>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Global!$L$17</c:f>
              <c:numCache>
                <c:formatCode>0.00%</c:formatCode>
                <c:ptCount val="1"/>
                <c:pt idx="0">
                  <c:v>0</c:v>
                </c:pt>
              </c:numCache>
            </c:numRef>
          </c:val>
          <c:extLst>
            <c:ext xmlns:c16="http://schemas.microsoft.com/office/drawing/2014/chart" uri="{C3380CC4-5D6E-409C-BE32-E72D297353CC}">
              <c16:uniqueId val="{00000005-3F69-4B57-978E-B78747695A28}"/>
            </c:ext>
          </c:extLst>
        </c:ser>
        <c:ser>
          <c:idx val="6"/>
          <c:order val="6"/>
          <c:tx>
            <c:strRef>
              <c:f>Global!$I$18</c:f>
              <c:strCache>
                <c:ptCount val="1"/>
                <c:pt idx="0">
                  <c:v>Sghaier Mahdi</c:v>
                </c:pt>
              </c:strCache>
            </c:strRef>
          </c:tx>
          <c:spPr>
            <a:solidFill>
              <a:schemeClr val="accent1">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Global!$L$18</c:f>
              <c:numCache>
                <c:formatCode>0.00%</c:formatCode>
                <c:ptCount val="1"/>
                <c:pt idx="0">
                  <c:v>0</c:v>
                </c:pt>
              </c:numCache>
            </c:numRef>
          </c:val>
          <c:extLst>
            <c:ext xmlns:c16="http://schemas.microsoft.com/office/drawing/2014/chart" uri="{C3380CC4-5D6E-409C-BE32-E72D297353CC}">
              <c16:uniqueId val="{00000006-3F69-4B57-978E-B78747695A28}"/>
            </c:ext>
          </c:extLst>
        </c:ser>
        <c:ser>
          <c:idx val="7"/>
          <c:order val="7"/>
          <c:tx>
            <c:strRef>
              <c:f>Global!$I$19</c:f>
              <c:strCache>
                <c:ptCount val="1"/>
                <c:pt idx="0">
                  <c:v>Nadia MHENNA</c:v>
                </c:pt>
              </c:strCache>
            </c:strRef>
          </c:tx>
          <c:spPr>
            <a:solidFill>
              <a:schemeClr val="accent2">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Global!$L$19</c:f>
              <c:numCache>
                <c:formatCode>0.00%</c:formatCode>
                <c:ptCount val="1"/>
                <c:pt idx="0">
                  <c:v>0</c:v>
                </c:pt>
              </c:numCache>
            </c:numRef>
          </c:val>
          <c:extLst>
            <c:ext xmlns:c16="http://schemas.microsoft.com/office/drawing/2014/chart" uri="{C3380CC4-5D6E-409C-BE32-E72D297353CC}">
              <c16:uniqueId val="{00000007-3F69-4B57-978E-B78747695A28}"/>
            </c:ext>
          </c:extLst>
        </c:ser>
        <c:ser>
          <c:idx val="8"/>
          <c:order val="8"/>
          <c:tx>
            <c:strRef>
              <c:f>Global!$I$20</c:f>
              <c:strCache>
                <c:ptCount val="1"/>
                <c:pt idx="0">
                  <c:v>Rym Mzoughi</c:v>
                </c:pt>
              </c:strCache>
            </c:strRef>
          </c:tx>
          <c:spPr>
            <a:solidFill>
              <a:schemeClr val="accent3">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Global!$L$20</c:f>
              <c:numCache>
                <c:formatCode>0.00%</c:formatCode>
                <c:ptCount val="1"/>
                <c:pt idx="0">
                  <c:v>0</c:v>
                </c:pt>
              </c:numCache>
            </c:numRef>
          </c:val>
          <c:extLst>
            <c:ext xmlns:c16="http://schemas.microsoft.com/office/drawing/2014/chart" uri="{C3380CC4-5D6E-409C-BE32-E72D297353CC}">
              <c16:uniqueId val="{00000008-3F69-4B57-978E-B78747695A28}"/>
            </c:ext>
          </c:extLst>
        </c:ser>
        <c:ser>
          <c:idx val="9"/>
          <c:order val="9"/>
          <c:tx>
            <c:strRef>
              <c:f>Global!$I$21</c:f>
              <c:strCache>
                <c:ptCount val="1"/>
                <c:pt idx="0">
                  <c:v>Med Firas Smaoui</c:v>
                </c:pt>
              </c:strCache>
            </c:strRef>
          </c:tx>
          <c:spPr>
            <a:solidFill>
              <a:schemeClr val="accent4">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Global!$L$21</c:f>
              <c:numCache>
                <c:formatCode>0.00%</c:formatCode>
                <c:ptCount val="1"/>
                <c:pt idx="0">
                  <c:v>0</c:v>
                </c:pt>
              </c:numCache>
            </c:numRef>
          </c:val>
          <c:extLst>
            <c:ext xmlns:c16="http://schemas.microsoft.com/office/drawing/2014/chart" uri="{C3380CC4-5D6E-409C-BE32-E72D297353CC}">
              <c16:uniqueId val="{00000009-3F69-4B57-978E-B78747695A28}"/>
            </c:ext>
          </c:extLst>
        </c:ser>
        <c:ser>
          <c:idx val="10"/>
          <c:order val="10"/>
          <c:tx>
            <c:strRef>
              <c:f>Global!$I$22</c:f>
              <c:strCache>
                <c:ptCount val="1"/>
                <c:pt idx="0">
                  <c:v>Syrine Larbi</c:v>
                </c:pt>
              </c:strCache>
            </c:strRef>
          </c:tx>
          <c:spPr>
            <a:solidFill>
              <a:schemeClr val="accent5">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Global!$L$22</c:f>
              <c:numCache>
                <c:formatCode>0.00%</c:formatCode>
                <c:ptCount val="1"/>
                <c:pt idx="0">
                  <c:v>0</c:v>
                </c:pt>
              </c:numCache>
            </c:numRef>
          </c:val>
          <c:extLst>
            <c:ext xmlns:c16="http://schemas.microsoft.com/office/drawing/2014/chart" uri="{C3380CC4-5D6E-409C-BE32-E72D297353CC}">
              <c16:uniqueId val="{0000000A-3F69-4B57-978E-B78747695A28}"/>
            </c:ext>
          </c:extLst>
        </c:ser>
        <c:ser>
          <c:idx val="11"/>
          <c:order val="11"/>
          <c:tx>
            <c:strRef>
              <c:f>Global!$I$23</c:f>
              <c:strCache>
                <c:ptCount val="1"/>
                <c:pt idx="0">
                  <c:v>ibtissem Chabaane</c:v>
                </c:pt>
              </c:strCache>
            </c:strRef>
          </c:tx>
          <c:spPr>
            <a:solidFill>
              <a:schemeClr val="accent6">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Global!$L$23</c:f>
              <c:numCache>
                <c:formatCode>0.00%</c:formatCode>
                <c:ptCount val="1"/>
                <c:pt idx="0">
                  <c:v>0</c:v>
                </c:pt>
              </c:numCache>
            </c:numRef>
          </c:val>
          <c:extLst>
            <c:ext xmlns:c16="http://schemas.microsoft.com/office/drawing/2014/chart" uri="{C3380CC4-5D6E-409C-BE32-E72D297353CC}">
              <c16:uniqueId val="{0000000B-3F69-4B57-978E-B78747695A28}"/>
            </c:ext>
          </c:extLst>
        </c:ser>
        <c:ser>
          <c:idx val="12"/>
          <c:order val="12"/>
          <c:tx>
            <c:strRef>
              <c:f>Global!$I$24</c:f>
              <c:strCache>
                <c:ptCount val="1"/>
                <c:pt idx="0">
                  <c:v>Lynda Jouini</c:v>
                </c:pt>
              </c:strCache>
            </c:strRef>
          </c:tx>
          <c:spPr>
            <a:solidFill>
              <a:schemeClr val="accent1">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Global!$L$24</c:f>
              <c:numCache>
                <c:formatCode>0.00%</c:formatCode>
                <c:ptCount val="1"/>
                <c:pt idx="0">
                  <c:v>0</c:v>
                </c:pt>
              </c:numCache>
            </c:numRef>
          </c:val>
          <c:extLst>
            <c:ext xmlns:c16="http://schemas.microsoft.com/office/drawing/2014/chart" uri="{C3380CC4-5D6E-409C-BE32-E72D297353CC}">
              <c16:uniqueId val="{0000000C-3F69-4B57-978E-B78747695A28}"/>
            </c:ext>
          </c:extLst>
        </c:ser>
        <c:ser>
          <c:idx val="13"/>
          <c:order val="13"/>
          <c:tx>
            <c:strRef>
              <c:f>Global!$I$25</c:f>
              <c:strCache>
                <c:ptCount val="1"/>
                <c:pt idx="0">
                  <c:v>Saif Eddine  Aloui</c:v>
                </c:pt>
              </c:strCache>
            </c:strRef>
          </c:tx>
          <c:spPr>
            <a:solidFill>
              <a:schemeClr val="accent2">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Global!$L$25</c:f>
              <c:numCache>
                <c:formatCode>0.00%</c:formatCode>
                <c:ptCount val="1"/>
                <c:pt idx="0">
                  <c:v>0</c:v>
                </c:pt>
              </c:numCache>
            </c:numRef>
          </c:val>
          <c:extLst>
            <c:ext xmlns:c16="http://schemas.microsoft.com/office/drawing/2014/chart" uri="{C3380CC4-5D6E-409C-BE32-E72D297353CC}">
              <c16:uniqueId val="{0000000D-3F69-4B57-978E-B78747695A28}"/>
            </c:ext>
          </c:extLst>
        </c:ser>
        <c:ser>
          <c:idx val="14"/>
          <c:order val="14"/>
          <c:tx>
            <c:strRef>
              <c:f>Global!$I$26</c:f>
              <c:strCache>
                <c:ptCount val="1"/>
                <c:pt idx="0">
                  <c:v>Nourelhouda Saideni</c:v>
                </c:pt>
              </c:strCache>
            </c:strRef>
          </c:tx>
          <c:spPr>
            <a:solidFill>
              <a:schemeClr val="accent3">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Global!$L$26</c:f>
              <c:numCache>
                <c:formatCode>0.00%</c:formatCode>
                <c:ptCount val="1"/>
                <c:pt idx="0">
                  <c:v>0</c:v>
                </c:pt>
              </c:numCache>
            </c:numRef>
          </c:val>
          <c:extLst>
            <c:ext xmlns:c16="http://schemas.microsoft.com/office/drawing/2014/chart" uri="{C3380CC4-5D6E-409C-BE32-E72D297353CC}">
              <c16:uniqueId val="{0000000E-3F69-4B57-978E-B78747695A28}"/>
            </c:ext>
          </c:extLst>
        </c:ser>
        <c:ser>
          <c:idx val="15"/>
          <c:order val="15"/>
          <c:tx>
            <c:strRef>
              <c:f>Global!$I$27</c:f>
              <c:strCache>
                <c:ptCount val="1"/>
                <c:pt idx="0">
                  <c:v>Emna Jouini</c:v>
                </c:pt>
              </c:strCache>
            </c:strRef>
          </c:tx>
          <c:spPr>
            <a:solidFill>
              <a:schemeClr val="accent4">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Global!$L$27</c:f>
              <c:numCache>
                <c:formatCode>0.00%</c:formatCode>
                <c:ptCount val="1"/>
                <c:pt idx="0">
                  <c:v>0</c:v>
                </c:pt>
              </c:numCache>
            </c:numRef>
          </c:val>
          <c:extLst>
            <c:ext xmlns:c16="http://schemas.microsoft.com/office/drawing/2014/chart" uri="{C3380CC4-5D6E-409C-BE32-E72D297353CC}">
              <c16:uniqueId val="{0000000F-3F69-4B57-978E-B78747695A28}"/>
            </c:ext>
          </c:extLst>
        </c:ser>
        <c:ser>
          <c:idx val="16"/>
          <c:order val="16"/>
          <c:tx>
            <c:strRef>
              <c:f>Global!$I$28</c:f>
              <c:strCache>
                <c:ptCount val="1"/>
                <c:pt idx="0">
                  <c:v>Chedly RIFI</c:v>
                </c:pt>
              </c:strCache>
            </c:strRef>
          </c:tx>
          <c:spPr>
            <a:solidFill>
              <a:schemeClr val="accent5">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Global!$L$28</c:f>
              <c:numCache>
                <c:formatCode>0.00%</c:formatCode>
                <c:ptCount val="1"/>
                <c:pt idx="0">
                  <c:v>0</c:v>
                </c:pt>
              </c:numCache>
            </c:numRef>
          </c:val>
          <c:extLst>
            <c:ext xmlns:c16="http://schemas.microsoft.com/office/drawing/2014/chart" uri="{C3380CC4-5D6E-409C-BE32-E72D297353CC}">
              <c16:uniqueId val="{00000010-3F69-4B57-978E-B78747695A28}"/>
            </c:ext>
          </c:extLst>
        </c:ser>
        <c:ser>
          <c:idx val="17"/>
          <c:order val="17"/>
          <c:tx>
            <c:strRef>
              <c:f>Global!$I$29</c:f>
              <c:strCache>
                <c:ptCount val="1"/>
                <c:pt idx="0">
                  <c:v>Ameni GUESMI</c:v>
                </c:pt>
              </c:strCache>
            </c:strRef>
          </c:tx>
          <c:spPr>
            <a:solidFill>
              <a:schemeClr val="accent6">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Global!$L$29</c:f>
              <c:numCache>
                <c:formatCode>0.00%</c:formatCode>
                <c:ptCount val="1"/>
                <c:pt idx="0">
                  <c:v>0</c:v>
                </c:pt>
              </c:numCache>
            </c:numRef>
          </c:val>
          <c:extLst>
            <c:ext xmlns:c16="http://schemas.microsoft.com/office/drawing/2014/chart" uri="{C3380CC4-5D6E-409C-BE32-E72D297353CC}">
              <c16:uniqueId val="{00000011-3F69-4B57-978E-B78747695A28}"/>
            </c:ext>
          </c:extLst>
        </c:ser>
        <c:ser>
          <c:idx val="18"/>
          <c:order val="18"/>
          <c:tx>
            <c:strRef>
              <c:f>Global!$I$30</c:f>
              <c:strCache>
                <c:ptCount val="1"/>
                <c:pt idx="0">
                  <c:v>Safa Hammami</c:v>
                </c:pt>
              </c:strCache>
            </c:strRef>
          </c:tx>
          <c:spPr>
            <a:solidFill>
              <a:schemeClr val="accent1">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Global!$L$30</c:f>
              <c:numCache>
                <c:formatCode>0.00%</c:formatCode>
                <c:ptCount val="1"/>
                <c:pt idx="0">
                  <c:v>0</c:v>
                </c:pt>
              </c:numCache>
            </c:numRef>
          </c:val>
          <c:extLst>
            <c:ext xmlns:c16="http://schemas.microsoft.com/office/drawing/2014/chart" uri="{C3380CC4-5D6E-409C-BE32-E72D297353CC}">
              <c16:uniqueId val="{00000012-3F69-4B57-978E-B78747695A28}"/>
            </c:ext>
          </c:extLst>
        </c:ser>
        <c:ser>
          <c:idx val="19"/>
          <c:order val="19"/>
          <c:tx>
            <c:strRef>
              <c:f>Global!$I$31</c:f>
              <c:strCache>
                <c:ptCount val="1"/>
                <c:pt idx="0">
                  <c:v>faten Khiari</c:v>
                </c:pt>
              </c:strCache>
            </c:strRef>
          </c:tx>
          <c:spPr>
            <a:solidFill>
              <a:schemeClr val="accent2">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Global!$L$31</c:f>
              <c:numCache>
                <c:formatCode>0.00%</c:formatCode>
                <c:ptCount val="1"/>
                <c:pt idx="0">
                  <c:v>0</c:v>
                </c:pt>
              </c:numCache>
            </c:numRef>
          </c:val>
          <c:extLst>
            <c:ext xmlns:c16="http://schemas.microsoft.com/office/drawing/2014/chart" uri="{C3380CC4-5D6E-409C-BE32-E72D297353CC}">
              <c16:uniqueId val="{00000013-3F69-4B57-978E-B78747695A28}"/>
            </c:ext>
          </c:extLst>
        </c:ser>
        <c:ser>
          <c:idx val="20"/>
          <c:order val="20"/>
          <c:tx>
            <c:strRef>
              <c:f>Global!$I$32</c:f>
              <c:strCache>
                <c:ptCount val="1"/>
                <c:pt idx="0">
                  <c:v>0</c:v>
                </c:pt>
              </c:strCache>
            </c:strRef>
          </c:tx>
          <c:spPr>
            <a:solidFill>
              <a:schemeClr val="accent3">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Global!$L$32</c:f>
              <c:numCache>
                <c:formatCode>0.00%</c:formatCode>
                <c:ptCount val="1"/>
                <c:pt idx="0">
                  <c:v>0</c:v>
                </c:pt>
              </c:numCache>
            </c:numRef>
          </c:val>
          <c:extLst>
            <c:ext xmlns:c16="http://schemas.microsoft.com/office/drawing/2014/chart" uri="{C3380CC4-5D6E-409C-BE32-E72D297353CC}">
              <c16:uniqueId val="{00000014-3F69-4B57-978E-B78747695A28}"/>
            </c:ext>
          </c:extLst>
        </c:ser>
        <c:ser>
          <c:idx val="21"/>
          <c:order val="21"/>
          <c:tx>
            <c:strRef>
              <c:f>Global!$I$33</c:f>
              <c:strCache>
                <c:ptCount val="1"/>
                <c:pt idx="0">
                  <c:v>0</c:v>
                </c:pt>
              </c:strCache>
            </c:strRef>
          </c:tx>
          <c:spPr>
            <a:solidFill>
              <a:schemeClr val="accent4">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Global!$L$33</c:f>
              <c:numCache>
                <c:formatCode>0.00%</c:formatCode>
                <c:ptCount val="1"/>
                <c:pt idx="0">
                  <c:v>0</c:v>
                </c:pt>
              </c:numCache>
            </c:numRef>
          </c:val>
          <c:extLst>
            <c:ext xmlns:c16="http://schemas.microsoft.com/office/drawing/2014/chart" uri="{C3380CC4-5D6E-409C-BE32-E72D297353CC}">
              <c16:uniqueId val="{00000015-3F69-4B57-978E-B78747695A28}"/>
            </c:ext>
          </c:extLst>
        </c:ser>
        <c:ser>
          <c:idx val="22"/>
          <c:order val="22"/>
          <c:tx>
            <c:strRef>
              <c:f>Global!$I$34</c:f>
              <c:strCache>
                <c:ptCount val="1"/>
                <c:pt idx="0">
                  <c:v>0</c:v>
                </c:pt>
              </c:strCache>
            </c:strRef>
          </c:tx>
          <c:spPr>
            <a:solidFill>
              <a:schemeClr val="accent5">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Global!$L$34</c:f>
              <c:numCache>
                <c:formatCode>0.00%</c:formatCode>
                <c:ptCount val="1"/>
                <c:pt idx="0">
                  <c:v>0</c:v>
                </c:pt>
              </c:numCache>
            </c:numRef>
          </c:val>
          <c:extLst>
            <c:ext xmlns:c16="http://schemas.microsoft.com/office/drawing/2014/chart" uri="{C3380CC4-5D6E-409C-BE32-E72D297353CC}">
              <c16:uniqueId val="{00000016-3F69-4B57-978E-B78747695A28}"/>
            </c:ext>
          </c:extLst>
        </c:ser>
        <c:ser>
          <c:idx val="23"/>
          <c:order val="23"/>
          <c:tx>
            <c:strRef>
              <c:f>Global!$I$35</c:f>
              <c:strCache>
                <c:ptCount val="1"/>
                <c:pt idx="0">
                  <c:v>0</c:v>
                </c:pt>
              </c:strCache>
            </c:strRef>
          </c:tx>
          <c:spPr>
            <a:solidFill>
              <a:schemeClr val="accent6">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Global!$L$35</c:f>
              <c:numCache>
                <c:formatCode>0.00%</c:formatCode>
                <c:ptCount val="1"/>
                <c:pt idx="0">
                  <c:v>0</c:v>
                </c:pt>
              </c:numCache>
            </c:numRef>
          </c:val>
          <c:extLst>
            <c:ext xmlns:c16="http://schemas.microsoft.com/office/drawing/2014/chart" uri="{C3380CC4-5D6E-409C-BE32-E72D297353CC}">
              <c16:uniqueId val="{00000017-3F69-4B57-978E-B78747695A28}"/>
            </c:ext>
          </c:extLst>
        </c:ser>
        <c:ser>
          <c:idx val="24"/>
          <c:order val="24"/>
          <c:tx>
            <c:strRef>
              <c:f>Global!$I$36</c:f>
              <c:strCache>
                <c:ptCount val="1"/>
                <c:pt idx="0">
                  <c:v>0</c:v>
                </c:pt>
              </c:strCache>
            </c:strRef>
          </c:tx>
          <c:spPr>
            <a:solidFill>
              <a:schemeClr val="accent1">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Global!$L$36</c:f>
              <c:numCache>
                <c:formatCode>0.00%</c:formatCode>
                <c:ptCount val="1"/>
                <c:pt idx="0">
                  <c:v>0</c:v>
                </c:pt>
              </c:numCache>
            </c:numRef>
          </c:val>
          <c:extLst>
            <c:ext xmlns:c16="http://schemas.microsoft.com/office/drawing/2014/chart" uri="{C3380CC4-5D6E-409C-BE32-E72D297353CC}">
              <c16:uniqueId val="{00000018-3F69-4B57-978E-B78747695A28}"/>
            </c:ext>
          </c:extLst>
        </c:ser>
        <c:ser>
          <c:idx val="25"/>
          <c:order val="25"/>
          <c:tx>
            <c:strRef>
              <c:f>Global!$I$37</c:f>
              <c:strCache>
                <c:ptCount val="1"/>
                <c:pt idx="0">
                  <c:v>0</c:v>
                </c:pt>
              </c:strCache>
            </c:strRef>
          </c:tx>
          <c:spPr>
            <a:solidFill>
              <a:schemeClr val="accent2">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Global!$L$37</c:f>
              <c:numCache>
                <c:formatCode>0.00%</c:formatCode>
                <c:ptCount val="1"/>
                <c:pt idx="0">
                  <c:v>0</c:v>
                </c:pt>
              </c:numCache>
            </c:numRef>
          </c:val>
          <c:extLst>
            <c:ext xmlns:c16="http://schemas.microsoft.com/office/drawing/2014/chart" uri="{C3380CC4-5D6E-409C-BE32-E72D297353CC}">
              <c16:uniqueId val="{00000019-3F69-4B57-978E-B78747695A28}"/>
            </c:ext>
          </c:extLst>
        </c:ser>
        <c:ser>
          <c:idx val="26"/>
          <c:order val="26"/>
          <c:tx>
            <c:strRef>
              <c:f>Global!$I$38</c:f>
              <c:strCache>
                <c:ptCount val="1"/>
                <c:pt idx="0">
                  <c:v>0</c:v>
                </c:pt>
              </c:strCache>
            </c:strRef>
          </c:tx>
          <c:spPr>
            <a:solidFill>
              <a:schemeClr val="accent3">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Global!$L$38</c:f>
              <c:numCache>
                <c:formatCode>0.00%</c:formatCode>
                <c:ptCount val="1"/>
                <c:pt idx="0">
                  <c:v>0</c:v>
                </c:pt>
              </c:numCache>
            </c:numRef>
          </c:val>
          <c:extLst>
            <c:ext xmlns:c16="http://schemas.microsoft.com/office/drawing/2014/chart" uri="{C3380CC4-5D6E-409C-BE32-E72D297353CC}">
              <c16:uniqueId val="{0000001A-3F69-4B57-978E-B78747695A28}"/>
            </c:ext>
          </c:extLst>
        </c:ser>
        <c:ser>
          <c:idx val="27"/>
          <c:order val="27"/>
          <c:tx>
            <c:strRef>
              <c:f>Global!$I$39</c:f>
              <c:strCache>
                <c:ptCount val="1"/>
                <c:pt idx="0">
                  <c:v>0</c:v>
                </c:pt>
              </c:strCache>
            </c:strRef>
          </c:tx>
          <c:spPr>
            <a:solidFill>
              <a:schemeClr val="accent4">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Global!$L$39</c:f>
              <c:numCache>
                <c:formatCode>0.00%</c:formatCode>
                <c:ptCount val="1"/>
                <c:pt idx="0">
                  <c:v>0</c:v>
                </c:pt>
              </c:numCache>
            </c:numRef>
          </c:val>
          <c:extLst>
            <c:ext xmlns:c16="http://schemas.microsoft.com/office/drawing/2014/chart" uri="{C3380CC4-5D6E-409C-BE32-E72D297353CC}">
              <c16:uniqueId val="{0000001B-3F69-4B57-978E-B78747695A28}"/>
            </c:ext>
          </c:extLst>
        </c:ser>
        <c:ser>
          <c:idx val="28"/>
          <c:order val="28"/>
          <c:tx>
            <c:strRef>
              <c:f>Global!$I$40</c:f>
              <c:strCache>
                <c:ptCount val="1"/>
                <c:pt idx="0">
                  <c:v>0</c:v>
                </c:pt>
              </c:strCache>
            </c:strRef>
          </c:tx>
          <c:spPr>
            <a:solidFill>
              <a:schemeClr val="accent5">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Global!$L$40</c:f>
              <c:numCache>
                <c:formatCode>0.00%</c:formatCode>
                <c:ptCount val="1"/>
                <c:pt idx="0">
                  <c:v>0</c:v>
                </c:pt>
              </c:numCache>
            </c:numRef>
          </c:val>
          <c:extLst>
            <c:ext xmlns:c16="http://schemas.microsoft.com/office/drawing/2014/chart" uri="{C3380CC4-5D6E-409C-BE32-E72D297353CC}">
              <c16:uniqueId val="{0000001C-3F69-4B57-978E-B78747695A28}"/>
            </c:ext>
          </c:extLst>
        </c:ser>
        <c:ser>
          <c:idx val="29"/>
          <c:order val="29"/>
          <c:tx>
            <c:strRef>
              <c:f>Global!$I$41</c:f>
              <c:strCache>
                <c:ptCount val="1"/>
                <c:pt idx="0">
                  <c:v>0</c:v>
                </c:pt>
              </c:strCache>
            </c:strRef>
          </c:tx>
          <c:spPr>
            <a:solidFill>
              <a:schemeClr val="accent6">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Global!$L$41</c:f>
              <c:numCache>
                <c:formatCode>0.00%</c:formatCode>
                <c:ptCount val="1"/>
                <c:pt idx="0">
                  <c:v>0</c:v>
                </c:pt>
              </c:numCache>
            </c:numRef>
          </c:val>
          <c:extLst>
            <c:ext xmlns:c16="http://schemas.microsoft.com/office/drawing/2014/chart" uri="{C3380CC4-5D6E-409C-BE32-E72D297353CC}">
              <c16:uniqueId val="{0000001D-3F69-4B57-978E-B78747695A28}"/>
            </c:ext>
          </c:extLst>
        </c:ser>
        <c:ser>
          <c:idx val="30"/>
          <c:order val="30"/>
          <c:tx>
            <c:strRef>
              <c:f>Global!$I$42</c:f>
              <c:strCache>
                <c:ptCount val="1"/>
                <c:pt idx="0">
                  <c:v>0</c:v>
                </c:pt>
              </c:strCache>
            </c:strRef>
          </c:tx>
          <c:spPr>
            <a:solidFill>
              <a:schemeClr val="accent1">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Global!$L$42</c:f>
              <c:numCache>
                <c:formatCode>0.00%</c:formatCode>
                <c:ptCount val="1"/>
                <c:pt idx="0">
                  <c:v>0</c:v>
                </c:pt>
              </c:numCache>
            </c:numRef>
          </c:val>
          <c:extLst>
            <c:ext xmlns:c16="http://schemas.microsoft.com/office/drawing/2014/chart" uri="{C3380CC4-5D6E-409C-BE32-E72D297353CC}">
              <c16:uniqueId val="{0000001E-3F69-4B57-978E-B78747695A28}"/>
            </c:ext>
          </c:extLst>
        </c:ser>
        <c:ser>
          <c:idx val="31"/>
          <c:order val="31"/>
          <c:tx>
            <c:strRef>
              <c:f>Global!$I$43</c:f>
              <c:strCache>
                <c:ptCount val="1"/>
                <c:pt idx="0">
                  <c:v>0</c:v>
                </c:pt>
              </c:strCache>
            </c:strRef>
          </c:tx>
          <c:spPr>
            <a:solidFill>
              <a:schemeClr val="accent2">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Global!$L$43</c:f>
              <c:numCache>
                <c:formatCode>0.00%</c:formatCode>
                <c:ptCount val="1"/>
                <c:pt idx="0">
                  <c:v>0</c:v>
                </c:pt>
              </c:numCache>
            </c:numRef>
          </c:val>
          <c:extLst>
            <c:ext xmlns:c16="http://schemas.microsoft.com/office/drawing/2014/chart" uri="{C3380CC4-5D6E-409C-BE32-E72D297353CC}">
              <c16:uniqueId val="{0000001F-3F69-4B57-978E-B78747695A28}"/>
            </c:ext>
          </c:extLst>
        </c:ser>
        <c:ser>
          <c:idx val="32"/>
          <c:order val="32"/>
          <c:tx>
            <c:strRef>
              <c:f>Global!$I$44</c:f>
              <c:strCache>
                <c:ptCount val="1"/>
                <c:pt idx="0">
                  <c:v>0</c:v>
                </c:pt>
              </c:strCache>
            </c:strRef>
          </c:tx>
          <c:spPr>
            <a:solidFill>
              <a:schemeClr val="accent3">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Global!$L$44</c:f>
              <c:numCache>
                <c:formatCode>0.00%</c:formatCode>
                <c:ptCount val="1"/>
                <c:pt idx="0">
                  <c:v>0</c:v>
                </c:pt>
              </c:numCache>
            </c:numRef>
          </c:val>
          <c:extLst>
            <c:ext xmlns:c16="http://schemas.microsoft.com/office/drawing/2014/chart" uri="{C3380CC4-5D6E-409C-BE32-E72D297353CC}">
              <c16:uniqueId val="{00000020-3F69-4B57-978E-B78747695A28}"/>
            </c:ext>
          </c:extLst>
        </c:ser>
        <c:ser>
          <c:idx val="33"/>
          <c:order val="33"/>
          <c:tx>
            <c:strRef>
              <c:f>Global!$I$45</c:f>
              <c:strCache>
                <c:ptCount val="1"/>
                <c:pt idx="0">
                  <c:v>0</c:v>
                </c:pt>
              </c:strCache>
            </c:strRef>
          </c:tx>
          <c:spPr>
            <a:solidFill>
              <a:schemeClr val="accent4">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Global!$L$45</c:f>
              <c:numCache>
                <c:formatCode>0.00%</c:formatCode>
                <c:ptCount val="1"/>
                <c:pt idx="0">
                  <c:v>0</c:v>
                </c:pt>
              </c:numCache>
            </c:numRef>
          </c:val>
          <c:extLst>
            <c:ext xmlns:c16="http://schemas.microsoft.com/office/drawing/2014/chart" uri="{C3380CC4-5D6E-409C-BE32-E72D297353CC}">
              <c16:uniqueId val="{00000021-3F69-4B57-978E-B78747695A28}"/>
            </c:ext>
          </c:extLst>
        </c:ser>
        <c:ser>
          <c:idx val="34"/>
          <c:order val="34"/>
          <c:tx>
            <c:strRef>
              <c:f>Global!$I$46</c:f>
              <c:strCache>
                <c:ptCount val="1"/>
                <c:pt idx="0">
                  <c:v>0</c:v>
                </c:pt>
              </c:strCache>
            </c:strRef>
          </c:tx>
          <c:spPr>
            <a:solidFill>
              <a:schemeClr val="accent5">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Global!$L$46</c:f>
              <c:numCache>
                <c:formatCode>0.00%</c:formatCode>
                <c:ptCount val="1"/>
                <c:pt idx="0">
                  <c:v>0</c:v>
                </c:pt>
              </c:numCache>
            </c:numRef>
          </c:val>
          <c:extLst>
            <c:ext xmlns:c16="http://schemas.microsoft.com/office/drawing/2014/chart" uri="{C3380CC4-5D6E-409C-BE32-E72D297353CC}">
              <c16:uniqueId val="{00000022-3F69-4B57-978E-B78747695A28}"/>
            </c:ext>
          </c:extLst>
        </c:ser>
        <c:ser>
          <c:idx val="35"/>
          <c:order val="35"/>
          <c:tx>
            <c:strRef>
              <c:f>Global!$I$47</c:f>
              <c:strCache>
                <c:ptCount val="1"/>
                <c:pt idx="0">
                  <c:v>0</c:v>
                </c:pt>
              </c:strCache>
            </c:strRef>
          </c:tx>
          <c:spPr>
            <a:solidFill>
              <a:schemeClr val="accent6">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Global!$L$47</c:f>
              <c:numCache>
                <c:formatCode>0.00%</c:formatCode>
                <c:ptCount val="1"/>
                <c:pt idx="0">
                  <c:v>0</c:v>
                </c:pt>
              </c:numCache>
            </c:numRef>
          </c:val>
          <c:extLst>
            <c:ext xmlns:c16="http://schemas.microsoft.com/office/drawing/2014/chart" uri="{C3380CC4-5D6E-409C-BE32-E72D297353CC}">
              <c16:uniqueId val="{00000023-3F69-4B57-978E-B78747695A28}"/>
            </c:ext>
          </c:extLst>
        </c:ser>
        <c:ser>
          <c:idx val="36"/>
          <c:order val="36"/>
          <c:tx>
            <c:strRef>
              <c:f>Global!$I$48</c:f>
              <c:strCache>
                <c:ptCount val="1"/>
                <c:pt idx="0">
                  <c:v>0</c:v>
                </c:pt>
              </c:strCache>
            </c:strRef>
          </c:tx>
          <c:spPr>
            <a:solidFill>
              <a:schemeClr val="accent1">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Global!$L$48</c:f>
              <c:numCache>
                <c:formatCode>0.00%</c:formatCode>
                <c:ptCount val="1"/>
                <c:pt idx="0">
                  <c:v>0</c:v>
                </c:pt>
              </c:numCache>
            </c:numRef>
          </c:val>
          <c:extLst>
            <c:ext xmlns:c16="http://schemas.microsoft.com/office/drawing/2014/chart" uri="{C3380CC4-5D6E-409C-BE32-E72D297353CC}">
              <c16:uniqueId val="{00000024-3F69-4B57-978E-B78747695A28}"/>
            </c:ext>
          </c:extLst>
        </c:ser>
        <c:ser>
          <c:idx val="37"/>
          <c:order val="37"/>
          <c:tx>
            <c:strRef>
              <c:f>Global!$I$49</c:f>
              <c:strCache>
                <c:ptCount val="1"/>
                <c:pt idx="0">
                  <c:v>0</c:v>
                </c:pt>
              </c:strCache>
            </c:strRef>
          </c:tx>
          <c:spPr>
            <a:solidFill>
              <a:schemeClr val="accent2">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Global!$L$49</c:f>
              <c:numCache>
                <c:formatCode>0.00%</c:formatCode>
                <c:ptCount val="1"/>
                <c:pt idx="0">
                  <c:v>0</c:v>
                </c:pt>
              </c:numCache>
            </c:numRef>
          </c:val>
          <c:extLst>
            <c:ext xmlns:c16="http://schemas.microsoft.com/office/drawing/2014/chart" uri="{C3380CC4-5D6E-409C-BE32-E72D297353CC}">
              <c16:uniqueId val="{00000025-3F69-4B57-978E-B78747695A28}"/>
            </c:ext>
          </c:extLst>
        </c:ser>
        <c:ser>
          <c:idx val="38"/>
          <c:order val="38"/>
          <c:tx>
            <c:strRef>
              <c:f>Global!$I$50</c:f>
              <c:strCache>
                <c:ptCount val="1"/>
                <c:pt idx="0">
                  <c:v>0</c:v>
                </c:pt>
              </c:strCache>
            </c:strRef>
          </c:tx>
          <c:spPr>
            <a:solidFill>
              <a:schemeClr val="accent3">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Global!$L$50</c:f>
              <c:numCache>
                <c:formatCode>0.00%</c:formatCode>
                <c:ptCount val="1"/>
                <c:pt idx="0">
                  <c:v>0</c:v>
                </c:pt>
              </c:numCache>
            </c:numRef>
          </c:val>
          <c:extLst>
            <c:ext xmlns:c16="http://schemas.microsoft.com/office/drawing/2014/chart" uri="{C3380CC4-5D6E-409C-BE32-E72D297353CC}">
              <c16:uniqueId val="{00000026-3F69-4B57-978E-B78747695A28}"/>
            </c:ext>
          </c:extLst>
        </c:ser>
        <c:ser>
          <c:idx val="39"/>
          <c:order val="39"/>
          <c:tx>
            <c:strRef>
              <c:f>Global!$I$51</c:f>
              <c:strCache>
                <c:ptCount val="1"/>
                <c:pt idx="0">
                  <c:v>0</c:v>
                </c:pt>
              </c:strCache>
            </c:strRef>
          </c:tx>
          <c:spPr>
            <a:solidFill>
              <a:schemeClr val="accent4">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Global!$L$51</c:f>
              <c:numCache>
                <c:formatCode>0.00%</c:formatCode>
                <c:ptCount val="1"/>
                <c:pt idx="0">
                  <c:v>0</c:v>
                </c:pt>
              </c:numCache>
            </c:numRef>
          </c:val>
          <c:extLst>
            <c:ext xmlns:c16="http://schemas.microsoft.com/office/drawing/2014/chart" uri="{C3380CC4-5D6E-409C-BE32-E72D297353CC}">
              <c16:uniqueId val="{00000027-3F69-4B57-978E-B78747695A28}"/>
            </c:ext>
          </c:extLst>
        </c:ser>
        <c:dLbls>
          <c:showLegendKey val="0"/>
          <c:showVal val="0"/>
          <c:showCatName val="0"/>
          <c:showSerName val="0"/>
          <c:showPercent val="0"/>
          <c:showBubbleSize val="0"/>
        </c:dLbls>
        <c:gapWidth val="219"/>
        <c:overlap val="-27"/>
        <c:axId val="-244480256"/>
        <c:axId val="-244473184"/>
      </c:barChart>
      <c:catAx>
        <c:axId val="-2444802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3184"/>
        <c:crosses val="autoZero"/>
        <c:auto val="1"/>
        <c:lblAlgn val="ctr"/>
        <c:lblOffset val="100"/>
        <c:noMultiLvlLbl val="0"/>
      </c:catAx>
      <c:valAx>
        <c:axId val="-244473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80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61213895437182E-2"/>
          <c:y val="0.11858495920627896"/>
          <c:w val="0.93415592682338644"/>
          <c:h val="0.81705897649391535"/>
        </c:manualLayout>
      </c:layout>
      <c:barChart>
        <c:barDir val="col"/>
        <c:grouping val="clustered"/>
        <c:varyColors val="0"/>
        <c:ser>
          <c:idx val="0"/>
          <c:order val="0"/>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Global!$C$12:$D$13</c:f>
              <c:strCache>
                <c:ptCount val="2"/>
                <c:pt idx="0">
                  <c:v>Best Performer</c:v>
                </c:pt>
                <c:pt idx="1">
                  <c:v>Low Performer</c:v>
                </c:pt>
              </c:strCache>
            </c:strRef>
          </c:cat>
          <c:val>
            <c:numRef>
              <c:f>Global!$E$12:$E$13</c:f>
              <c:numCache>
                <c:formatCode>0.00%</c:formatCode>
                <c:ptCount val="2"/>
                <c:pt idx="0">
                  <c:v>0</c:v>
                </c:pt>
                <c:pt idx="1">
                  <c:v>0</c:v>
                </c:pt>
              </c:numCache>
            </c:numRef>
          </c:val>
          <c:extLst>
            <c:ext xmlns:c16="http://schemas.microsoft.com/office/drawing/2014/chart" uri="{C3380CC4-5D6E-409C-BE32-E72D297353CC}">
              <c16:uniqueId val="{00000000-2216-4B50-A7D7-35EADFC906FE}"/>
            </c:ext>
          </c:extLst>
        </c:ser>
        <c:dLbls>
          <c:showLegendKey val="0"/>
          <c:showVal val="0"/>
          <c:showCatName val="0"/>
          <c:showSerName val="0"/>
          <c:showPercent val="0"/>
          <c:showBubbleSize val="0"/>
        </c:dLbls>
        <c:gapWidth val="219"/>
        <c:overlap val="-27"/>
        <c:axId val="-244472640"/>
        <c:axId val="-244472096"/>
      </c:barChart>
      <c:catAx>
        <c:axId val="-244472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2096"/>
        <c:crosses val="autoZero"/>
        <c:auto val="1"/>
        <c:lblAlgn val="ctr"/>
        <c:lblOffset val="100"/>
        <c:noMultiLvlLbl val="0"/>
      </c:catAx>
      <c:valAx>
        <c:axId val="-244472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264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Global!$D$81</c:f>
              <c:strCache>
                <c:ptCount val="1"/>
                <c:pt idx="0">
                  <c:v>Atteint</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Global!$C$82:$C$91</c:f>
              <c:strCache>
                <c:ptCount val="6"/>
                <c:pt idx="0">
                  <c:v>Accueil</c:v>
                </c:pt>
                <c:pt idx="1">
                  <c:v>Traitement de la demande</c:v>
                </c:pt>
                <c:pt idx="2">
                  <c:v>Prise de congé</c:v>
                </c:pt>
                <c:pt idx="3">
                  <c:v>Mise en attente</c:v>
                </c:pt>
                <c:pt idx="4">
                  <c:v>Savoir être téléphonique</c:v>
                </c:pt>
                <c:pt idx="5">
                  <c:v>Respect des process de traitement</c:v>
                </c:pt>
              </c:strCache>
            </c:strRef>
          </c:cat>
          <c:val>
            <c:numRef>
              <c:f>Global!$D$82:$D$91</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39AE-4A34-9BBB-92B5DD363562}"/>
            </c:ext>
          </c:extLst>
        </c:ser>
        <c:ser>
          <c:idx val="1"/>
          <c:order val="1"/>
          <c:tx>
            <c:strRef>
              <c:f>Global!$E$81</c:f>
              <c:strCache>
                <c:ptCount val="1"/>
                <c:pt idx="0">
                  <c:v>Ecart de l'objectif</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Global!$C$82:$C$91</c:f>
              <c:strCache>
                <c:ptCount val="6"/>
                <c:pt idx="0">
                  <c:v>Accueil</c:v>
                </c:pt>
                <c:pt idx="1">
                  <c:v>Traitement de la demande</c:v>
                </c:pt>
                <c:pt idx="2">
                  <c:v>Prise de congé</c:v>
                </c:pt>
                <c:pt idx="3">
                  <c:v>Mise en attente</c:v>
                </c:pt>
                <c:pt idx="4">
                  <c:v>Savoir être téléphonique</c:v>
                </c:pt>
                <c:pt idx="5">
                  <c:v>Respect des process de traitement</c:v>
                </c:pt>
              </c:strCache>
            </c:strRef>
          </c:cat>
          <c:val>
            <c:numRef>
              <c:f>Global!$E$82:$E$91</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39AE-4A34-9BBB-92B5DD363562}"/>
            </c:ext>
          </c:extLst>
        </c:ser>
        <c:dLbls>
          <c:showLegendKey val="0"/>
          <c:showVal val="0"/>
          <c:showCatName val="0"/>
          <c:showSerName val="0"/>
          <c:showPercent val="0"/>
          <c:showBubbleSize val="0"/>
        </c:dLbls>
        <c:gapWidth val="150"/>
        <c:overlap val="100"/>
        <c:axId val="-244471008"/>
        <c:axId val="-244479712"/>
      </c:barChart>
      <c:catAx>
        <c:axId val="-244471008"/>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9712"/>
        <c:crosses val="autoZero"/>
        <c:auto val="1"/>
        <c:lblAlgn val="ctr"/>
        <c:lblOffset val="100"/>
        <c:noMultiLvlLbl val="0"/>
      </c:catAx>
      <c:valAx>
        <c:axId val="-244479712"/>
        <c:scaling>
          <c:orientation val="minMax"/>
        </c:scaling>
        <c:delete val="0"/>
        <c:axPos val="l"/>
        <c:majorGridlines>
          <c:spPr>
            <a:ln>
              <a:solidFill>
                <a:schemeClr val="tx1">
                  <a:lumMod val="15000"/>
                  <a:lumOff val="85000"/>
                </a:schemeClr>
              </a:solidFill>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100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Global!$D$97</c:f>
              <c:strCache>
                <c:ptCount val="1"/>
                <c:pt idx="0">
                  <c:v> Atteint </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Global!$C$98:$C$237</c:f>
              <c:strCache>
                <c:ptCount val="34"/>
                <c:pt idx="0">
                  <c:v>Accueil du client </c:v>
                </c:pt>
                <c:pt idx="1">
                  <c:v>Présentation</c:v>
                </c:pt>
                <c:pt idx="2">
                  <c:v>Identification</c:v>
                </c:pt>
                <c:pt idx="3">
                  <c:v>Disponibilité 
Passage des barrages / Prise de RDV</c:v>
                </c:pt>
                <c:pt idx="4">
                  <c:v>Présentation de l'objet de l'appel 
Rappel du contexte</c:v>
                </c:pt>
                <c:pt idx="5">
                  <c:v>Diagnostic / Questionnement</c:v>
                </c:pt>
                <c:pt idx="6">
                  <c:v>Exploitation des outils</c:v>
                </c:pt>
                <c:pt idx="7">
                  <c:v>Proposition / Réponse adaptée</c:v>
                </c:pt>
                <c:pt idx="8">
                  <c:v>Proposition / Conseil / Solution</c:v>
                </c:pt>
                <c:pt idx="9">
                  <c:v>Traitement des objections</c:v>
                </c:pt>
                <c:pt idx="10">
                  <c:v>Synthèse du contact et conclusion</c:v>
                </c:pt>
                <c:pt idx="11">
                  <c:v>Prise de congé de l'accord </c:v>
                </c:pt>
                <c:pt idx="12">
                  <c:v>Mise en attente</c:v>
                </c:pt>
                <c:pt idx="13">
                  <c:v>Annonce de la mise en attente</c:v>
                </c:pt>
                <c:pt idx="14">
                  <c:v>Pertinence de la mise en attente</c:v>
                </c:pt>
                <c:pt idx="15">
                  <c:v>Gestion de la mise en attente</c:v>
                </c:pt>
                <c:pt idx="16">
                  <c:v>Reprise définitive de la communication</c:v>
                </c:pt>
                <c:pt idx="17">
                  <c:v>Temps d'attente</c:v>
                </c:pt>
                <c:pt idx="18">
                  <c:v>Personnalisation</c:v>
                </c:pt>
                <c:pt idx="19">
                  <c:v>Expression orale</c:v>
                </c:pt>
                <c:pt idx="20">
                  <c:v>Convivialité, ton</c:v>
                </c:pt>
                <c:pt idx="21">
                  <c:v>Rythme</c:v>
                </c:pt>
                <c:pt idx="22">
                  <c:v>Écoute active / Empathie</c:v>
                </c:pt>
                <c:pt idx="23">
                  <c:v>Directivité / Gestion de l'entretien</c:v>
                </c:pt>
                <c:pt idx="24">
                  <c:v>Pro activité &amp; valorisation</c:v>
                </c:pt>
                <c:pt idx="25">
                  <c:v>Capital confiance / Qualité relationnelle </c:v>
                </c:pt>
                <c:pt idx="26">
                  <c:v>Maîtrise des procédures/ Sécurisation des prérequis</c:v>
                </c:pt>
                <c:pt idx="27">
                  <c:v>Contre appel</c:v>
                </c:pt>
                <c:pt idx="28">
                  <c:v>Rappel</c:v>
                </c:pt>
                <c:pt idx="29">
                  <c:v>Traçage de la demande dans le SI</c:v>
                </c:pt>
                <c:pt idx="30">
                  <c:v>Traçage adapté à la demande</c:v>
                </c:pt>
                <c:pt idx="31">
                  <c:v>Respect des engagements pris</c:v>
                </c:pt>
                <c:pt idx="32">
                  <c:v>Clarté des commentaires</c:v>
                </c:pt>
                <c:pt idx="33">
                  <c:v>Jugement de valeur</c:v>
                </c:pt>
              </c:strCache>
            </c:strRef>
          </c:cat>
          <c:val>
            <c:numRef>
              <c:f>Global!$D$98:$D$237</c:f>
              <c:numCache>
                <c:formatCode>0.00%</c:formatCode>
                <c:ptCount val="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numCache>
            </c:numRef>
          </c:val>
          <c:extLst>
            <c:ext xmlns:c16="http://schemas.microsoft.com/office/drawing/2014/chart" uri="{C3380CC4-5D6E-409C-BE32-E72D297353CC}">
              <c16:uniqueId val="{00000000-4553-4688-B0BF-B80ABFB32C9F}"/>
            </c:ext>
          </c:extLst>
        </c:ser>
        <c:ser>
          <c:idx val="1"/>
          <c:order val="1"/>
          <c:tx>
            <c:strRef>
              <c:f>Global!$E$97</c:f>
              <c:strCache>
                <c:ptCount val="1"/>
                <c:pt idx="0">
                  <c:v> Ecart de l'objectif </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Global!$C$98:$C$237</c:f>
              <c:strCache>
                <c:ptCount val="34"/>
                <c:pt idx="0">
                  <c:v>Accueil du client </c:v>
                </c:pt>
                <c:pt idx="1">
                  <c:v>Présentation</c:v>
                </c:pt>
                <c:pt idx="2">
                  <c:v>Identification</c:v>
                </c:pt>
                <c:pt idx="3">
                  <c:v>Disponibilité 
Passage des barrages / Prise de RDV</c:v>
                </c:pt>
                <c:pt idx="4">
                  <c:v>Présentation de l'objet de l'appel 
Rappel du contexte</c:v>
                </c:pt>
                <c:pt idx="5">
                  <c:v>Diagnostic / Questionnement</c:v>
                </c:pt>
                <c:pt idx="6">
                  <c:v>Exploitation des outils</c:v>
                </c:pt>
                <c:pt idx="7">
                  <c:v>Proposition / Réponse adaptée</c:v>
                </c:pt>
                <c:pt idx="8">
                  <c:v>Proposition / Conseil / Solution</c:v>
                </c:pt>
                <c:pt idx="9">
                  <c:v>Traitement des objections</c:v>
                </c:pt>
                <c:pt idx="10">
                  <c:v>Synthèse du contact et conclusion</c:v>
                </c:pt>
                <c:pt idx="11">
                  <c:v>Prise de congé de l'accord </c:v>
                </c:pt>
                <c:pt idx="12">
                  <c:v>Mise en attente</c:v>
                </c:pt>
                <c:pt idx="13">
                  <c:v>Annonce de la mise en attente</c:v>
                </c:pt>
                <c:pt idx="14">
                  <c:v>Pertinence de la mise en attente</c:v>
                </c:pt>
                <c:pt idx="15">
                  <c:v>Gestion de la mise en attente</c:v>
                </c:pt>
                <c:pt idx="16">
                  <c:v>Reprise définitive de la communication</c:v>
                </c:pt>
                <c:pt idx="17">
                  <c:v>Temps d'attente</c:v>
                </c:pt>
                <c:pt idx="18">
                  <c:v>Personnalisation</c:v>
                </c:pt>
                <c:pt idx="19">
                  <c:v>Expression orale</c:v>
                </c:pt>
                <c:pt idx="20">
                  <c:v>Convivialité, ton</c:v>
                </c:pt>
                <c:pt idx="21">
                  <c:v>Rythme</c:v>
                </c:pt>
                <c:pt idx="22">
                  <c:v>Écoute active / Empathie</c:v>
                </c:pt>
                <c:pt idx="23">
                  <c:v>Directivité / Gestion de l'entretien</c:v>
                </c:pt>
                <c:pt idx="24">
                  <c:v>Pro activité &amp; valorisation</c:v>
                </c:pt>
                <c:pt idx="25">
                  <c:v>Capital confiance / Qualité relationnelle </c:v>
                </c:pt>
                <c:pt idx="26">
                  <c:v>Maîtrise des procédures/ Sécurisation des prérequis</c:v>
                </c:pt>
                <c:pt idx="27">
                  <c:v>Contre appel</c:v>
                </c:pt>
                <c:pt idx="28">
                  <c:v>Rappel</c:v>
                </c:pt>
                <c:pt idx="29">
                  <c:v>Traçage de la demande dans le SI</c:v>
                </c:pt>
                <c:pt idx="30">
                  <c:v>Traçage adapté à la demande</c:v>
                </c:pt>
                <c:pt idx="31">
                  <c:v>Respect des engagements pris</c:v>
                </c:pt>
                <c:pt idx="32">
                  <c:v>Clarté des commentaires</c:v>
                </c:pt>
                <c:pt idx="33">
                  <c:v>Jugement de valeur</c:v>
                </c:pt>
              </c:strCache>
            </c:strRef>
          </c:cat>
          <c:val>
            <c:numRef>
              <c:f>Global!$E$98:$E$237</c:f>
              <c:numCache>
                <c:formatCode>0.00%</c:formatCode>
                <c:ptCount val="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numCache>
            </c:numRef>
          </c:val>
          <c:extLst>
            <c:ext xmlns:c16="http://schemas.microsoft.com/office/drawing/2014/chart" uri="{C3380CC4-5D6E-409C-BE32-E72D297353CC}">
              <c16:uniqueId val="{00000001-4553-4688-B0BF-B80ABFB32C9F}"/>
            </c:ext>
          </c:extLst>
        </c:ser>
        <c:dLbls>
          <c:showLegendKey val="0"/>
          <c:showVal val="0"/>
          <c:showCatName val="0"/>
          <c:showSerName val="0"/>
          <c:showPercent val="0"/>
          <c:showBubbleSize val="0"/>
        </c:dLbls>
        <c:gapWidth val="150"/>
        <c:overlap val="100"/>
        <c:axId val="-244479168"/>
        <c:axId val="-244477536"/>
      </c:barChart>
      <c:catAx>
        <c:axId val="-244479168"/>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7536"/>
        <c:crosses val="autoZero"/>
        <c:auto val="1"/>
        <c:lblAlgn val="ctr"/>
        <c:lblOffset val="100"/>
        <c:noMultiLvlLbl val="0"/>
      </c:catAx>
      <c:valAx>
        <c:axId val="-244477536"/>
        <c:scaling>
          <c:orientation val="minMax"/>
        </c:scaling>
        <c:delete val="0"/>
        <c:axPos val="l"/>
        <c:majorGridlines>
          <c:spPr>
            <a:ln>
              <a:solidFill>
                <a:schemeClr val="tx1">
                  <a:lumMod val="15000"/>
                  <a:lumOff val="85000"/>
                </a:schemeClr>
              </a:solidFill>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916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560044234452478"/>
          <c:y val="1.8959205632827301E-2"/>
          <c:w val="0.74137913998079774"/>
          <c:h val="0.92391586470011622"/>
        </c:manualLayout>
      </c:layout>
      <c:doughnutChart>
        <c:varyColors val="1"/>
        <c:ser>
          <c:idx val="0"/>
          <c:order val="0"/>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8843-44CE-9401-5DB1C09F357F}"/>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8843-44CE-9401-5DB1C09F357F}"/>
              </c:ext>
            </c:extLst>
          </c:dPt>
          <c:dPt>
            <c:idx val="2"/>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8843-44CE-9401-5DB1C09F357F}"/>
              </c:ext>
            </c:extLst>
          </c:dPt>
          <c:dPt>
            <c:idx val="3"/>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8843-44CE-9401-5DB1C09F357F}"/>
              </c:ext>
            </c:extLst>
          </c:dPt>
          <c:dLbls>
            <c:dLbl>
              <c:idx val="0"/>
              <c:layout>
                <c:manualLayout>
                  <c:x val="-2.6159391402147897E-3"/>
                  <c:y val="-6.7591780907972094E-3"/>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843-44CE-9401-5DB1C09F357F}"/>
                </c:ext>
              </c:extLst>
            </c:dLbl>
            <c:dLbl>
              <c:idx val="1"/>
              <c:layout>
                <c:manualLayout>
                  <c:x val="1.3048210100028934E-2"/>
                  <c:y val="1.8700797238220584E-2"/>
                </c:manualLayout>
              </c:layout>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ysClr val="windowText" lastClr="000000"/>
                      </a:solidFill>
                      <a:latin typeface="+mn-lt"/>
                      <a:ea typeface="+mn-ea"/>
                      <a:cs typeface="+mn-cs"/>
                    </a:defRPr>
                  </a:pPr>
                  <a:endParaRPr lang="fr-FR"/>
                </a:p>
              </c:txPr>
              <c:showLegendKey val="0"/>
              <c:showVal val="0"/>
              <c:showCatName val="0"/>
              <c:showSerName val="0"/>
              <c:showPercent val="1"/>
              <c:showBubbleSize val="0"/>
              <c:extLst>
                <c:ext xmlns:c15="http://schemas.microsoft.com/office/drawing/2012/chart" uri="{CE6537A1-D6FC-4f65-9D91-7224C49458BB}">
                  <c15:layout>
                    <c:manualLayout>
                      <c:w val="0.11486038153797749"/>
                      <c:h val="0.25289671711871387"/>
                    </c:manualLayout>
                  </c15:layout>
                </c:ext>
                <c:ext xmlns:c16="http://schemas.microsoft.com/office/drawing/2014/chart" uri="{C3380CC4-5D6E-409C-BE32-E72D297353CC}">
                  <c16:uniqueId val="{00000003-8843-44CE-9401-5DB1C09F357F}"/>
                </c:ext>
              </c:extLst>
            </c:dLbl>
            <c:dLbl>
              <c:idx val="3"/>
              <c:layout>
                <c:manualLayout>
                  <c:x val="-8.3032923903441816E-2"/>
                  <c:y val="1.0121456044818952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8843-44CE-9401-5DB1C09F357F}"/>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Global!$V$12:$W$12</c:f>
              <c:strCache>
                <c:ptCount val="2"/>
                <c:pt idx="0">
                  <c:v>Atteint</c:v>
                </c:pt>
                <c:pt idx="1">
                  <c:v>Ecart de l'objectif</c:v>
                </c:pt>
              </c:strCache>
            </c:strRef>
          </c:cat>
          <c:val>
            <c:numRef>
              <c:f>Global!$V$13:$W$13</c:f>
              <c:numCache>
                <c:formatCode>0</c:formatCode>
                <c:ptCount val="2"/>
                <c:pt idx="0" formatCode="General">
                  <c:v>0</c:v>
                </c:pt>
                <c:pt idx="1">
                  <c:v>-60</c:v>
                </c:pt>
              </c:numCache>
            </c:numRef>
          </c:val>
          <c:extLst>
            <c:ext xmlns:c16="http://schemas.microsoft.com/office/drawing/2014/chart" uri="{C3380CC4-5D6E-409C-BE32-E72D297353CC}">
              <c16:uniqueId val="{00000008-8843-44CE-9401-5DB1C09F357F}"/>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560044234452478"/>
          <c:y val="1.8959205632827301E-2"/>
          <c:w val="0.74137913998079774"/>
          <c:h val="0.92391586470011622"/>
        </c:manualLayout>
      </c:layout>
      <c:doughnutChart>
        <c:varyColors val="1"/>
        <c:ser>
          <c:idx val="0"/>
          <c:order val="0"/>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2BD5-4C26-9493-E463305A91A8}"/>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2BD5-4C26-9493-E463305A91A8}"/>
              </c:ext>
            </c:extLst>
          </c:dPt>
          <c:dPt>
            <c:idx val="2"/>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2BD5-4C26-9493-E463305A91A8}"/>
              </c:ext>
            </c:extLst>
          </c:dPt>
          <c:dPt>
            <c:idx val="3"/>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2BD5-4C26-9493-E463305A91A8}"/>
              </c:ext>
            </c:extLst>
          </c:dPt>
          <c:dLbls>
            <c:dLbl>
              <c:idx val="1"/>
              <c:layout>
                <c:manualLayout>
                  <c:x val="-1.3223944621932825E-3"/>
                  <c:y val="5.10491050116781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2BD5-4C26-9493-E463305A91A8}"/>
                </c:ext>
              </c:extLst>
            </c:dLbl>
            <c:dLbl>
              <c:idx val="3"/>
              <c:layout>
                <c:manualLayout>
                  <c:x val="-0.11796845536783269"/>
                  <c:y val="3.0331993092521974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2BD5-4C26-9493-E463305A91A8}"/>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Global!$V$30:$W$30</c:f>
              <c:strCache>
                <c:ptCount val="2"/>
                <c:pt idx="0">
                  <c:v>Atteint</c:v>
                </c:pt>
                <c:pt idx="1">
                  <c:v>Ecart de l'objectif</c:v>
                </c:pt>
              </c:strCache>
            </c:strRef>
          </c:cat>
          <c:val>
            <c:numRef>
              <c:f>Global!$V$31:$W$31</c:f>
              <c:numCache>
                <c:formatCode>0</c:formatCode>
                <c:ptCount val="2"/>
                <c:pt idx="0" formatCode="General">
                  <c:v>0</c:v>
                </c:pt>
                <c:pt idx="1">
                  <c:v>-60</c:v>
                </c:pt>
              </c:numCache>
            </c:numRef>
          </c:val>
          <c:extLst>
            <c:ext xmlns:c16="http://schemas.microsoft.com/office/drawing/2014/chart" uri="{C3380CC4-5D6E-409C-BE32-E72D297353CC}">
              <c16:uniqueId val="{00000008-2BD5-4C26-9493-E463305A91A8}"/>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 Des écoutes</a:t>
            </a:r>
            <a:endParaRPr lang="fr-FR">
              <a:effectLst/>
            </a:endParaRPr>
          </a:p>
        </c:rich>
      </c:tx>
      <c:layout>
        <c:manualLayout>
          <c:xMode val="edge"/>
          <c:yMode val="edge"/>
          <c:x val="0.33399058421414934"/>
          <c:y val="3.848003265045919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Global!$W$51</c:f>
              <c:strCache>
                <c:ptCount val="1"/>
                <c:pt idx="0">
                  <c:v>% Ecouté</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Global!$U$52:$U$64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cat>
          <c:val>
            <c:numRef>
              <c:f>Global!$W$52:$W$64</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3616-4743-A39B-03E6F5D1C189}"/>
            </c:ext>
          </c:extLst>
        </c:ser>
        <c:dLbls>
          <c:showLegendKey val="0"/>
          <c:showVal val="0"/>
          <c:showCatName val="0"/>
          <c:showSerName val="0"/>
          <c:showPercent val="0"/>
          <c:showBubbleSize val="0"/>
        </c:dLbls>
        <c:gapWidth val="219"/>
        <c:overlap val="-27"/>
        <c:axId val="-244476448"/>
        <c:axId val="-244475904"/>
      </c:barChart>
      <c:catAx>
        <c:axId val="-244476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5904"/>
        <c:crosses val="autoZero"/>
        <c:auto val="1"/>
        <c:lblAlgn val="ctr"/>
        <c:lblOffset val="100"/>
        <c:noMultiLvlLbl val="0"/>
      </c:catAx>
      <c:valAx>
        <c:axId val="-2444759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64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 Des écoutes</a:t>
            </a:r>
            <a:endParaRPr lang="fr-FR">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Global!$U$82:$U$85</c:f>
              <c:strCache>
                <c:ptCount val="4"/>
                <c:pt idx="0">
                  <c:v>APS</c:v>
                </c:pt>
                <c:pt idx="1">
                  <c:v>APE</c:v>
                </c:pt>
                <c:pt idx="2">
                  <c:v>Appel Manuel</c:v>
                </c:pt>
                <c:pt idx="3">
                  <c:v>Back Office</c:v>
                </c:pt>
              </c:strCache>
            </c:strRef>
          </c:cat>
          <c:val>
            <c:numRef>
              <c:f>Global!$W$82:$W$85</c:f>
              <c:numCache>
                <c:formatCode>0%</c:formatCode>
                <c:ptCount val="4"/>
                <c:pt idx="0">
                  <c:v>0</c:v>
                </c:pt>
                <c:pt idx="1">
                  <c:v>0</c:v>
                </c:pt>
                <c:pt idx="2">
                  <c:v>0</c:v>
                </c:pt>
                <c:pt idx="3">
                  <c:v>0</c:v>
                </c:pt>
              </c:numCache>
            </c:numRef>
          </c:val>
          <c:extLst>
            <c:ext xmlns:c16="http://schemas.microsoft.com/office/drawing/2014/chart" uri="{C3380CC4-5D6E-409C-BE32-E72D297353CC}">
              <c16:uniqueId val="{00000000-B36B-4F9A-A8B5-ED3F948A3DD3}"/>
            </c:ext>
          </c:extLst>
        </c:ser>
        <c:dLbls>
          <c:showLegendKey val="0"/>
          <c:showVal val="0"/>
          <c:showCatName val="0"/>
          <c:showSerName val="0"/>
          <c:showPercent val="0"/>
          <c:showBubbleSize val="0"/>
        </c:dLbls>
        <c:gapWidth val="219"/>
        <c:overlap val="-27"/>
        <c:axId val="-414192736"/>
        <c:axId val="-414188928"/>
      </c:barChart>
      <c:catAx>
        <c:axId val="-414192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4188928"/>
        <c:crosses val="autoZero"/>
        <c:auto val="1"/>
        <c:lblAlgn val="ctr"/>
        <c:lblOffset val="100"/>
        <c:noMultiLvlLbl val="0"/>
      </c:catAx>
      <c:valAx>
        <c:axId val="-41418892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41927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 Des écoutes</a:t>
            </a:r>
            <a:endParaRPr lang="fr-FR">
              <a:effectLst/>
            </a:endParaRPr>
          </a:p>
        </c:rich>
      </c:tx>
      <c:layout>
        <c:manualLayout>
          <c:xMode val="edge"/>
          <c:yMode val="edge"/>
          <c:x val="0.33399058421414934"/>
          <c:y val="3.848003265045919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Global!$W$51</c:f>
              <c:strCache>
                <c:ptCount val="1"/>
                <c:pt idx="0">
                  <c:v>% Ecouté</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Global!$U$71:$U$74</c:f>
              <c:strCache>
                <c:ptCount val="4"/>
                <c:pt idx="0">
                  <c:v>Supervision</c:v>
                </c:pt>
                <c:pt idx="1">
                  <c:v>Qualité</c:v>
                </c:pt>
                <c:pt idx="2">
                  <c:v>Ateliers de calibrage</c:v>
                </c:pt>
                <c:pt idx="3">
                  <c:v>Client</c:v>
                </c:pt>
              </c:strCache>
            </c:strRef>
          </c:cat>
          <c:val>
            <c:numRef>
              <c:f>Global!$W$71:$W$74</c:f>
              <c:numCache>
                <c:formatCode>0%</c:formatCode>
                <c:ptCount val="4"/>
                <c:pt idx="0">
                  <c:v>0</c:v>
                </c:pt>
                <c:pt idx="1">
                  <c:v>0</c:v>
                </c:pt>
                <c:pt idx="2">
                  <c:v>0</c:v>
                </c:pt>
                <c:pt idx="3">
                  <c:v>0</c:v>
                </c:pt>
              </c:numCache>
            </c:numRef>
          </c:val>
          <c:extLst>
            <c:ext xmlns:c16="http://schemas.microsoft.com/office/drawing/2014/chart" uri="{C3380CC4-5D6E-409C-BE32-E72D297353CC}">
              <c16:uniqueId val="{00000000-ECEC-4D28-89F2-7FB106439795}"/>
            </c:ext>
          </c:extLst>
        </c:ser>
        <c:dLbls>
          <c:showLegendKey val="0"/>
          <c:showVal val="0"/>
          <c:showCatName val="0"/>
          <c:showSerName val="0"/>
          <c:showPercent val="0"/>
          <c:showBubbleSize val="0"/>
        </c:dLbls>
        <c:gapWidth val="219"/>
        <c:overlap val="-27"/>
        <c:axId val="-414195456"/>
        <c:axId val="-414185120"/>
      </c:barChart>
      <c:catAx>
        <c:axId val="-41419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4185120"/>
        <c:crosses val="autoZero"/>
        <c:auto val="1"/>
        <c:lblAlgn val="ctr"/>
        <c:lblOffset val="100"/>
        <c:noMultiLvlLbl val="0"/>
      </c:catAx>
      <c:valAx>
        <c:axId val="-41418512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41954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9">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ln w="19050" cap="flat" cmpd="sng" algn="ctr">
        <a:solidFill>
          <a:schemeClr val="tx1">
            <a:lumMod val="25000"/>
            <a:lumOff val="75000"/>
          </a:schemeClr>
        </a:solidFill>
        <a:round/>
      </a:ln>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9">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ln w="19050" cap="flat" cmpd="sng" algn="ctr">
        <a:solidFill>
          <a:schemeClr val="tx1">
            <a:lumMod val="25000"/>
            <a:lumOff val="75000"/>
          </a:schemeClr>
        </a:solidFill>
        <a:round/>
      </a:ln>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image" Target="../media/image1.jpg"/><Relationship Id="rId10" Type="http://schemas.openxmlformats.org/officeDocument/2006/relationships/chart" Target="../charts/chart9.xml"/><Relationship Id="rId4" Type="http://schemas.openxmlformats.org/officeDocument/2006/relationships/chart" Target="../charts/chart4.xml"/><Relationship Id="rId9" Type="http://schemas.openxmlformats.org/officeDocument/2006/relationships/chart" Target="../charts/chart8.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1" Type="http://schemas.openxmlformats.org/officeDocument/2006/relationships/image" Target="../media/image1.jpg"/></Relationships>
</file>

<file path=xl/drawings/_rels/drawing9.xml.rels><?xml version="1.0" encoding="UTF-8" standalone="yes"?>
<Relationships xmlns="http://schemas.openxmlformats.org/package/2006/relationships"><Relationship Id="rId1" Type="http://schemas.openxmlformats.org/officeDocument/2006/relationships/image" Target="../media/image1.jp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g"/></Relationships>
</file>

<file path=xl/drawings/_rels/drawing15.xml.rels><?xml version="1.0" encoding="UTF-8" standalone="yes"?>
<Relationships xmlns="http://schemas.openxmlformats.org/package/2006/relationships"><Relationship Id="rId1" Type="http://schemas.openxmlformats.org/officeDocument/2006/relationships/image" Target="../media/image1.jpg"/></Relationships>
</file>

<file path=xl/drawings/_rels/drawing16.xml.rels><?xml version="1.0" encoding="UTF-8" standalone="yes"?>
<Relationships xmlns="http://schemas.openxmlformats.org/package/2006/relationships"><Relationship Id="rId1" Type="http://schemas.openxmlformats.org/officeDocument/2006/relationships/image" Target="../media/image1.jpg"/></Relationships>
</file>

<file path=xl/drawings/_rels/drawing17.xml.rels><?xml version="1.0" encoding="UTF-8" standalone="yes"?>
<Relationships xmlns="http://schemas.openxmlformats.org/package/2006/relationships"><Relationship Id="rId1" Type="http://schemas.openxmlformats.org/officeDocument/2006/relationships/image" Target="../media/image1.jpg"/></Relationships>
</file>

<file path=xl/drawings/_rels/drawing18.xml.rels><?xml version="1.0" encoding="UTF-8" standalone="yes"?>
<Relationships xmlns="http://schemas.openxmlformats.org/package/2006/relationships"><Relationship Id="rId1" Type="http://schemas.openxmlformats.org/officeDocument/2006/relationships/image" Target="../media/image1.jpg"/></Relationships>
</file>

<file path=xl/drawings/_rels/drawing19.xml.rels><?xml version="1.0" encoding="UTF-8" standalone="yes"?>
<Relationships xmlns="http://schemas.openxmlformats.org/package/2006/relationships"><Relationship Id="rId1" Type="http://schemas.openxmlformats.org/officeDocument/2006/relationships/image" Target="../media/image1.jpg"/></Relationships>
</file>

<file path=xl/drawings/_rels/drawing20.xml.rels><?xml version="1.0" encoding="UTF-8" standalone="yes"?>
<Relationships xmlns="http://schemas.openxmlformats.org/package/2006/relationships"><Relationship Id="rId1" Type="http://schemas.openxmlformats.org/officeDocument/2006/relationships/image" Target="../media/image1.jpg"/></Relationships>
</file>

<file path=xl/drawings/_rels/drawing2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2.xml.rels><?xml version="1.0" encoding="UTF-8" standalone="yes"?>
<Relationships xmlns="http://schemas.openxmlformats.org/package/2006/relationships"><Relationship Id="rId1" Type="http://schemas.openxmlformats.org/officeDocument/2006/relationships/image" Target="../media/image1.jpg"/></Relationships>
</file>

<file path=xl/drawings/_rels/drawing23.xml.rels><?xml version="1.0" encoding="UTF-8" standalone="yes"?>
<Relationships xmlns="http://schemas.openxmlformats.org/package/2006/relationships"><Relationship Id="rId1" Type="http://schemas.openxmlformats.org/officeDocument/2006/relationships/image" Target="../media/image1.jpg"/></Relationships>
</file>

<file path=xl/drawings/_rels/drawing24.xml.rels><?xml version="1.0" encoding="UTF-8" standalone="yes"?>
<Relationships xmlns="http://schemas.openxmlformats.org/package/2006/relationships"><Relationship Id="rId1" Type="http://schemas.openxmlformats.org/officeDocument/2006/relationships/image" Target="../media/image1.jpg"/></Relationships>
</file>

<file path=xl/drawings/_rels/drawing25.xml.rels><?xml version="1.0" encoding="UTF-8" standalone="yes"?>
<Relationships xmlns="http://schemas.openxmlformats.org/package/2006/relationships"><Relationship Id="rId1" Type="http://schemas.openxmlformats.org/officeDocument/2006/relationships/image" Target="../media/image1.jpg"/></Relationships>
</file>

<file path=xl/drawings/_rels/drawing26.xml.rels><?xml version="1.0" encoding="UTF-8" standalone="yes"?>
<Relationships xmlns="http://schemas.openxmlformats.org/package/2006/relationships"><Relationship Id="rId1" Type="http://schemas.openxmlformats.org/officeDocument/2006/relationships/image" Target="../media/image1.jpg"/></Relationships>
</file>

<file path=xl/drawings/_rels/drawing27.xml.rels><?xml version="1.0" encoding="UTF-8" standalone="yes"?>
<Relationships xmlns="http://schemas.openxmlformats.org/package/2006/relationships"><Relationship Id="rId1" Type="http://schemas.openxmlformats.org/officeDocument/2006/relationships/image" Target="../media/image1.jpg"/></Relationships>
</file>

<file path=xl/drawings/_rels/drawing28.xml.rels><?xml version="1.0" encoding="UTF-8" standalone="yes"?>
<Relationships xmlns="http://schemas.openxmlformats.org/package/2006/relationships"><Relationship Id="rId1" Type="http://schemas.openxmlformats.org/officeDocument/2006/relationships/image" Target="../media/image1.jpg"/></Relationships>
</file>

<file path=xl/drawings/_rels/drawing29.xml.rels><?xml version="1.0" encoding="UTF-8" standalone="yes"?>
<Relationships xmlns="http://schemas.openxmlformats.org/package/2006/relationships"><Relationship Id="rId1" Type="http://schemas.openxmlformats.org/officeDocument/2006/relationships/image" Target="../media/image1.jpg"/></Relationships>
</file>

<file path=xl/drawings/_rels/drawing30.xml.rels><?xml version="1.0" encoding="UTF-8" standalone="yes"?>
<Relationships xmlns="http://schemas.openxmlformats.org/package/2006/relationships"><Relationship Id="rId1" Type="http://schemas.openxmlformats.org/officeDocument/2006/relationships/image" Target="../media/image1.jpg"/></Relationships>
</file>

<file path=xl/drawings/_rels/drawing31.xml.rels><?xml version="1.0" encoding="UTF-8" standalone="yes"?>
<Relationships xmlns="http://schemas.openxmlformats.org/package/2006/relationships"><Relationship Id="rId1" Type="http://schemas.openxmlformats.org/officeDocument/2006/relationships/image" Target="../media/image1.jpg"/></Relationships>
</file>

<file path=xl/drawings/_rels/drawing3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3.xml.rels><?xml version="1.0" encoding="UTF-8" standalone="yes"?>
<Relationships xmlns="http://schemas.openxmlformats.org/package/2006/relationships"><Relationship Id="rId1" Type="http://schemas.openxmlformats.org/officeDocument/2006/relationships/image" Target="../media/image1.jpg"/></Relationships>
</file>

<file path=xl/drawings/_rels/drawing34.xml.rels><?xml version="1.0" encoding="UTF-8" standalone="yes"?>
<Relationships xmlns="http://schemas.openxmlformats.org/package/2006/relationships"><Relationship Id="rId1" Type="http://schemas.openxmlformats.org/officeDocument/2006/relationships/image" Target="../media/image1.jpg"/></Relationships>
</file>

<file path=xl/drawings/_rels/drawing35.xml.rels><?xml version="1.0" encoding="UTF-8" standalone="yes"?>
<Relationships xmlns="http://schemas.openxmlformats.org/package/2006/relationships"><Relationship Id="rId1" Type="http://schemas.openxmlformats.org/officeDocument/2006/relationships/image" Target="../media/image1.jpg"/></Relationships>
</file>

<file path=xl/drawings/_rels/drawing36.xml.rels><?xml version="1.0" encoding="UTF-8" standalone="yes"?>
<Relationships xmlns="http://schemas.openxmlformats.org/package/2006/relationships"><Relationship Id="rId1" Type="http://schemas.openxmlformats.org/officeDocument/2006/relationships/image" Target="../media/image1.jpg"/></Relationships>
</file>

<file path=xl/drawings/_rels/drawing37.xml.rels><?xml version="1.0" encoding="UTF-8" standalone="yes"?>
<Relationships xmlns="http://schemas.openxmlformats.org/package/2006/relationships"><Relationship Id="rId1" Type="http://schemas.openxmlformats.org/officeDocument/2006/relationships/image" Target="../media/image1.jpg"/></Relationships>
</file>

<file path=xl/drawings/_rels/drawing38.xml.rels><?xml version="1.0" encoding="UTF-8" standalone="yes"?>
<Relationships xmlns="http://schemas.openxmlformats.org/package/2006/relationships"><Relationship Id="rId1" Type="http://schemas.openxmlformats.org/officeDocument/2006/relationships/image" Target="../media/image1.jpg"/></Relationships>
</file>

<file path=xl/drawings/_rels/drawing39.xml.rels><?xml version="1.0" encoding="UTF-8" standalone="yes"?>
<Relationships xmlns="http://schemas.openxmlformats.org/package/2006/relationships"><Relationship Id="rId1" Type="http://schemas.openxmlformats.org/officeDocument/2006/relationships/image" Target="../media/image1.jpg"/></Relationships>
</file>

<file path=xl/drawings/_rels/drawing40.xml.rels><?xml version="1.0" encoding="UTF-8" standalone="yes"?>
<Relationships xmlns="http://schemas.openxmlformats.org/package/2006/relationships"><Relationship Id="rId1" Type="http://schemas.openxmlformats.org/officeDocument/2006/relationships/image" Target="../media/image1.jpg"/></Relationships>
</file>

<file path=xl/drawings/_rels/drawing41.xml.rels><?xml version="1.0" encoding="UTF-8" standalone="yes"?>
<Relationships xmlns="http://schemas.openxmlformats.org/package/2006/relationships"><Relationship Id="rId1" Type="http://schemas.openxmlformats.org/officeDocument/2006/relationships/image" Target="../media/image1.jpg"/></Relationships>
</file>

<file path=xl/drawings/_rels/drawing42.xml.rels><?xml version="1.0" encoding="UTF-8" standalone="yes"?>
<Relationships xmlns="http://schemas.openxmlformats.org/package/2006/relationships"><Relationship Id="rId1" Type="http://schemas.openxmlformats.org/officeDocument/2006/relationships/image" Target="../media/image1.jpg"/></Relationships>
</file>

<file path=xl/drawings/_rels/drawing4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4.xml.rels><?xml version="1.0" encoding="UTF-8" standalone="yes"?>
<Relationships xmlns="http://schemas.openxmlformats.org/package/2006/relationships"><Relationship Id="rId1" Type="http://schemas.openxmlformats.org/officeDocument/2006/relationships/image" Target="../media/image1.jpg"/></Relationships>
</file>

<file path=xl/drawings/_rels/drawing45.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2</xdr:col>
      <xdr:colOff>0</xdr:colOff>
      <xdr:row>53</xdr:row>
      <xdr:rowOff>59531</xdr:rowOff>
    </xdr:from>
    <xdr:to>
      <xdr:col>14</xdr:col>
      <xdr:colOff>70757</xdr:colOff>
      <xdr:row>71</xdr:row>
      <xdr:rowOff>199571</xdr:rowOff>
    </xdr:to>
    <xdr:graphicFrame macro="">
      <xdr:nvGraphicFramePr>
        <xdr:cNvPr id="2" name="VueEnsembleBudget" descr="Graphique en barres affichant les revenus et les dépenses en fonction du coût estimé par rapport au coût réel" title="Vue d’ensemble du budget">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20314</xdr:colOff>
      <xdr:row>15</xdr:row>
      <xdr:rowOff>121253</xdr:rowOff>
    </xdr:from>
    <xdr:to>
      <xdr:col>6</xdr:col>
      <xdr:colOff>68036</xdr:colOff>
      <xdr:row>51</xdr:row>
      <xdr:rowOff>206374</xdr:rowOff>
    </xdr:to>
    <xdr:graphicFrame macro="">
      <xdr:nvGraphicFramePr>
        <xdr:cNvPr id="3" name="Graphique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89648</xdr:colOff>
      <xdr:row>77</xdr:row>
      <xdr:rowOff>7884</xdr:rowOff>
    </xdr:from>
    <xdr:to>
      <xdr:col>14</xdr:col>
      <xdr:colOff>142875</xdr:colOff>
      <xdr:row>94</xdr:row>
      <xdr:rowOff>122465</xdr:rowOff>
    </xdr:to>
    <xdr:graphicFrame macro="">
      <xdr:nvGraphicFramePr>
        <xdr:cNvPr id="5" name="Graphique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95250</xdr:colOff>
      <xdr:row>96</xdr:row>
      <xdr:rowOff>133350</xdr:rowOff>
    </xdr:from>
    <xdr:to>
      <xdr:col>27</xdr:col>
      <xdr:colOff>588168</xdr:colOff>
      <xdr:row>195</xdr:row>
      <xdr:rowOff>69056</xdr:rowOff>
    </xdr:to>
    <xdr:graphicFrame macro="">
      <xdr:nvGraphicFramePr>
        <xdr:cNvPr id="7" name="Graphique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30</xdr:col>
      <xdr:colOff>18210</xdr:colOff>
      <xdr:row>0</xdr:row>
      <xdr:rowOff>0</xdr:rowOff>
    </xdr:from>
    <xdr:to>
      <xdr:col>31</xdr:col>
      <xdr:colOff>285750</xdr:colOff>
      <xdr:row>2</xdr:row>
      <xdr:rowOff>11906</xdr:rowOff>
    </xdr:to>
    <xdr:pic>
      <xdr:nvPicPr>
        <xdr:cNvPr id="6" name="Image 5" descr="Logo Direct Lines Groupe">
          <a:extLst>
            <a:ext uri="{FF2B5EF4-FFF2-40B4-BE49-F238E27FC236}">
              <a16:creationId xmlns:a16="http://schemas.microsoft.com/office/drawing/2014/main" id="{00000000-0008-0000-0000-000006000000}"/>
            </a:ext>
          </a:extLst>
        </xdr:cNvPr>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7426398" y="0"/>
          <a:ext cx="958102" cy="845344"/>
        </a:xfrm>
        <a:prstGeom prst="rect">
          <a:avLst/>
        </a:prstGeom>
        <a:noFill/>
        <a:ln>
          <a:noFill/>
        </a:ln>
      </xdr:spPr>
    </xdr:pic>
    <xdr:clientData/>
  </xdr:twoCellAnchor>
  <xdr:twoCellAnchor>
    <xdr:from>
      <xdr:col>19</xdr:col>
      <xdr:colOff>457724</xdr:colOff>
      <xdr:row>13</xdr:row>
      <xdr:rowOff>150812</xdr:rowOff>
    </xdr:from>
    <xdr:to>
      <xdr:col>23</xdr:col>
      <xdr:colOff>130968</xdr:colOff>
      <xdr:row>26</xdr:row>
      <xdr:rowOff>71172</xdr:rowOff>
    </xdr:to>
    <xdr:graphicFrame macro="">
      <xdr:nvGraphicFramePr>
        <xdr:cNvPr id="8" name="Graphique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407457</xdr:colOff>
      <xdr:row>31</xdr:row>
      <xdr:rowOff>171979</xdr:rowOff>
    </xdr:from>
    <xdr:to>
      <xdr:col>23</xdr:col>
      <xdr:colOff>190499</xdr:colOff>
      <xdr:row>45</xdr:row>
      <xdr:rowOff>2381</xdr:rowOff>
    </xdr:to>
    <xdr:graphicFrame macro="">
      <xdr:nvGraphicFramePr>
        <xdr:cNvPr id="9" name="Graphique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22</xdr:col>
      <xdr:colOff>51194</xdr:colOff>
      <xdr:row>49</xdr:row>
      <xdr:rowOff>92867</xdr:rowOff>
    </xdr:from>
    <xdr:to>
      <xdr:col>23</xdr:col>
      <xdr:colOff>1607340</xdr:colOff>
      <xdr:row>65</xdr:row>
      <xdr:rowOff>166686</xdr:rowOff>
    </xdr:to>
    <xdr:graphicFrame macro="">
      <xdr:nvGraphicFramePr>
        <xdr:cNvPr id="10" name="Graphique 9">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22</xdr:col>
      <xdr:colOff>95251</xdr:colOff>
      <xdr:row>79</xdr:row>
      <xdr:rowOff>83344</xdr:rowOff>
    </xdr:from>
    <xdr:to>
      <xdr:col>23</xdr:col>
      <xdr:colOff>1651397</xdr:colOff>
      <xdr:row>89</xdr:row>
      <xdr:rowOff>119064</xdr:rowOff>
    </xdr:to>
    <xdr:graphicFrame macro="">
      <xdr:nvGraphicFramePr>
        <xdr:cNvPr id="13" name="Graphique 12">
          <a:extLst>
            <a:ext uri="{FF2B5EF4-FFF2-40B4-BE49-F238E27FC236}">
              <a16:creationId xmlns:a16="http://schemas.microsoft.com/office/drawing/2014/main" id="{00000000-0008-0000-00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22</xdr:col>
      <xdr:colOff>119063</xdr:colOff>
      <xdr:row>68</xdr:row>
      <xdr:rowOff>95251</xdr:rowOff>
    </xdr:from>
    <xdr:to>
      <xdr:col>23</xdr:col>
      <xdr:colOff>1675209</xdr:colOff>
      <xdr:row>77</xdr:row>
      <xdr:rowOff>95250</xdr:rowOff>
    </xdr:to>
    <xdr:graphicFrame macro="">
      <xdr:nvGraphicFramePr>
        <xdr:cNvPr id="14" name="Graphique 13">
          <a:extLst>
            <a:ext uri="{FF2B5EF4-FFF2-40B4-BE49-F238E27FC236}">
              <a16:creationId xmlns:a16="http://schemas.microsoft.com/office/drawing/2014/main" id="{00000000-0008-0000-0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23812</xdr:colOff>
      <xdr:row>0</xdr:row>
      <xdr:rowOff>11907</xdr:rowOff>
    </xdr:from>
    <xdr:to>
      <xdr:col>8</xdr:col>
      <xdr:colOff>1000124</xdr:colOff>
      <xdr:row>6</xdr:row>
      <xdr:rowOff>11906</xdr:rowOff>
    </xdr:to>
    <xdr:pic>
      <xdr:nvPicPr>
        <xdr:cNvPr id="2" name="Image 1" descr="Logo Direct Lines Groupe">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668250" y="11907"/>
          <a:ext cx="976312" cy="845343"/>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45</xdr:col>
      <xdr:colOff>19844</xdr:colOff>
      <xdr:row>1</xdr:row>
      <xdr:rowOff>0</xdr:rowOff>
    </xdr:from>
    <xdr:to>
      <xdr:col>45</xdr:col>
      <xdr:colOff>964405</xdr:colOff>
      <xdr:row>6</xdr:row>
      <xdr:rowOff>11906</xdr:rowOff>
    </xdr:to>
    <xdr:pic>
      <xdr:nvPicPr>
        <xdr:cNvPr id="2" name="Image 1" descr="Logo Direct Lines Groupe">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602094" y="23813"/>
          <a:ext cx="944561" cy="1059656"/>
        </a:xfrm>
        <a:prstGeom prst="rect">
          <a:avLst/>
        </a:prstGeom>
        <a:noFill/>
        <a:ln>
          <a:no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1068917</xdr:colOff>
      <xdr:row>0</xdr:row>
      <xdr:rowOff>0</xdr:rowOff>
    </xdr:from>
    <xdr:to>
      <xdr:col>10</xdr:col>
      <xdr:colOff>656167</xdr:colOff>
      <xdr:row>4</xdr:row>
      <xdr:rowOff>10583</xdr:rowOff>
    </xdr:to>
    <xdr:pic>
      <xdr:nvPicPr>
        <xdr:cNvPr id="2" name="Image 1" descr="Logo Direct Lines Groupe">
          <a:extLst>
            <a:ext uri="{FF2B5EF4-FFF2-40B4-BE49-F238E27FC236}">
              <a16:creationId xmlns:a16="http://schemas.microsoft.com/office/drawing/2014/main" id="{00000000-0008-0000-03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128500" y="0"/>
          <a:ext cx="920750" cy="1068916"/>
        </a:xfrm>
        <a:prstGeom prst="rect">
          <a:avLst/>
        </a:prstGeom>
        <a:noFill/>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0</xdr:colOff>
      <xdr:row>0</xdr:row>
      <xdr:rowOff>0</xdr:rowOff>
    </xdr:from>
    <xdr:to>
      <xdr:col>10</xdr:col>
      <xdr:colOff>428622</xdr:colOff>
      <xdr:row>3</xdr:row>
      <xdr:rowOff>202406</xdr:rowOff>
    </xdr:to>
    <xdr:pic>
      <xdr:nvPicPr>
        <xdr:cNvPr id="2" name="Image 1" descr="Logo Direct Lines Groupe">
          <a:extLst>
            <a:ext uri="{FF2B5EF4-FFF2-40B4-BE49-F238E27FC236}">
              <a16:creationId xmlns:a16="http://schemas.microsoft.com/office/drawing/2014/main" id="{00000000-0008-0000-04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76094" y="0"/>
          <a:ext cx="892968" cy="773906"/>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192881</xdr:rowOff>
    </xdr:to>
    <xdr:pic>
      <xdr:nvPicPr>
        <xdr:cNvPr id="3" name="Image 2" descr="Logo Direct Lines Groupe">
          <a:extLst>
            <a:ext uri="{FF2B5EF4-FFF2-40B4-BE49-F238E27FC236}">
              <a16:creationId xmlns:a16="http://schemas.microsoft.com/office/drawing/2014/main" id="{00000000-0008-0000-04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202406</xdr:rowOff>
    </xdr:to>
    <xdr:pic>
      <xdr:nvPicPr>
        <xdr:cNvPr id="4" name="Image 3" descr="Logo Direct Lines Groupe">
          <a:extLst>
            <a:ext uri="{FF2B5EF4-FFF2-40B4-BE49-F238E27FC236}">
              <a16:creationId xmlns:a16="http://schemas.microsoft.com/office/drawing/2014/main" id="{00000000-0008-0000-04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192881</xdr:rowOff>
    </xdr:to>
    <xdr:pic>
      <xdr:nvPicPr>
        <xdr:cNvPr id="5" name="Image 4" descr="Logo Direct Lines Groupe">
          <a:extLst>
            <a:ext uri="{FF2B5EF4-FFF2-40B4-BE49-F238E27FC236}">
              <a16:creationId xmlns:a16="http://schemas.microsoft.com/office/drawing/2014/main" id="{00000000-0008-0000-04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64381"/>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202406</xdr:rowOff>
    </xdr:to>
    <xdr:pic>
      <xdr:nvPicPr>
        <xdr:cNvPr id="6" name="Image 5" descr="Logo Direct Lines Groupe">
          <a:extLst>
            <a:ext uri="{FF2B5EF4-FFF2-40B4-BE49-F238E27FC236}">
              <a16:creationId xmlns:a16="http://schemas.microsoft.com/office/drawing/2014/main" id="{00000000-0008-0000-04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192881</xdr:rowOff>
    </xdr:to>
    <xdr:pic>
      <xdr:nvPicPr>
        <xdr:cNvPr id="7" name="Image 6" descr="Logo Direct Lines Groupe">
          <a:extLst>
            <a:ext uri="{FF2B5EF4-FFF2-40B4-BE49-F238E27FC236}">
              <a16:creationId xmlns:a16="http://schemas.microsoft.com/office/drawing/2014/main" id="{00000000-0008-0000-04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64381"/>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202406</xdr:rowOff>
    </xdr:to>
    <xdr:pic>
      <xdr:nvPicPr>
        <xdr:cNvPr id="8" name="Image 7" descr="Logo Direct Lines Groupe">
          <a:extLst>
            <a:ext uri="{FF2B5EF4-FFF2-40B4-BE49-F238E27FC236}">
              <a16:creationId xmlns:a16="http://schemas.microsoft.com/office/drawing/2014/main" id="{00000000-0008-0000-04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192881</xdr:rowOff>
    </xdr:to>
    <xdr:pic>
      <xdr:nvPicPr>
        <xdr:cNvPr id="9" name="Image 8" descr="Logo Direct Lines Groupe">
          <a:extLst>
            <a:ext uri="{FF2B5EF4-FFF2-40B4-BE49-F238E27FC236}">
              <a16:creationId xmlns:a16="http://schemas.microsoft.com/office/drawing/2014/main" id="{00000000-0008-0000-04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64381"/>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202406</xdr:rowOff>
    </xdr:to>
    <xdr:pic>
      <xdr:nvPicPr>
        <xdr:cNvPr id="10" name="Image 9" descr="Logo Direct Lines Groupe">
          <a:extLst>
            <a:ext uri="{FF2B5EF4-FFF2-40B4-BE49-F238E27FC236}">
              <a16:creationId xmlns:a16="http://schemas.microsoft.com/office/drawing/2014/main" id="{00000000-0008-0000-04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11906</xdr:rowOff>
    </xdr:from>
    <xdr:to>
      <xdr:col>11</xdr:col>
      <xdr:colOff>47622</xdr:colOff>
      <xdr:row>4</xdr:row>
      <xdr:rowOff>0</xdr:rowOff>
    </xdr:to>
    <xdr:pic>
      <xdr:nvPicPr>
        <xdr:cNvPr id="11" name="Image 10" descr="Logo Direct Lines Groupe">
          <a:extLst>
            <a:ext uri="{FF2B5EF4-FFF2-40B4-BE49-F238E27FC236}">
              <a16:creationId xmlns:a16="http://schemas.microsoft.com/office/drawing/2014/main" id="{00000000-0008-0000-04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11906"/>
          <a:ext cx="976312" cy="988219"/>
        </a:xfrm>
        <a:prstGeom prst="rect">
          <a:avLst/>
        </a:prstGeom>
        <a:noFill/>
        <a:ln>
          <a:no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5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3" cy="1061357"/>
        </a:xfrm>
        <a:prstGeom prst="rect">
          <a:avLst/>
        </a:prstGeom>
        <a:noFill/>
        <a:ln>
          <a:noFill/>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35</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6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3" cy="106135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6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6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6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6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6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6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6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6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6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761319</xdr:colOff>
      <xdr:row>5</xdr:row>
      <xdr:rowOff>13607</xdr:rowOff>
    </xdr:to>
    <xdr:pic>
      <xdr:nvPicPr>
        <xdr:cNvPr id="13" name="Image 12" descr="Logo Direct Lines Groupe">
          <a:extLst>
            <a:ext uri="{FF2B5EF4-FFF2-40B4-BE49-F238E27FC236}">
              <a16:creationId xmlns:a16="http://schemas.microsoft.com/office/drawing/2014/main" id="{00000000-0008-0000-06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14" name="Image 13" descr="Logo Direct Lines Groupe">
          <a:extLst>
            <a:ext uri="{FF2B5EF4-FFF2-40B4-BE49-F238E27FC236}">
              <a16:creationId xmlns:a16="http://schemas.microsoft.com/office/drawing/2014/main" id="{00000000-0008-0000-06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7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3" cy="106135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7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7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7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7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7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7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7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7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7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3" name="Image 12" descr="Logo Direct Lines Groupe">
          <a:extLst>
            <a:ext uri="{FF2B5EF4-FFF2-40B4-BE49-F238E27FC236}">
              <a16:creationId xmlns:a16="http://schemas.microsoft.com/office/drawing/2014/main" id="{00000000-0008-0000-07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4" name="Image 13" descr="Logo Direct Lines Groupe">
          <a:extLst>
            <a:ext uri="{FF2B5EF4-FFF2-40B4-BE49-F238E27FC236}">
              <a16:creationId xmlns:a16="http://schemas.microsoft.com/office/drawing/2014/main" id="{00000000-0008-0000-07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8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8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8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8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8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8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8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8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8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8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3" name="Image 12" descr="Logo Direct Lines Groupe">
          <a:extLst>
            <a:ext uri="{FF2B5EF4-FFF2-40B4-BE49-F238E27FC236}">
              <a16:creationId xmlns:a16="http://schemas.microsoft.com/office/drawing/2014/main" id="{00000000-0008-0000-08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4" name="Image 13" descr="Logo Direct Lines Groupe">
          <a:extLst>
            <a:ext uri="{FF2B5EF4-FFF2-40B4-BE49-F238E27FC236}">
              <a16:creationId xmlns:a16="http://schemas.microsoft.com/office/drawing/2014/main" id="{00000000-0008-0000-08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9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9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9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9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9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9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9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9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9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9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3" name="Image 12" descr="Logo Direct Lines Groupe">
          <a:extLst>
            <a:ext uri="{FF2B5EF4-FFF2-40B4-BE49-F238E27FC236}">
              <a16:creationId xmlns:a16="http://schemas.microsoft.com/office/drawing/2014/main" id="{00000000-0008-0000-09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4" name="Image 13" descr="Logo Direct Lines Groupe">
          <a:extLst>
            <a:ext uri="{FF2B5EF4-FFF2-40B4-BE49-F238E27FC236}">
              <a16:creationId xmlns:a16="http://schemas.microsoft.com/office/drawing/2014/main" id="{00000000-0008-0000-09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2" name="Image 1" descr="Logo Direct Lines Groupe">
          <a:extLst>
            <a:ext uri="{FF2B5EF4-FFF2-40B4-BE49-F238E27FC236}">
              <a16:creationId xmlns:a16="http://schemas.microsoft.com/office/drawing/2014/main" id="{00000000-0008-0000-0A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A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A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A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A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A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A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A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A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A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2" name="Image 11" descr="Logo Direct Lines Groupe">
          <a:extLst>
            <a:ext uri="{FF2B5EF4-FFF2-40B4-BE49-F238E27FC236}">
              <a16:creationId xmlns:a16="http://schemas.microsoft.com/office/drawing/2014/main" id="{00000000-0008-0000-0A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3" name="Image 12" descr="Logo Direct Lines Groupe">
          <a:extLst>
            <a:ext uri="{FF2B5EF4-FFF2-40B4-BE49-F238E27FC236}">
              <a16:creationId xmlns:a16="http://schemas.microsoft.com/office/drawing/2014/main" id="{00000000-0008-0000-0A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B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B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B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B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B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B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B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B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B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B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3" name="Image 12" descr="Logo Direct Lines Groupe">
          <a:extLst>
            <a:ext uri="{FF2B5EF4-FFF2-40B4-BE49-F238E27FC236}">
              <a16:creationId xmlns:a16="http://schemas.microsoft.com/office/drawing/2014/main" id="{00000000-0008-0000-0B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4" name="Image 13" descr="Logo Direct Lines Groupe">
          <a:extLst>
            <a:ext uri="{FF2B5EF4-FFF2-40B4-BE49-F238E27FC236}">
              <a16:creationId xmlns:a16="http://schemas.microsoft.com/office/drawing/2014/main" id="{00000000-0008-0000-0B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2" name="Image 1" descr="Logo Direct Lines Groupe">
          <a:extLst>
            <a:ext uri="{FF2B5EF4-FFF2-40B4-BE49-F238E27FC236}">
              <a16:creationId xmlns:a16="http://schemas.microsoft.com/office/drawing/2014/main" id="{00000000-0008-0000-0C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C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C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C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C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C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C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C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C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C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C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3" name="Image 12" descr="Logo Direct Lines Groupe">
          <a:extLst>
            <a:ext uri="{FF2B5EF4-FFF2-40B4-BE49-F238E27FC236}">
              <a16:creationId xmlns:a16="http://schemas.microsoft.com/office/drawing/2014/main" id="{00000000-0008-0000-0C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4" name="Image 13" descr="Logo Direct Lines Groupe">
          <a:extLst>
            <a:ext uri="{FF2B5EF4-FFF2-40B4-BE49-F238E27FC236}">
              <a16:creationId xmlns:a16="http://schemas.microsoft.com/office/drawing/2014/main" id="{00000000-0008-0000-0C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25" name="Image 24" descr="Logo Direct Lines Groupe">
          <a:extLst>
            <a:ext uri="{FF2B5EF4-FFF2-40B4-BE49-F238E27FC236}">
              <a16:creationId xmlns:a16="http://schemas.microsoft.com/office/drawing/2014/main" id="{00000000-0008-0000-0D00-00001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0" name="Image 29" descr="Logo Direct Lines Groupe">
          <a:extLst>
            <a:ext uri="{FF2B5EF4-FFF2-40B4-BE49-F238E27FC236}">
              <a16:creationId xmlns:a16="http://schemas.microsoft.com/office/drawing/2014/main" id="{00000000-0008-0000-0D00-00001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D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D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D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D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D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D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D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D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2" name="Image 11" descr="Logo Direct Lines Groupe">
          <a:extLst>
            <a:ext uri="{FF2B5EF4-FFF2-40B4-BE49-F238E27FC236}">
              <a16:creationId xmlns:a16="http://schemas.microsoft.com/office/drawing/2014/main" id="{00000000-0008-0000-0D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3" name="Image 12" descr="Logo Direct Lines Groupe">
          <a:extLst>
            <a:ext uri="{FF2B5EF4-FFF2-40B4-BE49-F238E27FC236}">
              <a16:creationId xmlns:a16="http://schemas.microsoft.com/office/drawing/2014/main" id="{00000000-0008-0000-0D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35" name="Image 34" descr="Logo Direct Lines Groupe">
          <a:extLst>
            <a:ext uri="{FF2B5EF4-FFF2-40B4-BE49-F238E27FC236}">
              <a16:creationId xmlns:a16="http://schemas.microsoft.com/office/drawing/2014/main" id="{00000000-0008-0000-0E00-00002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E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E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E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E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E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E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E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E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0E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E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761317</xdr:colOff>
      <xdr:row>5</xdr:row>
      <xdr:rowOff>11906</xdr:rowOff>
    </xdr:to>
    <xdr:pic>
      <xdr:nvPicPr>
        <xdr:cNvPr id="60" name="Image 59" descr="Logo Direct Lines Groupe">
          <a:extLst>
            <a:ext uri="{FF2B5EF4-FFF2-40B4-BE49-F238E27FC236}">
              <a16:creationId xmlns:a16="http://schemas.microsoft.com/office/drawing/2014/main" id="{00000000-0008-0000-0F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2"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F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F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F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F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F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F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F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F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0F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F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761317</xdr:colOff>
      <xdr:row>5</xdr:row>
      <xdr:rowOff>11906</xdr:rowOff>
    </xdr:to>
    <xdr:pic>
      <xdr:nvPicPr>
        <xdr:cNvPr id="60" name="Image 59" descr="Logo Direct Lines Groupe">
          <a:extLst>
            <a:ext uri="{FF2B5EF4-FFF2-40B4-BE49-F238E27FC236}">
              <a16:creationId xmlns:a16="http://schemas.microsoft.com/office/drawing/2014/main" id="{00000000-0008-0000-10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2"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0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0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0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0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0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0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0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0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0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0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34</xdr:col>
      <xdr:colOff>583405</xdr:colOff>
      <xdr:row>0</xdr:row>
      <xdr:rowOff>0</xdr:rowOff>
    </xdr:from>
    <xdr:to>
      <xdr:col>16384</xdr:col>
      <xdr:colOff>757238</xdr:colOff>
      <xdr:row>5</xdr:row>
      <xdr:rowOff>11906</xdr:rowOff>
    </xdr:to>
    <xdr:pic>
      <xdr:nvPicPr>
        <xdr:cNvPr id="60" name="Image 59" descr="Logo Direct Lines Groupe">
          <a:extLst>
            <a:ext uri="{FF2B5EF4-FFF2-40B4-BE49-F238E27FC236}">
              <a16:creationId xmlns:a16="http://schemas.microsoft.com/office/drawing/2014/main" id="{00000000-0008-0000-11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0"/>
          <a:ext cx="1166813"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1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1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1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1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1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1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1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1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1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1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23813</xdr:rowOff>
    </xdr:to>
    <xdr:pic>
      <xdr:nvPicPr>
        <xdr:cNvPr id="60" name="Image 59" descr="Logo Direct Lines Groupe">
          <a:extLst>
            <a:ext uri="{FF2B5EF4-FFF2-40B4-BE49-F238E27FC236}">
              <a16:creationId xmlns:a16="http://schemas.microsoft.com/office/drawing/2014/main" id="{00000000-0008-0000-12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2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2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2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2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2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2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2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2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2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2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60" name="Image 59" descr="Logo Direct Lines Groupe">
          <a:extLst>
            <a:ext uri="{FF2B5EF4-FFF2-40B4-BE49-F238E27FC236}">
              <a16:creationId xmlns:a16="http://schemas.microsoft.com/office/drawing/2014/main" id="{00000000-0008-0000-13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3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3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3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3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3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3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3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3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3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3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23813</xdr:rowOff>
    </xdr:to>
    <xdr:pic>
      <xdr:nvPicPr>
        <xdr:cNvPr id="60" name="Image 59" descr="Logo Direct Lines Groupe">
          <a:extLst>
            <a:ext uri="{FF2B5EF4-FFF2-40B4-BE49-F238E27FC236}">
              <a16:creationId xmlns:a16="http://schemas.microsoft.com/office/drawing/2014/main" id="{00000000-0008-0000-14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4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4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4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4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4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4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4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4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4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4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23813</xdr:rowOff>
    </xdr:to>
    <xdr:pic>
      <xdr:nvPicPr>
        <xdr:cNvPr id="73" name="Image 72" descr="Logo Direct Lines Groupe">
          <a:extLst>
            <a:ext uri="{FF2B5EF4-FFF2-40B4-BE49-F238E27FC236}">
              <a16:creationId xmlns:a16="http://schemas.microsoft.com/office/drawing/2014/main" id="{00000000-0008-0000-15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5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5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5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5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5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5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5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5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5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5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73" name="Image 72" descr="Logo Direct Lines Groupe">
          <a:extLst>
            <a:ext uri="{FF2B5EF4-FFF2-40B4-BE49-F238E27FC236}">
              <a16:creationId xmlns:a16="http://schemas.microsoft.com/office/drawing/2014/main" id="{00000000-0008-0000-16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6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6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6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6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6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6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6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6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6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6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23813</xdr:rowOff>
    </xdr:to>
    <xdr:pic>
      <xdr:nvPicPr>
        <xdr:cNvPr id="73" name="Image 72" descr="Logo Direct Lines Groupe">
          <a:extLst>
            <a:ext uri="{FF2B5EF4-FFF2-40B4-BE49-F238E27FC236}">
              <a16:creationId xmlns:a16="http://schemas.microsoft.com/office/drawing/2014/main" id="{00000000-0008-0000-17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7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7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7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7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7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7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7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7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7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7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73" name="Image 72" descr="Logo Direct Lines Groupe">
          <a:extLst>
            <a:ext uri="{FF2B5EF4-FFF2-40B4-BE49-F238E27FC236}">
              <a16:creationId xmlns:a16="http://schemas.microsoft.com/office/drawing/2014/main" id="{00000000-0008-0000-18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8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8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8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8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8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8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8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8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8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73" name="Image 72" descr="Logo Direct Lines Groupe">
          <a:extLst>
            <a:ext uri="{FF2B5EF4-FFF2-40B4-BE49-F238E27FC236}">
              <a16:creationId xmlns:a16="http://schemas.microsoft.com/office/drawing/2014/main" id="{00000000-0008-0000-19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9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9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9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9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9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9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9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9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9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11906</xdr:rowOff>
    </xdr:to>
    <xdr:pic>
      <xdr:nvPicPr>
        <xdr:cNvPr id="73" name="Image 72" descr="Logo Direct Lines Groupe">
          <a:extLst>
            <a:ext uri="{FF2B5EF4-FFF2-40B4-BE49-F238E27FC236}">
              <a16:creationId xmlns:a16="http://schemas.microsoft.com/office/drawing/2014/main" id="{00000000-0008-0000-1A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5"/>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A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A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A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A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A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A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A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A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A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73" name="Image 72" descr="Logo Direct Lines Groupe">
          <a:extLst>
            <a:ext uri="{FF2B5EF4-FFF2-40B4-BE49-F238E27FC236}">
              <a16:creationId xmlns:a16="http://schemas.microsoft.com/office/drawing/2014/main" id="{00000000-0008-0000-1B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B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B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B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B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B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B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B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B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B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73" name="Image 72" descr="Logo Direct Lines Groupe">
          <a:extLst>
            <a:ext uri="{FF2B5EF4-FFF2-40B4-BE49-F238E27FC236}">
              <a16:creationId xmlns:a16="http://schemas.microsoft.com/office/drawing/2014/main" id="{00000000-0008-0000-1C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C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C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C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C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C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C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C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C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C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23812</xdr:rowOff>
    </xdr:to>
    <xdr:pic>
      <xdr:nvPicPr>
        <xdr:cNvPr id="73" name="Image 72" descr="Logo Direct Lines Groupe">
          <a:extLst>
            <a:ext uri="{FF2B5EF4-FFF2-40B4-BE49-F238E27FC236}">
              <a16:creationId xmlns:a16="http://schemas.microsoft.com/office/drawing/2014/main" id="{00000000-0008-0000-1D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1"/>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D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D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D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D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D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D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D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D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D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83345</xdr:rowOff>
    </xdr:to>
    <xdr:pic>
      <xdr:nvPicPr>
        <xdr:cNvPr id="73" name="Image 72" descr="Logo Direct Lines Groupe">
          <a:extLst>
            <a:ext uri="{FF2B5EF4-FFF2-40B4-BE49-F238E27FC236}">
              <a16:creationId xmlns:a16="http://schemas.microsoft.com/office/drawing/2014/main" id="{00000000-0008-0000-1E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131094"/>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E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E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E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E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E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E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E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E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E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73" name="Image 72" descr="Logo Direct Lines Groupe">
          <a:extLst>
            <a:ext uri="{FF2B5EF4-FFF2-40B4-BE49-F238E27FC236}">
              <a16:creationId xmlns:a16="http://schemas.microsoft.com/office/drawing/2014/main" id="{00000000-0008-0000-1F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F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F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F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F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F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F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F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F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F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23813</xdr:rowOff>
    </xdr:to>
    <xdr:pic>
      <xdr:nvPicPr>
        <xdr:cNvPr id="73" name="Image 72" descr="Logo Direct Lines Groupe">
          <a:extLst>
            <a:ext uri="{FF2B5EF4-FFF2-40B4-BE49-F238E27FC236}">
              <a16:creationId xmlns:a16="http://schemas.microsoft.com/office/drawing/2014/main" id="{00000000-0008-0000-20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20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20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20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20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20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20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20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20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20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73" name="Image 72" descr="Logo Direct Lines Groupe">
          <a:extLst>
            <a:ext uri="{FF2B5EF4-FFF2-40B4-BE49-F238E27FC236}">
              <a16:creationId xmlns:a16="http://schemas.microsoft.com/office/drawing/2014/main" id="{00000000-0008-0000-21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21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21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21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21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21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21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21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21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21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23813</xdr:rowOff>
    </xdr:to>
    <xdr:pic>
      <xdr:nvPicPr>
        <xdr:cNvPr id="73" name="Image 72" descr="Logo Direct Lines Groupe">
          <a:extLst>
            <a:ext uri="{FF2B5EF4-FFF2-40B4-BE49-F238E27FC236}">
              <a16:creationId xmlns:a16="http://schemas.microsoft.com/office/drawing/2014/main" id="{00000000-0008-0000-22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22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22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22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22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22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22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22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22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22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23813</xdr:rowOff>
    </xdr:to>
    <xdr:pic>
      <xdr:nvPicPr>
        <xdr:cNvPr id="73" name="Image 72" descr="Logo Direct Lines Groupe">
          <a:extLst>
            <a:ext uri="{FF2B5EF4-FFF2-40B4-BE49-F238E27FC236}">
              <a16:creationId xmlns:a16="http://schemas.microsoft.com/office/drawing/2014/main" id="{00000000-0008-0000-23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23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23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23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23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23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23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23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23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23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35</xdr:col>
      <xdr:colOff>602455</xdr:colOff>
      <xdr:row>5</xdr:row>
      <xdr:rowOff>11907</xdr:rowOff>
    </xdr:to>
    <xdr:pic>
      <xdr:nvPicPr>
        <xdr:cNvPr id="73" name="Image 72" descr="Logo Direct Lines Groupe">
          <a:extLst>
            <a:ext uri="{FF2B5EF4-FFF2-40B4-BE49-F238E27FC236}">
              <a16:creationId xmlns:a16="http://schemas.microsoft.com/office/drawing/2014/main" id="{00000000-0008-0000-24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3" name="Image 2" descr="Logo Direct Lines Groupe">
          <a:extLst>
            <a:ext uri="{FF2B5EF4-FFF2-40B4-BE49-F238E27FC236}">
              <a16:creationId xmlns:a16="http://schemas.microsoft.com/office/drawing/2014/main" id="{00000000-0008-0000-24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4" name="Image 3" descr="Logo Direct Lines Groupe">
          <a:extLst>
            <a:ext uri="{FF2B5EF4-FFF2-40B4-BE49-F238E27FC236}">
              <a16:creationId xmlns:a16="http://schemas.microsoft.com/office/drawing/2014/main" id="{00000000-0008-0000-24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5" name="Image 4" descr="Logo Direct Lines Groupe">
          <a:extLst>
            <a:ext uri="{FF2B5EF4-FFF2-40B4-BE49-F238E27FC236}">
              <a16:creationId xmlns:a16="http://schemas.microsoft.com/office/drawing/2014/main" id="{00000000-0008-0000-24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6" name="Image 5" descr="Logo Direct Lines Groupe">
          <a:extLst>
            <a:ext uri="{FF2B5EF4-FFF2-40B4-BE49-F238E27FC236}">
              <a16:creationId xmlns:a16="http://schemas.microsoft.com/office/drawing/2014/main" id="{00000000-0008-0000-24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7" name="Image 6" descr="Logo Direct Lines Groupe">
          <a:extLst>
            <a:ext uri="{FF2B5EF4-FFF2-40B4-BE49-F238E27FC236}">
              <a16:creationId xmlns:a16="http://schemas.microsoft.com/office/drawing/2014/main" id="{00000000-0008-0000-24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8" name="Image 7" descr="Logo Direct Lines Groupe">
          <a:extLst>
            <a:ext uri="{FF2B5EF4-FFF2-40B4-BE49-F238E27FC236}">
              <a16:creationId xmlns:a16="http://schemas.microsoft.com/office/drawing/2014/main" id="{00000000-0008-0000-24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9" name="Image 8" descr="Logo Direct Lines Groupe">
          <a:extLst>
            <a:ext uri="{FF2B5EF4-FFF2-40B4-BE49-F238E27FC236}">
              <a16:creationId xmlns:a16="http://schemas.microsoft.com/office/drawing/2014/main" id="{00000000-0008-0000-24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1037544</xdr:colOff>
      <xdr:row>5</xdr:row>
      <xdr:rowOff>13607</xdr:rowOff>
    </xdr:to>
    <xdr:pic>
      <xdr:nvPicPr>
        <xdr:cNvPr id="10" name="Image 9" descr="Logo Direct Lines Groupe">
          <a:extLst>
            <a:ext uri="{FF2B5EF4-FFF2-40B4-BE49-F238E27FC236}">
              <a16:creationId xmlns:a16="http://schemas.microsoft.com/office/drawing/2014/main" id="{00000000-0008-0000-24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11" name="Image 10" descr="Logo Direct Lines Groupe">
          <a:extLst>
            <a:ext uri="{FF2B5EF4-FFF2-40B4-BE49-F238E27FC236}">
              <a16:creationId xmlns:a16="http://schemas.microsoft.com/office/drawing/2014/main" id="{00000000-0008-0000-24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35</xdr:col>
      <xdr:colOff>602455</xdr:colOff>
      <xdr:row>5</xdr:row>
      <xdr:rowOff>23813</xdr:rowOff>
    </xdr:to>
    <xdr:pic>
      <xdr:nvPicPr>
        <xdr:cNvPr id="73" name="Image 72" descr="Logo Direct Lines Groupe">
          <a:extLst>
            <a:ext uri="{FF2B5EF4-FFF2-40B4-BE49-F238E27FC236}">
              <a16:creationId xmlns:a16="http://schemas.microsoft.com/office/drawing/2014/main" id="{00000000-0008-0000-25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3" name="Image 2" descr="Logo Direct Lines Groupe">
          <a:extLst>
            <a:ext uri="{FF2B5EF4-FFF2-40B4-BE49-F238E27FC236}">
              <a16:creationId xmlns:a16="http://schemas.microsoft.com/office/drawing/2014/main" id="{00000000-0008-0000-25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4" name="Image 3" descr="Logo Direct Lines Groupe">
          <a:extLst>
            <a:ext uri="{FF2B5EF4-FFF2-40B4-BE49-F238E27FC236}">
              <a16:creationId xmlns:a16="http://schemas.microsoft.com/office/drawing/2014/main" id="{00000000-0008-0000-25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5" name="Image 4" descr="Logo Direct Lines Groupe">
          <a:extLst>
            <a:ext uri="{FF2B5EF4-FFF2-40B4-BE49-F238E27FC236}">
              <a16:creationId xmlns:a16="http://schemas.microsoft.com/office/drawing/2014/main" id="{00000000-0008-0000-25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6" name="Image 5" descr="Logo Direct Lines Groupe">
          <a:extLst>
            <a:ext uri="{FF2B5EF4-FFF2-40B4-BE49-F238E27FC236}">
              <a16:creationId xmlns:a16="http://schemas.microsoft.com/office/drawing/2014/main" id="{00000000-0008-0000-25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7" name="Image 6" descr="Logo Direct Lines Groupe">
          <a:extLst>
            <a:ext uri="{FF2B5EF4-FFF2-40B4-BE49-F238E27FC236}">
              <a16:creationId xmlns:a16="http://schemas.microsoft.com/office/drawing/2014/main" id="{00000000-0008-0000-25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8" name="Image 7" descr="Logo Direct Lines Groupe">
          <a:extLst>
            <a:ext uri="{FF2B5EF4-FFF2-40B4-BE49-F238E27FC236}">
              <a16:creationId xmlns:a16="http://schemas.microsoft.com/office/drawing/2014/main" id="{00000000-0008-0000-25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9" name="Image 8" descr="Logo Direct Lines Groupe">
          <a:extLst>
            <a:ext uri="{FF2B5EF4-FFF2-40B4-BE49-F238E27FC236}">
              <a16:creationId xmlns:a16="http://schemas.microsoft.com/office/drawing/2014/main" id="{00000000-0008-0000-25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1037544</xdr:colOff>
      <xdr:row>5</xdr:row>
      <xdr:rowOff>13607</xdr:rowOff>
    </xdr:to>
    <xdr:pic>
      <xdr:nvPicPr>
        <xdr:cNvPr id="10" name="Image 9" descr="Logo Direct Lines Groupe">
          <a:extLst>
            <a:ext uri="{FF2B5EF4-FFF2-40B4-BE49-F238E27FC236}">
              <a16:creationId xmlns:a16="http://schemas.microsoft.com/office/drawing/2014/main" id="{00000000-0008-0000-25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11" name="Image 10" descr="Logo Direct Lines Groupe">
          <a:extLst>
            <a:ext uri="{FF2B5EF4-FFF2-40B4-BE49-F238E27FC236}">
              <a16:creationId xmlns:a16="http://schemas.microsoft.com/office/drawing/2014/main" id="{00000000-0008-0000-25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35</xdr:col>
      <xdr:colOff>602455</xdr:colOff>
      <xdr:row>5</xdr:row>
      <xdr:rowOff>11907</xdr:rowOff>
    </xdr:to>
    <xdr:pic>
      <xdr:nvPicPr>
        <xdr:cNvPr id="73" name="Image 72" descr="Logo Direct Lines Groupe">
          <a:extLst>
            <a:ext uri="{FF2B5EF4-FFF2-40B4-BE49-F238E27FC236}">
              <a16:creationId xmlns:a16="http://schemas.microsoft.com/office/drawing/2014/main" id="{00000000-0008-0000-26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3" name="Image 2" descr="Logo Direct Lines Groupe">
          <a:extLst>
            <a:ext uri="{FF2B5EF4-FFF2-40B4-BE49-F238E27FC236}">
              <a16:creationId xmlns:a16="http://schemas.microsoft.com/office/drawing/2014/main" id="{00000000-0008-0000-26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4" name="Image 3" descr="Logo Direct Lines Groupe">
          <a:extLst>
            <a:ext uri="{FF2B5EF4-FFF2-40B4-BE49-F238E27FC236}">
              <a16:creationId xmlns:a16="http://schemas.microsoft.com/office/drawing/2014/main" id="{00000000-0008-0000-26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5" name="Image 4" descr="Logo Direct Lines Groupe">
          <a:extLst>
            <a:ext uri="{FF2B5EF4-FFF2-40B4-BE49-F238E27FC236}">
              <a16:creationId xmlns:a16="http://schemas.microsoft.com/office/drawing/2014/main" id="{00000000-0008-0000-26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6" name="Image 5" descr="Logo Direct Lines Groupe">
          <a:extLst>
            <a:ext uri="{FF2B5EF4-FFF2-40B4-BE49-F238E27FC236}">
              <a16:creationId xmlns:a16="http://schemas.microsoft.com/office/drawing/2014/main" id="{00000000-0008-0000-26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7" name="Image 6" descr="Logo Direct Lines Groupe">
          <a:extLst>
            <a:ext uri="{FF2B5EF4-FFF2-40B4-BE49-F238E27FC236}">
              <a16:creationId xmlns:a16="http://schemas.microsoft.com/office/drawing/2014/main" id="{00000000-0008-0000-26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8" name="Image 7" descr="Logo Direct Lines Groupe">
          <a:extLst>
            <a:ext uri="{FF2B5EF4-FFF2-40B4-BE49-F238E27FC236}">
              <a16:creationId xmlns:a16="http://schemas.microsoft.com/office/drawing/2014/main" id="{00000000-0008-0000-26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9" name="Image 8" descr="Logo Direct Lines Groupe">
          <a:extLst>
            <a:ext uri="{FF2B5EF4-FFF2-40B4-BE49-F238E27FC236}">
              <a16:creationId xmlns:a16="http://schemas.microsoft.com/office/drawing/2014/main" id="{00000000-0008-0000-26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1037544</xdr:colOff>
      <xdr:row>5</xdr:row>
      <xdr:rowOff>13607</xdr:rowOff>
    </xdr:to>
    <xdr:pic>
      <xdr:nvPicPr>
        <xdr:cNvPr id="10" name="Image 9" descr="Logo Direct Lines Groupe">
          <a:extLst>
            <a:ext uri="{FF2B5EF4-FFF2-40B4-BE49-F238E27FC236}">
              <a16:creationId xmlns:a16="http://schemas.microsoft.com/office/drawing/2014/main" id="{00000000-0008-0000-26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11" name="Image 10" descr="Logo Direct Lines Groupe">
          <a:extLst>
            <a:ext uri="{FF2B5EF4-FFF2-40B4-BE49-F238E27FC236}">
              <a16:creationId xmlns:a16="http://schemas.microsoft.com/office/drawing/2014/main" id="{00000000-0008-0000-26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35</xdr:col>
      <xdr:colOff>602455</xdr:colOff>
      <xdr:row>5</xdr:row>
      <xdr:rowOff>23813</xdr:rowOff>
    </xdr:to>
    <xdr:pic>
      <xdr:nvPicPr>
        <xdr:cNvPr id="73" name="Image 72" descr="Logo Direct Lines Groupe">
          <a:extLst>
            <a:ext uri="{FF2B5EF4-FFF2-40B4-BE49-F238E27FC236}">
              <a16:creationId xmlns:a16="http://schemas.microsoft.com/office/drawing/2014/main" id="{00000000-0008-0000-27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3" name="Image 2" descr="Logo Direct Lines Groupe">
          <a:extLst>
            <a:ext uri="{FF2B5EF4-FFF2-40B4-BE49-F238E27FC236}">
              <a16:creationId xmlns:a16="http://schemas.microsoft.com/office/drawing/2014/main" id="{00000000-0008-0000-27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4" name="Image 3" descr="Logo Direct Lines Groupe">
          <a:extLst>
            <a:ext uri="{FF2B5EF4-FFF2-40B4-BE49-F238E27FC236}">
              <a16:creationId xmlns:a16="http://schemas.microsoft.com/office/drawing/2014/main" id="{00000000-0008-0000-27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5" name="Image 4" descr="Logo Direct Lines Groupe">
          <a:extLst>
            <a:ext uri="{FF2B5EF4-FFF2-40B4-BE49-F238E27FC236}">
              <a16:creationId xmlns:a16="http://schemas.microsoft.com/office/drawing/2014/main" id="{00000000-0008-0000-27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6" name="Image 5" descr="Logo Direct Lines Groupe">
          <a:extLst>
            <a:ext uri="{FF2B5EF4-FFF2-40B4-BE49-F238E27FC236}">
              <a16:creationId xmlns:a16="http://schemas.microsoft.com/office/drawing/2014/main" id="{00000000-0008-0000-27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7" name="Image 6" descr="Logo Direct Lines Groupe">
          <a:extLst>
            <a:ext uri="{FF2B5EF4-FFF2-40B4-BE49-F238E27FC236}">
              <a16:creationId xmlns:a16="http://schemas.microsoft.com/office/drawing/2014/main" id="{00000000-0008-0000-27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8" name="Image 7" descr="Logo Direct Lines Groupe">
          <a:extLst>
            <a:ext uri="{FF2B5EF4-FFF2-40B4-BE49-F238E27FC236}">
              <a16:creationId xmlns:a16="http://schemas.microsoft.com/office/drawing/2014/main" id="{00000000-0008-0000-27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9" name="Image 8" descr="Logo Direct Lines Groupe">
          <a:extLst>
            <a:ext uri="{FF2B5EF4-FFF2-40B4-BE49-F238E27FC236}">
              <a16:creationId xmlns:a16="http://schemas.microsoft.com/office/drawing/2014/main" id="{00000000-0008-0000-27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1037544</xdr:colOff>
      <xdr:row>5</xdr:row>
      <xdr:rowOff>13607</xdr:rowOff>
    </xdr:to>
    <xdr:pic>
      <xdr:nvPicPr>
        <xdr:cNvPr id="10" name="Image 9" descr="Logo Direct Lines Groupe">
          <a:extLst>
            <a:ext uri="{FF2B5EF4-FFF2-40B4-BE49-F238E27FC236}">
              <a16:creationId xmlns:a16="http://schemas.microsoft.com/office/drawing/2014/main" id="{00000000-0008-0000-27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11" name="Image 10" descr="Logo Direct Lines Groupe">
          <a:extLst>
            <a:ext uri="{FF2B5EF4-FFF2-40B4-BE49-F238E27FC236}">
              <a16:creationId xmlns:a16="http://schemas.microsoft.com/office/drawing/2014/main" id="{00000000-0008-0000-27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35</xdr:col>
      <xdr:colOff>35718</xdr:colOff>
      <xdr:row>0</xdr:row>
      <xdr:rowOff>1</xdr:rowOff>
    </xdr:from>
    <xdr:to>
      <xdr:col>36</xdr:col>
      <xdr:colOff>54768</xdr:colOff>
      <xdr:row>5</xdr:row>
      <xdr:rowOff>23813</xdr:rowOff>
    </xdr:to>
    <xdr:pic>
      <xdr:nvPicPr>
        <xdr:cNvPr id="73" name="Image 72" descr="Logo Direct Lines Groupe">
          <a:extLst>
            <a:ext uri="{FF2B5EF4-FFF2-40B4-BE49-F238E27FC236}">
              <a16:creationId xmlns:a16="http://schemas.microsoft.com/office/drawing/2014/main" id="{00000000-0008-0000-28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21499" y="1"/>
          <a:ext cx="1162050" cy="1071562"/>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3" name="Image 2" descr="Logo Direct Lines Groupe">
          <a:extLst>
            <a:ext uri="{FF2B5EF4-FFF2-40B4-BE49-F238E27FC236}">
              <a16:creationId xmlns:a16="http://schemas.microsoft.com/office/drawing/2014/main" id="{00000000-0008-0000-28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4" name="Image 3" descr="Logo Direct Lines Groupe">
          <a:extLst>
            <a:ext uri="{FF2B5EF4-FFF2-40B4-BE49-F238E27FC236}">
              <a16:creationId xmlns:a16="http://schemas.microsoft.com/office/drawing/2014/main" id="{00000000-0008-0000-28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5" name="Image 4" descr="Logo Direct Lines Groupe">
          <a:extLst>
            <a:ext uri="{FF2B5EF4-FFF2-40B4-BE49-F238E27FC236}">
              <a16:creationId xmlns:a16="http://schemas.microsoft.com/office/drawing/2014/main" id="{00000000-0008-0000-28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6" name="Image 5" descr="Logo Direct Lines Groupe">
          <a:extLst>
            <a:ext uri="{FF2B5EF4-FFF2-40B4-BE49-F238E27FC236}">
              <a16:creationId xmlns:a16="http://schemas.microsoft.com/office/drawing/2014/main" id="{00000000-0008-0000-28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7" name="Image 6" descr="Logo Direct Lines Groupe">
          <a:extLst>
            <a:ext uri="{FF2B5EF4-FFF2-40B4-BE49-F238E27FC236}">
              <a16:creationId xmlns:a16="http://schemas.microsoft.com/office/drawing/2014/main" id="{00000000-0008-0000-28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8" name="Image 7" descr="Logo Direct Lines Groupe">
          <a:extLst>
            <a:ext uri="{FF2B5EF4-FFF2-40B4-BE49-F238E27FC236}">
              <a16:creationId xmlns:a16="http://schemas.microsoft.com/office/drawing/2014/main" id="{00000000-0008-0000-28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9" name="Image 8" descr="Logo Direct Lines Groupe">
          <a:extLst>
            <a:ext uri="{FF2B5EF4-FFF2-40B4-BE49-F238E27FC236}">
              <a16:creationId xmlns:a16="http://schemas.microsoft.com/office/drawing/2014/main" id="{00000000-0008-0000-28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1037544</xdr:colOff>
      <xdr:row>5</xdr:row>
      <xdr:rowOff>13607</xdr:rowOff>
    </xdr:to>
    <xdr:pic>
      <xdr:nvPicPr>
        <xdr:cNvPr id="10" name="Image 9" descr="Logo Direct Lines Groupe">
          <a:extLst>
            <a:ext uri="{FF2B5EF4-FFF2-40B4-BE49-F238E27FC236}">
              <a16:creationId xmlns:a16="http://schemas.microsoft.com/office/drawing/2014/main" id="{00000000-0008-0000-28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11" name="Image 10" descr="Logo Direct Lines Groupe">
          <a:extLst>
            <a:ext uri="{FF2B5EF4-FFF2-40B4-BE49-F238E27FC236}">
              <a16:creationId xmlns:a16="http://schemas.microsoft.com/office/drawing/2014/main" id="{00000000-0008-0000-28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35</xdr:col>
      <xdr:colOff>602455</xdr:colOff>
      <xdr:row>5</xdr:row>
      <xdr:rowOff>23813</xdr:rowOff>
    </xdr:to>
    <xdr:pic>
      <xdr:nvPicPr>
        <xdr:cNvPr id="73" name="Image 72" descr="Logo Direct Lines Groupe">
          <a:extLst>
            <a:ext uri="{FF2B5EF4-FFF2-40B4-BE49-F238E27FC236}">
              <a16:creationId xmlns:a16="http://schemas.microsoft.com/office/drawing/2014/main" id="{00000000-0008-0000-29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3" name="Image 2" descr="Logo Direct Lines Groupe">
          <a:extLst>
            <a:ext uri="{FF2B5EF4-FFF2-40B4-BE49-F238E27FC236}">
              <a16:creationId xmlns:a16="http://schemas.microsoft.com/office/drawing/2014/main" id="{00000000-0008-0000-29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4" name="Image 3" descr="Logo Direct Lines Groupe">
          <a:extLst>
            <a:ext uri="{FF2B5EF4-FFF2-40B4-BE49-F238E27FC236}">
              <a16:creationId xmlns:a16="http://schemas.microsoft.com/office/drawing/2014/main" id="{00000000-0008-0000-29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5" name="Image 4" descr="Logo Direct Lines Groupe">
          <a:extLst>
            <a:ext uri="{FF2B5EF4-FFF2-40B4-BE49-F238E27FC236}">
              <a16:creationId xmlns:a16="http://schemas.microsoft.com/office/drawing/2014/main" id="{00000000-0008-0000-29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6" name="Image 5" descr="Logo Direct Lines Groupe">
          <a:extLst>
            <a:ext uri="{FF2B5EF4-FFF2-40B4-BE49-F238E27FC236}">
              <a16:creationId xmlns:a16="http://schemas.microsoft.com/office/drawing/2014/main" id="{00000000-0008-0000-29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7" name="Image 6" descr="Logo Direct Lines Groupe">
          <a:extLst>
            <a:ext uri="{FF2B5EF4-FFF2-40B4-BE49-F238E27FC236}">
              <a16:creationId xmlns:a16="http://schemas.microsoft.com/office/drawing/2014/main" id="{00000000-0008-0000-29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8" name="Image 7" descr="Logo Direct Lines Groupe">
          <a:extLst>
            <a:ext uri="{FF2B5EF4-FFF2-40B4-BE49-F238E27FC236}">
              <a16:creationId xmlns:a16="http://schemas.microsoft.com/office/drawing/2014/main" id="{00000000-0008-0000-29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9" name="Image 8" descr="Logo Direct Lines Groupe">
          <a:extLst>
            <a:ext uri="{FF2B5EF4-FFF2-40B4-BE49-F238E27FC236}">
              <a16:creationId xmlns:a16="http://schemas.microsoft.com/office/drawing/2014/main" id="{00000000-0008-0000-29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1037544</xdr:colOff>
      <xdr:row>5</xdr:row>
      <xdr:rowOff>13607</xdr:rowOff>
    </xdr:to>
    <xdr:pic>
      <xdr:nvPicPr>
        <xdr:cNvPr id="10" name="Image 9" descr="Logo Direct Lines Groupe">
          <a:extLst>
            <a:ext uri="{FF2B5EF4-FFF2-40B4-BE49-F238E27FC236}">
              <a16:creationId xmlns:a16="http://schemas.microsoft.com/office/drawing/2014/main" id="{00000000-0008-0000-29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11" name="Image 10" descr="Logo Direct Lines Groupe">
          <a:extLst>
            <a:ext uri="{FF2B5EF4-FFF2-40B4-BE49-F238E27FC236}">
              <a16:creationId xmlns:a16="http://schemas.microsoft.com/office/drawing/2014/main" id="{00000000-0008-0000-29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35</xdr:col>
      <xdr:colOff>602455</xdr:colOff>
      <xdr:row>5</xdr:row>
      <xdr:rowOff>23813</xdr:rowOff>
    </xdr:to>
    <xdr:pic>
      <xdr:nvPicPr>
        <xdr:cNvPr id="73" name="Image 72" descr="Logo Direct Lines Groupe">
          <a:extLst>
            <a:ext uri="{FF2B5EF4-FFF2-40B4-BE49-F238E27FC236}">
              <a16:creationId xmlns:a16="http://schemas.microsoft.com/office/drawing/2014/main" id="{00000000-0008-0000-2A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3" name="Image 2" descr="Logo Direct Lines Groupe">
          <a:extLst>
            <a:ext uri="{FF2B5EF4-FFF2-40B4-BE49-F238E27FC236}">
              <a16:creationId xmlns:a16="http://schemas.microsoft.com/office/drawing/2014/main" id="{00000000-0008-0000-2A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4" name="Image 3" descr="Logo Direct Lines Groupe">
          <a:extLst>
            <a:ext uri="{FF2B5EF4-FFF2-40B4-BE49-F238E27FC236}">
              <a16:creationId xmlns:a16="http://schemas.microsoft.com/office/drawing/2014/main" id="{00000000-0008-0000-2A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5" name="Image 4" descr="Logo Direct Lines Groupe">
          <a:extLst>
            <a:ext uri="{FF2B5EF4-FFF2-40B4-BE49-F238E27FC236}">
              <a16:creationId xmlns:a16="http://schemas.microsoft.com/office/drawing/2014/main" id="{00000000-0008-0000-2A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6" name="Image 5" descr="Logo Direct Lines Groupe">
          <a:extLst>
            <a:ext uri="{FF2B5EF4-FFF2-40B4-BE49-F238E27FC236}">
              <a16:creationId xmlns:a16="http://schemas.microsoft.com/office/drawing/2014/main" id="{00000000-0008-0000-2A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7" name="Image 6" descr="Logo Direct Lines Groupe">
          <a:extLst>
            <a:ext uri="{FF2B5EF4-FFF2-40B4-BE49-F238E27FC236}">
              <a16:creationId xmlns:a16="http://schemas.microsoft.com/office/drawing/2014/main" id="{00000000-0008-0000-2A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8" name="Image 7" descr="Logo Direct Lines Groupe">
          <a:extLst>
            <a:ext uri="{FF2B5EF4-FFF2-40B4-BE49-F238E27FC236}">
              <a16:creationId xmlns:a16="http://schemas.microsoft.com/office/drawing/2014/main" id="{00000000-0008-0000-2A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9" name="Image 8" descr="Logo Direct Lines Groupe">
          <a:extLst>
            <a:ext uri="{FF2B5EF4-FFF2-40B4-BE49-F238E27FC236}">
              <a16:creationId xmlns:a16="http://schemas.microsoft.com/office/drawing/2014/main" id="{00000000-0008-0000-2A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1037544</xdr:colOff>
      <xdr:row>5</xdr:row>
      <xdr:rowOff>13607</xdr:rowOff>
    </xdr:to>
    <xdr:pic>
      <xdr:nvPicPr>
        <xdr:cNvPr id="10" name="Image 9" descr="Logo Direct Lines Groupe">
          <a:extLst>
            <a:ext uri="{FF2B5EF4-FFF2-40B4-BE49-F238E27FC236}">
              <a16:creationId xmlns:a16="http://schemas.microsoft.com/office/drawing/2014/main" id="{00000000-0008-0000-2A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11" name="Image 10" descr="Logo Direct Lines Groupe">
          <a:extLst>
            <a:ext uri="{FF2B5EF4-FFF2-40B4-BE49-F238E27FC236}">
              <a16:creationId xmlns:a16="http://schemas.microsoft.com/office/drawing/2014/main" id="{00000000-0008-0000-2A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35</xdr:col>
      <xdr:colOff>602455</xdr:colOff>
      <xdr:row>5</xdr:row>
      <xdr:rowOff>23813</xdr:rowOff>
    </xdr:to>
    <xdr:pic>
      <xdr:nvPicPr>
        <xdr:cNvPr id="73" name="Image 72" descr="Logo Direct Lines Groupe">
          <a:extLst>
            <a:ext uri="{FF2B5EF4-FFF2-40B4-BE49-F238E27FC236}">
              <a16:creationId xmlns:a16="http://schemas.microsoft.com/office/drawing/2014/main" id="{00000000-0008-0000-2B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3" name="Image 2" descr="Logo Direct Lines Groupe">
          <a:extLst>
            <a:ext uri="{FF2B5EF4-FFF2-40B4-BE49-F238E27FC236}">
              <a16:creationId xmlns:a16="http://schemas.microsoft.com/office/drawing/2014/main" id="{00000000-0008-0000-2B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4" name="Image 3" descr="Logo Direct Lines Groupe">
          <a:extLst>
            <a:ext uri="{FF2B5EF4-FFF2-40B4-BE49-F238E27FC236}">
              <a16:creationId xmlns:a16="http://schemas.microsoft.com/office/drawing/2014/main" id="{00000000-0008-0000-2B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5" name="Image 4" descr="Logo Direct Lines Groupe">
          <a:extLst>
            <a:ext uri="{FF2B5EF4-FFF2-40B4-BE49-F238E27FC236}">
              <a16:creationId xmlns:a16="http://schemas.microsoft.com/office/drawing/2014/main" id="{00000000-0008-0000-2B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6" name="Image 5" descr="Logo Direct Lines Groupe">
          <a:extLst>
            <a:ext uri="{FF2B5EF4-FFF2-40B4-BE49-F238E27FC236}">
              <a16:creationId xmlns:a16="http://schemas.microsoft.com/office/drawing/2014/main" id="{00000000-0008-0000-2B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7" name="Image 6" descr="Logo Direct Lines Groupe">
          <a:extLst>
            <a:ext uri="{FF2B5EF4-FFF2-40B4-BE49-F238E27FC236}">
              <a16:creationId xmlns:a16="http://schemas.microsoft.com/office/drawing/2014/main" id="{00000000-0008-0000-2B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8" name="Image 7" descr="Logo Direct Lines Groupe">
          <a:extLst>
            <a:ext uri="{FF2B5EF4-FFF2-40B4-BE49-F238E27FC236}">
              <a16:creationId xmlns:a16="http://schemas.microsoft.com/office/drawing/2014/main" id="{00000000-0008-0000-2B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9" name="Image 8" descr="Logo Direct Lines Groupe">
          <a:extLst>
            <a:ext uri="{FF2B5EF4-FFF2-40B4-BE49-F238E27FC236}">
              <a16:creationId xmlns:a16="http://schemas.microsoft.com/office/drawing/2014/main" id="{00000000-0008-0000-2B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1037544</xdr:colOff>
      <xdr:row>5</xdr:row>
      <xdr:rowOff>13607</xdr:rowOff>
    </xdr:to>
    <xdr:pic>
      <xdr:nvPicPr>
        <xdr:cNvPr id="10" name="Image 9" descr="Logo Direct Lines Groupe">
          <a:extLst>
            <a:ext uri="{FF2B5EF4-FFF2-40B4-BE49-F238E27FC236}">
              <a16:creationId xmlns:a16="http://schemas.microsoft.com/office/drawing/2014/main" id="{00000000-0008-0000-2B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11" name="Image 10" descr="Logo Direct Lines Groupe">
          <a:extLst>
            <a:ext uri="{FF2B5EF4-FFF2-40B4-BE49-F238E27FC236}">
              <a16:creationId xmlns:a16="http://schemas.microsoft.com/office/drawing/2014/main" id="{00000000-0008-0000-2B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35</xdr:col>
      <xdr:colOff>602455</xdr:colOff>
      <xdr:row>5</xdr:row>
      <xdr:rowOff>23813</xdr:rowOff>
    </xdr:to>
    <xdr:pic>
      <xdr:nvPicPr>
        <xdr:cNvPr id="73" name="Image 72" descr="Logo Direct Lines Groupe">
          <a:extLst>
            <a:ext uri="{FF2B5EF4-FFF2-40B4-BE49-F238E27FC236}">
              <a16:creationId xmlns:a16="http://schemas.microsoft.com/office/drawing/2014/main" id="{00000000-0008-0000-2C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3" name="Image 2" descr="Logo Direct Lines Groupe">
          <a:extLst>
            <a:ext uri="{FF2B5EF4-FFF2-40B4-BE49-F238E27FC236}">
              <a16:creationId xmlns:a16="http://schemas.microsoft.com/office/drawing/2014/main" id="{00000000-0008-0000-2C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4" name="Image 3" descr="Logo Direct Lines Groupe">
          <a:extLst>
            <a:ext uri="{FF2B5EF4-FFF2-40B4-BE49-F238E27FC236}">
              <a16:creationId xmlns:a16="http://schemas.microsoft.com/office/drawing/2014/main" id="{00000000-0008-0000-2C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5" name="Image 4" descr="Logo Direct Lines Groupe">
          <a:extLst>
            <a:ext uri="{FF2B5EF4-FFF2-40B4-BE49-F238E27FC236}">
              <a16:creationId xmlns:a16="http://schemas.microsoft.com/office/drawing/2014/main" id="{00000000-0008-0000-2C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6" name="Image 5" descr="Logo Direct Lines Groupe">
          <a:extLst>
            <a:ext uri="{FF2B5EF4-FFF2-40B4-BE49-F238E27FC236}">
              <a16:creationId xmlns:a16="http://schemas.microsoft.com/office/drawing/2014/main" id="{00000000-0008-0000-2C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7" name="Image 6" descr="Logo Direct Lines Groupe">
          <a:extLst>
            <a:ext uri="{FF2B5EF4-FFF2-40B4-BE49-F238E27FC236}">
              <a16:creationId xmlns:a16="http://schemas.microsoft.com/office/drawing/2014/main" id="{00000000-0008-0000-2C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8" name="Image 7" descr="Logo Direct Lines Groupe">
          <a:extLst>
            <a:ext uri="{FF2B5EF4-FFF2-40B4-BE49-F238E27FC236}">
              <a16:creationId xmlns:a16="http://schemas.microsoft.com/office/drawing/2014/main" id="{00000000-0008-0000-2C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9" name="Image 8" descr="Logo Direct Lines Groupe">
          <a:extLst>
            <a:ext uri="{FF2B5EF4-FFF2-40B4-BE49-F238E27FC236}">
              <a16:creationId xmlns:a16="http://schemas.microsoft.com/office/drawing/2014/main" id="{00000000-0008-0000-2C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1037544</xdr:colOff>
      <xdr:row>5</xdr:row>
      <xdr:rowOff>13607</xdr:rowOff>
    </xdr:to>
    <xdr:pic>
      <xdr:nvPicPr>
        <xdr:cNvPr id="10" name="Image 9" descr="Logo Direct Lines Groupe">
          <a:extLst>
            <a:ext uri="{FF2B5EF4-FFF2-40B4-BE49-F238E27FC236}">
              <a16:creationId xmlns:a16="http://schemas.microsoft.com/office/drawing/2014/main" id="{00000000-0008-0000-2C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11" name="Image 10" descr="Logo Direct Lines Groupe">
          <a:extLst>
            <a:ext uri="{FF2B5EF4-FFF2-40B4-BE49-F238E27FC236}">
              <a16:creationId xmlns:a16="http://schemas.microsoft.com/office/drawing/2014/main" id="{00000000-0008-0000-2C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TableauFraisExploitation8" displayName="TableauFraisExploitation8" ref="I11:N52" totalsRowCount="1" headerRowDxfId="1806" dataDxfId="1805" totalsRowDxfId="1804" totalsRowCellStyle="Pourcentage">
  <sortState xmlns:xlrd2="http://schemas.microsoft.com/office/spreadsheetml/2017/richdata2" ref="I7:M27">
    <sortCondition ref="I16:I37"/>
  </sortState>
  <tableColumns count="6">
    <tableColumn id="1" xr3:uid="{00000000-0010-0000-0000-000001000000}" name="Agents" totalsRowFunction="count" dataDxfId="1803" totalsRowDxfId="1802">
      <calculatedColumnFormula>Données!D14</calculatedColumnFormula>
    </tableColumn>
    <tableColumn id="3" xr3:uid="{00000000-0010-0000-0000-000003000000}" name="N °Ecoute" totalsRowFunction="sum" dataDxfId="1801" totalsRowDxfId="1800">
      <calculatedColumnFormula>IFERROR(VLOOKUP(TableauFraisExploitation8[[#This Row],[Agents]],Données!V3:X42,3,),"")</calculatedColumnFormula>
    </tableColumn>
    <tableColumn id="5" xr3:uid="{00000000-0010-0000-0000-000005000000}" name="N° de briéfe" totalsRowFunction="sum" dataDxfId="1799" totalsRowDxfId="1798">
      <calculatedColumnFormula>VLOOKUP(TableauFraisExploitation8[[#This Row],[Agents]],Données!V3:Y42,4,0)</calculatedColumnFormula>
    </tableColumn>
    <tableColumn id="2" xr3:uid="{00000000-0010-0000-0000-000002000000}" name="Moyenne" totalsRowFunction="custom" dataDxfId="1797" totalsRowDxfId="1796" dataCellStyle="Pourcentage">
      <calculatedColumnFormula>IFERROR(VLOOKUP(TableauFraisExploitation8[[#This Row],[Agents]],Données!V3:X42,2,0),"NE")</calculatedColumnFormula>
      <totalsRowFormula>IFERROR(SUBTOTAL(101,TableauFraisExploitation8[Moyenne]),"")</totalsRowFormula>
    </tableColumn>
    <tableColumn id="6" xr3:uid="{00000000-0010-0000-0000-000006000000}" name="Agents2" dataDxfId="1795" totalsRowDxfId="1794" dataCellStyle="Pourcentage">
      <calculatedColumnFormula>TableauFraisExploitation8[[#This Row],[Agents]]</calculatedColumnFormula>
    </tableColumn>
    <tableColumn id="4" xr3:uid="{00000000-0010-0000-0000-000004000000}" name="Ecart" totalsRowFunction="custom" dataDxfId="1793" totalsRowDxfId="1792" dataCellStyle="Pourcentage">
      <calculatedColumnFormula>IFERROR(TableauFraisExploitation8[[#This Row],[Moyenne]]-100%,"")</calculatedColumnFormula>
      <totalsRowFormula>IFERROR(SUBTOTAL(105,TableauFraisExploitation8[Ecart]),"")</totalsRowFormula>
    </tableColumn>
  </tableColumns>
  <tableStyleInfo name="TableStyleMedium11" showFirstColumn="0" showLastColumn="0" showRowStripes="0" showColumnStripes="0"/>
  <extLst>
    <ext xmlns:x14="http://schemas.microsoft.com/office/spreadsheetml/2009/9/main" uri="{504A1905-F514-4f6f-8877-14C23A59335A}">
      <x14:table altText="Tableau Frais d’exploitation" altTextSummary="Liste des frais d’exploitation pour les valeurs réelles et estimées avec la différence calculée."/>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1000000}" name="TableauTotaux10" displayName="TableauTotaux10" ref="C11:F14" totalsRowCount="1" headerRowDxfId="1791" dataDxfId="1790" totalsRowDxfId="1789">
  <autoFilter ref="C11:F13" xr:uid="{00000000-0009-0000-0100-000007000000}"/>
  <tableColumns count="4">
    <tableColumn id="1" xr3:uid="{00000000-0010-0000-0100-000001000000}" name="Global" dataDxfId="1788" totalsRowDxfId="1787"/>
    <tableColumn id="2" xr3:uid="{00000000-0010-0000-0100-000002000000}" name="Agent" dataDxfId="1786" totalsRowDxfId="1785" dataCellStyle="Pourcentage">
      <calculatedColumnFormula>VLOOKUP(TableauTotaux10[[#This Row],[Moyenne]],TableauFraisExploitation8[[#Headers],[#Data],[Moyenne]:[Ecart]],2,0)</calculatedColumnFormula>
    </tableColumn>
    <tableColumn id="3" xr3:uid="{00000000-0010-0000-0100-000003000000}" name="Moyenne" dataDxfId="1784" totalsRowDxfId="1783" dataCellStyle="Pourcentage"/>
    <tableColumn id="4" xr3:uid="{00000000-0010-0000-0100-000004000000}" name="Ecart" dataDxfId="1782" totalsRowDxfId="1781" dataCellStyle="Pourcentage">
      <calculatedColumnFormula>100%-TableauTotaux10[[#This Row],[Moyenne]]</calculatedColumnFormula>
    </tableColumn>
  </tableColumns>
  <tableStyleInfo name="Monthly Budget 2" showFirstColumn="0" showLastColumn="1" showRowStripes="0" showColumnStripes="0"/>
  <extLst>
    <ext xmlns:x14="http://schemas.microsoft.com/office/spreadsheetml/2009/9/main" uri="{504A1905-F514-4f6f-8877-14C23A59335A}">
      <x14:table altText="Tableau Totaux du budget" altTextSummary="Tableau qui additionne le total des dépenses et des revenus réels et estimés provenant des autres tableaux de la feuille de calcul, puis qui calcule la différence et indique le solde (revenus moins les dépenses)"/>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2000000}" name="Tableau5" displayName="Tableau5" ref="C81:E92" totalsRowCount="1" headerRowDxfId="1780" dataDxfId="1779" totalsRowDxfId="1777" tableBorderDxfId="1778">
  <tableColumns count="3">
    <tableColumn id="1" xr3:uid="{00000000-0010-0000-0200-000001000000}" name="Item" totalsRowFunction="count" dataDxfId="1776" totalsRowDxfId="1775"/>
    <tableColumn id="2" xr3:uid="{00000000-0010-0000-0200-000002000000}" name="Atteint" totalsRowFunction="custom" dataDxfId="1774" totalsRowDxfId="1773">
      <calculatedColumnFormula>IFERROR(VLOOKUP(Tableau5[[#This Row],[Item]],'Suivi  Détaillé'!C21:D125,2,0),"")</calculatedColumnFormula>
      <totalsRowFormula>IFERROR(SUBTOTAL(101,Tableau5[Atteint]),"")</totalsRowFormula>
    </tableColumn>
    <tableColumn id="3" xr3:uid="{00000000-0010-0000-0200-000003000000}" name="Ecart de l'objectif" totalsRowFunction="custom" dataDxfId="1772" totalsRowDxfId="1771">
      <calculatedColumnFormula>IFERROR(100%-Tableau5[[#This Row],[Atteint]],"")</calculatedColumnFormula>
      <totalsRowFormula>IFERROR(SUBTOTAL(101,Tableau5[Ecart de l''objectif]),"")</totalsRowFormula>
    </tableColumn>
  </tableColumns>
  <tableStyleInfo name="TableStyleMedium1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3000000}" name="TableauFraisExploitation814" displayName="TableauFraisExploitation814" ref="C97:E238" totalsRowCount="1" headerRowDxfId="1770" dataDxfId="1769" totalsRowDxfId="1768" totalsRowCellStyle="Pourcentage">
  <tableColumns count="3">
    <tableColumn id="1" xr3:uid="{00000000-0010-0000-0300-000001000000}" name="Sous  Item" totalsRowFunction="count" dataDxfId="1767" totalsRowDxfId="1766">
      <calculatedColumnFormula>'Suivi  Détaillé'!C22</calculatedColumnFormula>
    </tableColumn>
    <tableColumn id="2" xr3:uid="{00000000-0010-0000-0300-000002000000}" name="Atteint" totalsRowFunction="custom" dataDxfId="1765" totalsRowDxfId="1764" dataCellStyle="Pourcentage">
      <calculatedColumnFormula>IFERROR(VLOOKUP(TableauFraisExploitation814[[#This Row],[Sous  Item]],'Suivi  Détaillé'!C:D,2,0),"")</calculatedColumnFormula>
      <totalsRowFormula>IFERROR(SUBTOTAL(101,TableauFraisExploitation814[Atteint]),"")</totalsRowFormula>
    </tableColumn>
    <tableColumn id="6" xr3:uid="{00000000-0010-0000-0300-000006000000}" name="Ecart de l'objectif" totalsRowFunction="custom" dataDxfId="1763" totalsRowDxfId="1762" dataCellStyle="Pourcentage">
      <calculatedColumnFormula>IFERROR(100%-TableauFraisExploitation814[[#This Row],[Atteint]],"")</calculatedColumnFormula>
      <totalsRowFormula>IFERROR(SUBTOTAL(101,TableauFraisExploitation814[Ecart de l''objectif]),"")</totalsRowFormula>
    </tableColumn>
  </tableColumns>
  <tableStyleInfo name="TableStyleMedium11" showFirstColumn="0" showLastColumn="0" showRowStripes="0" showColumnStripes="0"/>
  <extLst>
    <ext xmlns:x14="http://schemas.microsoft.com/office/spreadsheetml/2009/9/main" uri="{504A1905-F514-4f6f-8877-14C23A59335A}">
      <x14:table altText="Tableau Frais d’exploitation" altTextSummary="Liste des frais d’exploitation pour les valeurs réelles et estimées avec la différence calculée."/>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Tableau1" displayName="Tableau1" ref="U12:W13" totalsRowShown="0" headerRowDxfId="1761" dataDxfId="1760" tableBorderDxfId="1759">
  <tableColumns count="3">
    <tableColumn id="1" xr3:uid="{00000000-0010-0000-0400-000001000000}" name="Objectif" dataDxfId="1758">
      <calculatedColumnFormula>(40-(COUNTBLANK(Données!D14:D53)))*3</calculatedColumnFormula>
    </tableColumn>
    <tableColumn id="2" xr3:uid="{00000000-0010-0000-0400-000002000000}" name="Atteint" dataDxfId="1757">
      <calculatedColumnFormula>TableauFraisExploitation8[[#Totals],[N °Ecoute]]</calculatedColumnFormula>
    </tableColumn>
    <tableColumn id="3" xr3:uid="{00000000-0010-0000-0400-000003000000}" name="Ecart de l'objectif" dataDxfId="1756" dataCellStyle="Pourcentage">
      <calculatedColumnFormula>Tableau1[Atteint]-Tableau1[Objectif]</calculatedColumnFormula>
    </tableColumn>
  </tableColumns>
  <tableStyleInfo name="TableStyleLight1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5000000}" name="Tableau13" displayName="Tableau13" ref="U30:W31" totalsRowShown="0" headerRowDxfId="1755" dataDxfId="1754" tableBorderDxfId="1753">
  <tableColumns count="3">
    <tableColumn id="1" xr3:uid="{00000000-0010-0000-0500-000001000000}" name="Objectif" dataDxfId="1752">
      <calculatedColumnFormula>(40-(COUNTBLANK(Données!D14:D53)))*3</calculatedColumnFormula>
    </tableColumn>
    <tableColumn id="2" xr3:uid="{00000000-0010-0000-0500-000002000000}" name="Atteint" dataDxfId="1751">
      <calculatedColumnFormula>TableauFraisExploitation8[[#Totals],[N° de briéfe]]</calculatedColumnFormula>
    </tableColumn>
    <tableColumn id="3" xr3:uid="{00000000-0010-0000-0500-000003000000}" name="Ecart de l'objectif" dataDxfId="1750" dataCellStyle="Pourcentage">
      <calculatedColumnFormula>Tableau13[Atteint]-Tableau13[Objectif]</calculatedColumnFormula>
    </tableColumn>
  </tableColumns>
  <tableStyleInfo name="TableStyleLight10"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6000000}" name="Tableau3" displayName="Tableau3" ref="U51:V65" totalsRowCount="1" headerRowDxfId="1749">
  <tableColumns count="2">
    <tableColumn id="1" xr3:uid="{00000000-0010-0000-0600-000001000000}" name="Typologie d'appel" totalsRowLabel="Total" dataDxfId="1748" totalsRowDxfId="1747">
      <calculatedColumnFormula>Données!J14</calculatedColumnFormula>
    </tableColumn>
    <tableColumn id="2" xr3:uid="{00000000-0010-0000-0600-000002000000}" name="NB Ecoutes" totalsRowFunction="sum" dataDxfId="1746" totalsRowDxfId="1745">
      <calculatedColumnFormula>IFERROR(VLOOKUP(Tableau3[[#This Row],[Typologie d''appel]],Données!AA:AB,2,0),"")</calculatedColumnFormula>
    </tableColumn>
  </tableColumns>
  <tableStyleInfo name="TableStyleLight1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7000000}" name="Tableau4" displayName="Tableau4" ref="U70:V75" totalsRowCount="1" headerRowDxfId="1744" dataDxfId="1743">
  <tableColumns count="2">
    <tableColumn id="1" xr3:uid="{00000000-0010-0000-0700-000001000000}" name="Périmétre" totalsRowLabel="Total" dataDxfId="1742" totalsRowDxfId="1741">
      <calculatedColumnFormula>Données!AA25</calculatedColumnFormula>
    </tableColumn>
    <tableColumn id="2" xr3:uid="{00000000-0010-0000-0700-000002000000}" name="NB Ecoutes" totalsRowFunction="count" dataDxfId="1740" totalsRowDxfId="1739">
      <calculatedColumnFormula>Données!AB25</calculatedColumnFormula>
    </tableColumn>
  </tableColumns>
  <tableStyleInfo name="TableStyleLight1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8000000}" name="Tableau6" displayName="Tableau6" ref="U81:V88" totalsRowCount="1" headerRowDxfId="1738" dataDxfId="1737" tableBorderDxfId="1736">
  <autoFilter ref="U81:V87" xr:uid="{00000000-0009-0000-0100-000006000000}"/>
  <tableColumns count="2">
    <tableColumn id="1" xr3:uid="{00000000-0010-0000-0800-000001000000}" name="Périmétre" totalsRowLabel="Total" dataDxfId="1735" totalsRowDxfId="1734">
      <calculatedColumnFormula>Données!AA34</calculatedColumnFormula>
    </tableColumn>
    <tableColumn id="2" xr3:uid="{00000000-0010-0000-0800-000002000000}" name="NB Ecoutes" totalsRowFunction="sum" dataDxfId="1733" totalsRowDxfId="1732">
      <calculatedColumnFormula>Données!AB34</calculatedColumnFormula>
    </tableColumn>
  </tableColumns>
  <tableStyleInfo name="TableStyleLight10"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8" tint="0.79998168889431442"/>
    <pageSetUpPr autoPageBreaks="0" fitToPage="1"/>
  </sheetPr>
  <dimension ref="A1:AD2015"/>
  <sheetViews>
    <sheetView showGridLines="0" zoomScaleNormal="100" workbookViewId="0">
      <selection activeCell="D82" sqref="D82"/>
    </sheetView>
  </sheetViews>
  <sheetFormatPr baseColWidth="10" defaultColWidth="10.28515625" defaultRowHeight="15.95" customHeight="1" x14ac:dyDescent="0.25"/>
  <cols>
    <col min="1" max="1" width="2.28515625" style="75" customWidth="1"/>
    <col min="2" max="2" width="0.7109375" style="11" customWidth="1"/>
    <col min="3" max="3" width="45.85546875" style="75" customWidth="1"/>
    <col min="4" max="4" width="26.42578125" style="75" bestFit="1" customWidth="1"/>
    <col min="5" max="6" width="21.7109375" style="75" customWidth="1"/>
    <col min="7" max="7" width="3" style="75" customWidth="1"/>
    <col min="8" max="8" width="4.28515625" style="76" customWidth="1"/>
    <col min="9" max="9" width="43.5703125" style="76" customWidth="1"/>
    <col min="10" max="10" width="12.140625" style="76" customWidth="1"/>
    <col min="11" max="11" width="13.28515625" style="76" customWidth="1"/>
    <col min="12" max="12" width="14.85546875" style="76" customWidth="1"/>
    <col min="13" max="13" width="1.5703125" style="76" hidden="1" customWidth="1"/>
    <col min="14" max="14" width="15.140625" style="76" customWidth="1"/>
    <col min="15" max="15" width="3.42578125" style="2" customWidth="1"/>
    <col min="16" max="16" width="0.7109375" style="11" customWidth="1"/>
    <col min="17" max="17" width="3" style="2" customWidth="1"/>
    <col min="18" max="18" width="0.5703125" style="11" customWidth="1"/>
    <col min="19" max="19" width="2.7109375" style="91" customWidth="1"/>
    <col min="20" max="20" width="8.28515625" style="2" customWidth="1"/>
    <col min="21" max="21" width="26.28515625" style="2" customWidth="1"/>
    <col min="22" max="22" width="19.85546875" style="2" customWidth="1"/>
    <col min="23" max="23" width="36.28515625" style="2" customWidth="1"/>
    <col min="24" max="24" width="27.42578125" style="2" customWidth="1"/>
    <col min="25" max="25" width="2.7109375" style="2" customWidth="1"/>
    <col min="26" max="26" width="12.5703125" style="2" customWidth="1"/>
    <col min="27" max="27" width="16.5703125" style="2" customWidth="1"/>
    <col min="28" max="28" width="11.5703125" style="2" customWidth="1"/>
    <col min="29" max="29" width="2.85546875" style="11" customWidth="1"/>
    <col min="30" max="30" width="3.42578125" style="2" customWidth="1"/>
    <col min="31" max="39" width="10.28515625" style="2"/>
    <col min="40" max="40" width="10.28515625" style="2" customWidth="1"/>
    <col min="41" max="16384" width="10.28515625" style="2"/>
  </cols>
  <sheetData>
    <row r="1" spans="1:30" s="11" customFormat="1" ht="28.5" customHeight="1" x14ac:dyDescent="0.25">
      <c r="A1" s="520"/>
      <c r="B1" s="521"/>
      <c r="C1" s="522"/>
      <c r="D1" s="526" t="s">
        <v>59</v>
      </c>
      <c r="E1" s="527"/>
      <c r="F1" s="527"/>
      <c r="G1" s="527"/>
      <c r="H1" s="527"/>
      <c r="I1" s="527"/>
      <c r="J1" s="527"/>
      <c r="K1" s="527"/>
      <c r="L1" s="527"/>
      <c r="M1" s="527"/>
      <c r="N1" s="527"/>
      <c r="O1" s="527"/>
      <c r="P1" s="527"/>
      <c r="Q1" s="527"/>
      <c r="R1" s="527"/>
      <c r="S1" s="527"/>
      <c r="T1" s="527"/>
      <c r="U1" s="527"/>
      <c r="V1" s="527"/>
      <c r="W1" s="527"/>
      <c r="X1" s="527"/>
      <c r="Y1" s="527"/>
      <c r="Z1" s="527"/>
      <c r="AA1" s="527"/>
      <c r="AB1" s="527"/>
      <c r="AC1" s="60"/>
      <c r="AD1" s="60"/>
    </row>
    <row r="2" spans="1:30" s="11" customFormat="1" ht="37.5" customHeight="1" x14ac:dyDescent="0.25">
      <c r="A2" s="523"/>
      <c r="B2" s="524"/>
      <c r="C2" s="525"/>
      <c r="D2" s="526"/>
      <c r="E2" s="527"/>
      <c r="F2" s="527"/>
      <c r="G2" s="527"/>
      <c r="H2" s="527"/>
      <c r="I2" s="527"/>
      <c r="J2" s="527"/>
      <c r="K2" s="527"/>
      <c r="L2" s="527"/>
      <c r="M2" s="527"/>
      <c r="N2" s="527"/>
      <c r="O2" s="527"/>
      <c r="P2" s="527"/>
      <c r="Q2" s="527"/>
      <c r="R2" s="527"/>
      <c r="S2" s="527"/>
      <c r="T2" s="527"/>
      <c r="U2" s="527"/>
      <c r="V2" s="527"/>
      <c r="W2" s="527"/>
      <c r="X2" s="527"/>
      <c r="Y2" s="527"/>
      <c r="Z2" s="527"/>
      <c r="AA2" s="527"/>
      <c r="AB2" s="527"/>
      <c r="AC2" s="60"/>
      <c r="AD2" s="60"/>
    </row>
    <row r="3" spans="1:30" s="11" customFormat="1" ht="53.25" customHeight="1" x14ac:dyDescent="0.85">
      <c r="A3" s="61"/>
      <c r="B3" s="62"/>
      <c r="C3" s="62"/>
      <c r="D3" s="63"/>
      <c r="E3" s="63"/>
      <c r="F3" s="63"/>
      <c r="G3" s="63"/>
      <c r="H3" s="63"/>
      <c r="I3" s="63"/>
      <c r="J3" s="63"/>
      <c r="K3" s="63"/>
      <c r="L3" s="63"/>
      <c r="M3" s="63"/>
      <c r="N3" s="63"/>
      <c r="O3" s="63"/>
      <c r="P3" s="63"/>
      <c r="Q3" s="63"/>
      <c r="R3" s="63"/>
      <c r="S3" s="64"/>
    </row>
    <row r="4" spans="1:30" s="11" customFormat="1" ht="53.25" hidden="1" customHeight="1" x14ac:dyDescent="0.85">
      <c r="A4" s="61"/>
      <c r="B4" s="62"/>
      <c r="C4" s="62"/>
      <c r="D4" s="63"/>
      <c r="E4" s="63"/>
      <c r="F4" s="63"/>
      <c r="G4" s="63"/>
      <c r="H4" s="63"/>
      <c r="I4" s="63"/>
      <c r="J4" s="63"/>
      <c r="K4" s="63"/>
      <c r="L4" s="63"/>
      <c r="M4" s="63"/>
      <c r="N4" s="63"/>
      <c r="O4" s="63"/>
      <c r="P4" s="63"/>
      <c r="Q4" s="63"/>
      <c r="R4" s="63"/>
      <c r="S4" s="64"/>
    </row>
    <row r="5" spans="1:30" s="11" customFormat="1" ht="53.25" hidden="1" customHeight="1" x14ac:dyDescent="0.85">
      <c r="A5" s="61"/>
      <c r="B5" s="62"/>
      <c r="C5" s="62"/>
      <c r="D5" s="63"/>
      <c r="E5" s="63"/>
      <c r="F5" s="63"/>
      <c r="G5" s="63"/>
      <c r="H5" s="63"/>
      <c r="I5" s="63"/>
      <c r="J5" s="63"/>
      <c r="K5" s="63"/>
      <c r="L5" s="63"/>
      <c r="M5" s="63"/>
      <c r="N5" s="63"/>
      <c r="O5" s="63"/>
      <c r="P5" s="63"/>
      <c r="Q5" s="63"/>
      <c r="R5" s="63"/>
      <c r="S5" s="64"/>
    </row>
    <row r="6" spans="1:30" s="11" customFormat="1" ht="53.25" hidden="1" customHeight="1" x14ac:dyDescent="0.85">
      <c r="A6" s="61"/>
      <c r="B6" s="62"/>
      <c r="C6" s="62"/>
      <c r="D6" s="63"/>
      <c r="E6" s="63"/>
      <c r="F6" s="63"/>
      <c r="G6" s="63"/>
      <c r="H6" s="63"/>
      <c r="I6" s="63"/>
      <c r="J6" s="63"/>
      <c r="K6" s="63"/>
      <c r="L6" s="63"/>
      <c r="M6" s="63"/>
      <c r="N6" s="63"/>
      <c r="O6" s="63"/>
      <c r="P6" s="63"/>
      <c r="Q6" s="63"/>
      <c r="R6" s="63"/>
      <c r="S6" s="64"/>
    </row>
    <row r="7" spans="1:30" s="66" customFormat="1" ht="45.75" hidden="1" customHeight="1" x14ac:dyDescent="0.85">
      <c r="A7" s="61"/>
      <c r="B7" s="62"/>
      <c r="C7" s="62"/>
      <c r="D7" s="62"/>
      <c r="E7" s="62"/>
      <c r="F7" s="62"/>
      <c r="G7" s="62"/>
      <c r="H7" s="62"/>
      <c r="I7" s="62"/>
      <c r="J7" s="62"/>
      <c r="K7" s="62"/>
      <c r="L7" s="62"/>
      <c r="M7" s="62"/>
      <c r="N7" s="62"/>
      <c r="O7" s="62"/>
      <c r="P7" s="62"/>
      <c r="Q7" s="62"/>
      <c r="R7" s="62"/>
      <c r="S7" s="65"/>
      <c r="T7" s="62"/>
      <c r="U7" s="62"/>
      <c r="V7" s="62"/>
      <c r="W7" s="62"/>
      <c r="X7" s="62"/>
      <c r="Y7" s="62"/>
      <c r="Z7" s="62"/>
      <c r="AA7" s="62"/>
      <c r="AB7" s="62"/>
      <c r="AC7" s="62"/>
      <c r="AD7" s="62"/>
    </row>
    <row r="8" spans="1:30" s="11" customFormat="1" ht="18" customHeight="1" x14ac:dyDescent="0.25">
      <c r="A8" s="67"/>
      <c r="B8" s="68"/>
      <c r="C8" s="68"/>
      <c r="D8" s="68"/>
      <c r="E8" s="68"/>
      <c r="F8" s="68"/>
      <c r="G8" s="68"/>
      <c r="H8" s="68"/>
      <c r="I8" s="68"/>
      <c r="J8" s="68"/>
      <c r="K8" s="68"/>
      <c r="L8" s="68"/>
      <c r="M8" s="68"/>
      <c r="N8" s="68"/>
      <c r="O8" s="68"/>
      <c r="P8" s="69"/>
      <c r="Q8" s="70"/>
      <c r="R8" s="69"/>
      <c r="S8" s="67"/>
      <c r="T8" s="68"/>
      <c r="U8" s="68"/>
      <c r="V8" s="68"/>
      <c r="W8" s="68"/>
      <c r="X8" s="227"/>
      <c r="Y8" s="227"/>
    </row>
    <row r="9" spans="1:30" s="11" customFormat="1" ht="4.5" customHeight="1" x14ac:dyDescent="0.25">
      <c r="A9" s="72"/>
      <c r="B9" s="72"/>
      <c r="C9" s="72"/>
      <c r="D9" s="72"/>
      <c r="E9" s="72"/>
      <c r="F9" s="72"/>
      <c r="G9" s="72"/>
      <c r="H9" s="72"/>
      <c r="I9" s="72"/>
      <c r="J9" s="72"/>
      <c r="K9" s="72"/>
      <c r="L9" s="72"/>
      <c r="M9" s="72"/>
      <c r="N9" s="72"/>
      <c r="O9" s="72"/>
      <c r="P9" s="72"/>
      <c r="Q9" s="73"/>
      <c r="R9" s="72"/>
    </row>
    <row r="10" spans="1:30" ht="31.5" x14ac:dyDescent="0.25">
      <c r="C10" s="519" t="s">
        <v>55</v>
      </c>
      <c r="D10" s="519"/>
      <c r="E10" s="519"/>
      <c r="F10" s="519"/>
      <c r="O10" s="76"/>
      <c r="Q10" s="73"/>
      <c r="R10" s="77"/>
      <c r="S10" s="229"/>
      <c r="U10" s="528" t="s">
        <v>77</v>
      </c>
      <c r="V10" s="528"/>
      <c r="W10" s="528"/>
      <c r="Y10" s="70"/>
    </row>
    <row r="11" spans="1:30" s="86" customFormat="1" ht="15.75" x14ac:dyDescent="0.25">
      <c r="A11" s="78"/>
      <c r="B11" s="79"/>
      <c r="C11" s="80" t="s">
        <v>33</v>
      </c>
      <c r="D11" s="80" t="s">
        <v>34</v>
      </c>
      <c r="E11" s="81" t="s">
        <v>35</v>
      </c>
      <c r="F11" s="80" t="s">
        <v>53</v>
      </c>
      <c r="G11" s="82"/>
      <c r="H11" s="83"/>
      <c r="I11" s="80" t="s">
        <v>36</v>
      </c>
      <c r="J11" s="80" t="s">
        <v>60</v>
      </c>
      <c r="K11" s="80" t="s">
        <v>73</v>
      </c>
      <c r="L11" s="81" t="s">
        <v>35</v>
      </c>
      <c r="M11" s="81" t="s">
        <v>56</v>
      </c>
      <c r="N11" s="80" t="s">
        <v>53</v>
      </c>
      <c r="O11" s="83"/>
      <c r="P11" s="79"/>
      <c r="Q11" s="73"/>
      <c r="R11" s="77"/>
      <c r="S11" s="230"/>
      <c r="Y11" s="73"/>
    </row>
    <row r="12" spans="1:30" ht="16.5" customHeight="1" x14ac:dyDescent="0.25">
      <c r="C12" s="87" t="s">
        <v>37</v>
      </c>
      <c r="D12" s="182" t="str">
        <f>IFERROR(VLOOKUP(TableauTotaux10[[#This Row],[Moyenne]],TableauFraisExploitation8[[#Headers],[#Data],[Moyenne]:[Ecart]],2,0),"")</f>
        <v/>
      </c>
      <c r="E12" s="88">
        <f>MAX(TableauFraisExploitation8[Moyenne])</f>
        <v>0</v>
      </c>
      <c r="F12" s="144">
        <f>100%-TableauTotaux10[[#This Row],[Moyenne]]</f>
        <v>1</v>
      </c>
      <c r="G12" s="89"/>
      <c r="I12" s="183" t="str">
        <f>Données!D14</f>
        <v>khaoula Yaakoubi</v>
      </c>
      <c r="J12" s="80" t="str">
        <f>IFERROR(VLOOKUP(TableauFraisExploitation8[[#This Row],[Agents]],Données!V3:Y42,3,),"")</f>
        <v/>
      </c>
      <c r="K12" s="80" t="str">
        <f>IFERROR(VLOOKUP(TableauFraisExploitation8[[#This Row],[Agents]],Données!V3:Y42,4,0),"")</f>
        <v/>
      </c>
      <c r="L12" s="88" t="str">
        <f>IFERROR(VLOOKUP(TableauFraisExploitation8[[#This Row],[Agents]],Données!V3:X42,2,0),"NE")</f>
        <v>NE</v>
      </c>
      <c r="M12" s="90" t="str">
        <f>TableauFraisExploitation8[[#This Row],[Agents]]</f>
        <v>khaoula Yaakoubi</v>
      </c>
      <c r="N12" s="88" t="str">
        <f>IFERROR(100%-TableauFraisExploitation8[[#This Row],[Moyenne]],"NE")</f>
        <v>NE</v>
      </c>
      <c r="O12" s="76"/>
      <c r="Q12" s="73"/>
      <c r="R12" s="77"/>
      <c r="S12" s="73"/>
      <c r="U12" s="134" t="s">
        <v>76</v>
      </c>
      <c r="V12" s="134" t="s">
        <v>98</v>
      </c>
      <c r="W12" s="134" t="s">
        <v>54</v>
      </c>
      <c r="Y12" s="73"/>
    </row>
    <row r="13" spans="1:30" ht="16.5" customHeight="1" x14ac:dyDescent="0.25">
      <c r="C13" s="87" t="s">
        <v>0</v>
      </c>
      <c r="D13" s="182" t="str">
        <f>IFERROR(VLOOKUP(TableauTotaux10[[#This Row],[Moyenne]],TableauFraisExploitation8[[#Headers],[#Data],[Moyenne]:[Ecart]],2,0),"")</f>
        <v/>
      </c>
      <c r="E13" s="94">
        <f>MIN(TableauFraisExploitation8[Moyenne])</f>
        <v>0</v>
      </c>
      <c r="F13" s="145">
        <f>100%-TableauTotaux10[[#This Row],[Moyenne]]</f>
        <v>1</v>
      </c>
      <c r="G13" s="89"/>
      <c r="I13" s="183" t="str">
        <f>Données!D15</f>
        <v>Brenda Louboya Odia</v>
      </c>
      <c r="J13" s="80" t="str">
        <f>IFERROR(VLOOKUP(TableauFraisExploitation8[[#This Row],[Agents]],Données!V3:Y42,3,),"")</f>
        <v/>
      </c>
      <c r="K13" s="80" t="str">
        <f>IFERROR(VLOOKUP(TableauFraisExploitation8[[#This Row],[Agents]],Données!V3:Y42,4,0),"")</f>
        <v/>
      </c>
      <c r="L13" s="88" t="str">
        <f>IFERROR(VLOOKUP(TableauFraisExploitation8[[#This Row],[Agents]],Données!V3:X42,2,0),"NE")</f>
        <v>NE</v>
      </c>
      <c r="M13" s="90" t="str">
        <f>TableauFraisExploitation8[[#This Row],[Agents]]</f>
        <v>Brenda Louboya Odia</v>
      </c>
      <c r="N13" s="88" t="str">
        <f>IFERROR(TableauFraisExploitation8[[#This Row],[Moyenne]]-100%,"NE")</f>
        <v>NE</v>
      </c>
      <c r="O13" s="76"/>
      <c r="Q13" s="73"/>
      <c r="R13" s="77"/>
      <c r="S13" s="73"/>
      <c r="U13" s="134">
        <f>(40-(COUNTBLANK(Données!D14:D53)))*3</f>
        <v>60</v>
      </c>
      <c r="V13" s="134">
        <f>TableauFraisExploitation8[[#Totals],[N °Ecoute]]</f>
        <v>0</v>
      </c>
      <c r="W13" s="231">
        <f>Tableau1[Atteint]-Tableau1[Objectif]</f>
        <v>-60</v>
      </c>
      <c r="Y13" s="73"/>
    </row>
    <row r="14" spans="1:30" ht="16.5" customHeight="1" x14ac:dyDescent="0.25">
      <c r="C14" s="87"/>
      <c r="D14" s="97"/>
      <c r="E14" s="97"/>
      <c r="F14" s="97"/>
      <c r="G14" s="98"/>
      <c r="I14" s="183" t="str">
        <f>Données!D16</f>
        <v>Alaeddine Riahi</v>
      </c>
      <c r="J14" s="80" t="str">
        <f>IFERROR(VLOOKUP(TableauFraisExploitation8[[#This Row],[Agents]],Données!V3:Y42,3,),"")</f>
        <v/>
      </c>
      <c r="K14" s="80" t="str">
        <f>IFERROR(VLOOKUP(TableauFraisExploitation8[[#This Row],[Agents]],Données!V3:Y42,4,0),"")</f>
        <v/>
      </c>
      <c r="L14" s="88" t="str">
        <f>IFERROR(VLOOKUP(TableauFraisExploitation8[[#This Row],[Agents]],Données!V3:X42,2,0),"NE")</f>
        <v>NE</v>
      </c>
      <c r="M14" s="90" t="str">
        <f>TableauFraisExploitation8[[#This Row],[Agents]]</f>
        <v>Alaeddine Riahi</v>
      </c>
      <c r="N14" s="88" t="str">
        <f>IFERROR(TableauFraisExploitation8[[#This Row],[Moyenne]]-100%,"NE")</f>
        <v>NE</v>
      </c>
      <c r="O14" s="76"/>
      <c r="Q14" s="73"/>
      <c r="R14" s="77"/>
      <c r="S14" s="73"/>
      <c r="Y14" s="73"/>
    </row>
    <row r="15" spans="1:30" ht="16.5" customHeight="1" x14ac:dyDescent="0.25">
      <c r="C15" s="90"/>
      <c r="D15" s="100"/>
      <c r="E15" s="100"/>
      <c r="F15" s="101"/>
      <c r="I15" s="183" t="str">
        <f>Données!D17</f>
        <v>Anis Riahi</v>
      </c>
      <c r="J15" s="80" t="str">
        <f>IFERROR(VLOOKUP(TableauFraisExploitation8[[#This Row],[Agents]],Données!V3:Y42,3,),"")</f>
        <v/>
      </c>
      <c r="K15" s="80" t="str">
        <f>IFERROR(VLOOKUP(TableauFraisExploitation8[[#This Row],[Agents]],Données!V3:Y42,4,0),"")</f>
        <v/>
      </c>
      <c r="L15" s="88" t="str">
        <f>IFERROR(VLOOKUP(TableauFraisExploitation8[[#This Row],[Agents]],Données!V3:X42,2,0),"NE")</f>
        <v>NE</v>
      </c>
      <c r="M15" s="90" t="str">
        <f>TableauFraisExploitation8[[#This Row],[Agents]]</f>
        <v>Anis Riahi</v>
      </c>
      <c r="N15" s="88" t="str">
        <f>IFERROR(TableauFraisExploitation8[[#This Row],[Moyenne]]-100%,"NE")</f>
        <v>NE</v>
      </c>
      <c r="O15" s="76"/>
      <c r="Q15" s="73"/>
      <c r="R15" s="77"/>
      <c r="S15" s="73"/>
      <c r="Y15" s="73"/>
    </row>
    <row r="16" spans="1:30" ht="16.5" customHeight="1" x14ac:dyDescent="0.25">
      <c r="I16" s="183" t="str">
        <f>Données!D18</f>
        <v>Marwa Ben Othman</v>
      </c>
      <c r="J16" s="80" t="str">
        <f>IFERROR(VLOOKUP(TableauFraisExploitation8[[#This Row],[Agents]],Données!V3:Y42,3,),"")</f>
        <v/>
      </c>
      <c r="K16" s="80" t="str">
        <f>IFERROR(VLOOKUP(TableauFraisExploitation8[[#This Row],[Agents]],Données!V3:Y42,4,0),"")</f>
        <v/>
      </c>
      <c r="L16" s="88" t="str">
        <f>IFERROR(VLOOKUP(TableauFraisExploitation8[[#This Row],[Agents]],Données!V3:X42,2,0),"NE")</f>
        <v>NE</v>
      </c>
      <c r="M16" s="90" t="str">
        <f>TableauFraisExploitation8[[#This Row],[Agents]]</f>
        <v>Marwa Ben Othman</v>
      </c>
      <c r="N16" s="88" t="str">
        <f>IFERROR(TableauFraisExploitation8[[#This Row],[Moyenne]]-100%,"NE")</f>
        <v>NE</v>
      </c>
      <c r="O16" s="76"/>
      <c r="Q16" s="73"/>
      <c r="R16" s="77"/>
      <c r="S16" s="73"/>
      <c r="Y16" s="73"/>
    </row>
    <row r="17" spans="6:25" ht="21.75" customHeight="1" x14ac:dyDescent="0.25">
      <c r="I17" s="183" t="str">
        <f>Données!D19</f>
        <v>Med Amine Ben Chiba</v>
      </c>
      <c r="J17" s="80" t="str">
        <f>IFERROR(VLOOKUP(TableauFraisExploitation8[[#This Row],[Agents]],Données!V3:Y42,3,),"")</f>
        <v/>
      </c>
      <c r="K17" s="80" t="str">
        <f>IFERROR(VLOOKUP(TableauFraisExploitation8[[#This Row],[Agents]],Données!V3:Y42,4,0),"")</f>
        <v/>
      </c>
      <c r="L17" s="88" t="str">
        <f>IFERROR(VLOOKUP(TableauFraisExploitation8[[#This Row],[Agents]],Données!V3:X42,2,0),"NE")</f>
        <v>NE</v>
      </c>
      <c r="M17" s="90" t="str">
        <f>TableauFraisExploitation8[[#This Row],[Agents]]</f>
        <v>Med Amine Ben Chiba</v>
      </c>
      <c r="N17" s="88" t="str">
        <f>IFERROR(TableauFraisExploitation8[[#This Row],[Moyenne]]-100%,"NE")</f>
        <v>NE</v>
      </c>
      <c r="O17" s="76"/>
      <c r="Q17" s="73"/>
      <c r="R17" s="77"/>
      <c r="S17" s="73"/>
      <c r="Y17" s="73"/>
    </row>
    <row r="18" spans="6:25" ht="16.5" customHeight="1" x14ac:dyDescent="0.25">
      <c r="I18" s="183" t="str">
        <f>Données!D20</f>
        <v>Sghaier Mahdi</v>
      </c>
      <c r="J18" s="80" t="str">
        <f>IFERROR(VLOOKUP(TableauFraisExploitation8[[#This Row],[Agents]],Données!V3:Y42,3,),"")</f>
        <v/>
      </c>
      <c r="K18" s="80" t="str">
        <f>IFERROR(VLOOKUP(TableauFraisExploitation8[[#This Row],[Agents]],Données!V3:Y42,4,0),"")</f>
        <v/>
      </c>
      <c r="L18" s="88" t="str">
        <f>IFERROR(VLOOKUP(TableauFraisExploitation8[[#This Row],[Agents]],Données!V3:X42,2,0),"NE")</f>
        <v>NE</v>
      </c>
      <c r="M18" s="90" t="str">
        <f>TableauFraisExploitation8[[#This Row],[Agents]]</f>
        <v>Sghaier Mahdi</v>
      </c>
      <c r="N18" s="88" t="str">
        <f>IFERROR(TableauFraisExploitation8[[#This Row],[Moyenne]]-100%,"NE")</f>
        <v>NE</v>
      </c>
      <c r="O18" s="76"/>
      <c r="Q18" s="73"/>
      <c r="R18" s="77"/>
      <c r="S18" s="73"/>
      <c r="Y18" s="73"/>
    </row>
    <row r="19" spans="6:25" ht="16.5" customHeight="1" x14ac:dyDescent="0.25">
      <c r="I19" s="183" t="str">
        <f>Données!D21</f>
        <v>Nadia MHENNA</v>
      </c>
      <c r="J19" s="80" t="str">
        <f>IFERROR(VLOOKUP(TableauFraisExploitation8[[#This Row],[Agents]],Données!V3:Y42,3,),"")</f>
        <v/>
      </c>
      <c r="K19" s="80" t="str">
        <f>IFERROR(VLOOKUP(TableauFraisExploitation8[[#This Row],[Agents]],Données!V3:Y42,4,0),"")</f>
        <v/>
      </c>
      <c r="L19" s="88" t="str">
        <f>IFERROR(VLOOKUP(TableauFraisExploitation8[[#This Row],[Agents]],Données!V3:X42,2,0),"NE")</f>
        <v>NE</v>
      </c>
      <c r="M19" s="90" t="str">
        <f>TableauFraisExploitation8[[#This Row],[Agents]]</f>
        <v>Nadia MHENNA</v>
      </c>
      <c r="N19" s="88" t="str">
        <f>IFERROR(TableauFraisExploitation8[[#This Row],[Moyenne]]-100%,"NE")</f>
        <v>NE</v>
      </c>
      <c r="O19" s="76"/>
      <c r="Q19" s="73"/>
      <c r="R19" s="77"/>
      <c r="S19" s="73"/>
      <c r="Y19" s="73"/>
    </row>
    <row r="20" spans="6:25" ht="16.5" customHeight="1" x14ac:dyDescent="0.25">
      <c r="I20" s="183" t="str">
        <f>Données!D22</f>
        <v>Rym Mzoughi</v>
      </c>
      <c r="J20" s="80" t="str">
        <f>IFERROR(VLOOKUP(TableauFraisExploitation8[[#This Row],[Agents]],Données!V3:Y42,3,),"")</f>
        <v/>
      </c>
      <c r="K20" s="80" t="str">
        <f>IFERROR(VLOOKUP(TableauFraisExploitation8[[#This Row],[Agents]],Données!V3:Y42,4,0),"")</f>
        <v/>
      </c>
      <c r="L20" s="88" t="str">
        <f>IFERROR(VLOOKUP(TableauFraisExploitation8[[#This Row],[Agents]],Données!V3:X42,2,0),"NE")</f>
        <v>NE</v>
      </c>
      <c r="M20" s="90" t="str">
        <f>TableauFraisExploitation8[[#This Row],[Agents]]</f>
        <v>Rym Mzoughi</v>
      </c>
      <c r="N20" s="88" t="str">
        <f>IFERROR(TableauFraisExploitation8[[#This Row],[Moyenne]]-100%,"NE")</f>
        <v>NE</v>
      </c>
      <c r="O20" s="76"/>
      <c r="Q20" s="73"/>
      <c r="R20" s="77"/>
      <c r="S20" s="73"/>
      <c r="Y20" s="73"/>
    </row>
    <row r="21" spans="6:25" ht="16.5" customHeight="1" x14ac:dyDescent="0.25">
      <c r="I21" s="183" t="str">
        <f>Données!D23</f>
        <v>Med Firas Smaoui</v>
      </c>
      <c r="J21" s="80" t="str">
        <f>IFERROR(VLOOKUP(TableauFraisExploitation8[[#This Row],[Agents]],Données!V3:Y42,3,),"")</f>
        <v/>
      </c>
      <c r="K21" s="80" t="str">
        <f>IFERROR(VLOOKUP(TableauFraisExploitation8[[#This Row],[Agents]],Données!V3:Y42,4,0),"")</f>
        <v/>
      </c>
      <c r="L21" s="88" t="str">
        <f>IFERROR(VLOOKUP(TableauFraisExploitation8[[#This Row],[Agents]],Données!V3:X42,2,0),"NE")</f>
        <v>NE</v>
      </c>
      <c r="M21" s="90" t="str">
        <f>TableauFraisExploitation8[[#This Row],[Agents]]</f>
        <v>Med Firas Smaoui</v>
      </c>
      <c r="N21" s="88" t="str">
        <f>IFERROR(TableauFraisExploitation8[[#This Row],[Moyenne]]-100%,"NE")</f>
        <v>NE</v>
      </c>
      <c r="O21" s="76"/>
      <c r="Q21" s="73"/>
      <c r="R21" s="72"/>
      <c r="S21" s="73"/>
      <c r="Y21" s="73"/>
    </row>
    <row r="22" spans="6:25" ht="21.75" customHeight="1" x14ac:dyDescent="0.25">
      <c r="I22" s="183" t="str">
        <f>Données!D24</f>
        <v>Syrine Larbi</v>
      </c>
      <c r="J22" s="80" t="str">
        <f>IFERROR(VLOOKUP(TableauFraisExploitation8[[#This Row],[Agents]],Données!V3:Y42,3,),"")</f>
        <v/>
      </c>
      <c r="K22" s="80" t="str">
        <f>IFERROR(VLOOKUP(TableauFraisExploitation8[[#This Row],[Agents]],Données!V3:Y42,4,0),"")</f>
        <v/>
      </c>
      <c r="L22" s="88" t="str">
        <f>IFERROR(VLOOKUP(TableauFraisExploitation8[[#This Row],[Agents]],Données!V3:X42,2,0),"NE")</f>
        <v>NE</v>
      </c>
      <c r="M22" s="90" t="str">
        <f>TableauFraisExploitation8[[#This Row],[Agents]]</f>
        <v>Syrine Larbi</v>
      </c>
      <c r="N22" s="88" t="str">
        <f>IFERROR(TableauFraisExploitation8[[#This Row],[Moyenne]]-100%,"NE")</f>
        <v>NE</v>
      </c>
      <c r="O22" s="76"/>
      <c r="Q22" s="73"/>
      <c r="R22" s="72"/>
      <c r="S22" s="73"/>
      <c r="Y22" s="73"/>
    </row>
    <row r="23" spans="6:25" ht="15" x14ac:dyDescent="0.25">
      <c r="I23" s="183" t="str">
        <f>Données!D25</f>
        <v>ibtissem Chabaane</v>
      </c>
      <c r="J23" s="80" t="str">
        <f>IFERROR(VLOOKUP(TableauFraisExploitation8[[#This Row],[Agents]],Données!V3:Y42,3,),"")</f>
        <v/>
      </c>
      <c r="K23" s="80" t="str">
        <f>IFERROR(VLOOKUP(TableauFraisExploitation8[[#This Row],[Agents]],Données!V3:Y42,4,0),"")</f>
        <v/>
      </c>
      <c r="L23" s="88" t="str">
        <f>IFERROR(VLOOKUP(TableauFraisExploitation8[[#This Row],[Agents]],Données!V3:X42,2,0),"NE")</f>
        <v>NE</v>
      </c>
      <c r="M23" s="90" t="str">
        <f>TableauFraisExploitation8[[#This Row],[Agents]]</f>
        <v>ibtissem Chabaane</v>
      </c>
      <c r="N23" s="88" t="str">
        <f>IFERROR(TableauFraisExploitation8[[#This Row],[Moyenne]]-100%,"NE")</f>
        <v>NE</v>
      </c>
      <c r="O23" s="76"/>
      <c r="Q23" s="73"/>
      <c r="R23" s="72"/>
      <c r="S23" s="73"/>
      <c r="Y23" s="73"/>
    </row>
    <row r="24" spans="6:25" ht="16.5" customHeight="1" x14ac:dyDescent="0.25">
      <c r="I24" s="183" t="str">
        <f>Données!D26</f>
        <v>Lynda Jouini</v>
      </c>
      <c r="J24" s="80" t="str">
        <f>IFERROR(VLOOKUP(TableauFraisExploitation8[[#This Row],[Agents]],Données!V3:Y42,3,),"")</f>
        <v/>
      </c>
      <c r="K24" s="80" t="str">
        <f>IFERROR(VLOOKUP(TableauFraisExploitation8[[#This Row],[Agents]],Données!V3:Y42,4,0),"")</f>
        <v/>
      </c>
      <c r="L24" s="88" t="str">
        <f>IFERROR(VLOOKUP(TableauFraisExploitation8[[#This Row],[Agents]],Données!V3:X42,2,0),"NE")</f>
        <v>NE</v>
      </c>
      <c r="M24" s="90" t="str">
        <f>TableauFraisExploitation8[[#This Row],[Agents]]</f>
        <v>Lynda Jouini</v>
      </c>
      <c r="N24" s="88" t="str">
        <f>IFERROR(TableauFraisExploitation8[[#This Row],[Moyenne]]-100%,"NE")</f>
        <v>NE</v>
      </c>
      <c r="O24" s="76"/>
      <c r="Q24" s="73"/>
      <c r="R24" s="72"/>
      <c r="S24" s="73"/>
      <c r="Y24" s="73"/>
    </row>
    <row r="25" spans="6:25" ht="16.5" customHeight="1" x14ac:dyDescent="0.25">
      <c r="I25" s="183" t="str">
        <f>Données!D27</f>
        <v>Saif Eddine  Aloui</v>
      </c>
      <c r="J25" s="80" t="str">
        <f>IFERROR(VLOOKUP(TableauFraisExploitation8[[#This Row],[Agents]],Données!V3:Y42,3,),"")</f>
        <v/>
      </c>
      <c r="K25" s="80" t="str">
        <f>IFERROR(VLOOKUP(TableauFraisExploitation8[[#This Row],[Agents]],Données!V3:Y42,4,0),"")</f>
        <v/>
      </c>
      <c r="L25" s="88" t="str">
        <f>IFERROR(VLOOKUP(TableauFraisExploitation8[[#This Row],[Agents]],Données!V3:X42,2,0),"NE")</f>
        <v>NE</v>
      </c>
      <c r="M25" s="90" t="str">
        <f>TableauFraisExploitation8[[#This Row],[Agents]]</f>
        <v>Saif Eddine  Aloui</v>
      </c>
      <c r="N25" s="88" t="str">
        <f>IFERROR(TableauFraisExploitation8[[#This Row],[Moyenne]]-100%,"NE")</f>
        <v>NE</v>
      </c>
      <c r="O25" s="76"/>
      <c r="Q25" s="73"/>
      <c r="R25" s="72"/>
      <c r="S25" s="73"/>
      <c r="Y25" s="73"/>
    </row>
    <row r="26" spans="6:25" ht="16.5" customHeight="1" x14ac:dyDescent="0.25">
      <c r="I26" s="183" t="str">
        <f>Données!D28</f>
        <v>Nourelhouda Saideni</v>
      </c>
      <c r="J26" s="80" t="str">
        <f>IFERROR(VLOOKUP(TableauFraisExploitation8[[#This Row],[Agents]],Données!V3:Y42,3,),"")</f>
        <v/>
      </c>
      <c r="K26" s="80" t="str">
        <f>IFERROR(VLOOKUP(TableauFraisExploitation8[[#This Row],[Agents]],Données!V3:Y42,4,0),"")</f>
        <v/>
      </c>
      <c r="L26" s="88" t="str">
        <f>IFERROR(VLOOKUP(TableauFraisExploitation8[[#This Row],[Agents]],Données!V3:X42,2,0),"NE")</f>
        <v>NE</v>
      </c>
      <c r="M26" s="90" t="str">
        <f>TableauFraisExploitation8[[#This Row],[Agents]]</f>
        <v>Nourelhouda Saideni</v>
      </c>
      <c r="N26" s="88" t="str">
        <f>IFERROR(TableauFraisExploitation8[[#This Row],[Moyenne]]-100%,"NE")</f>
        <v>NE</v>
      </c>
      <c r="O26" s="76"/>
      <c r="Q26" s="73"/>
      <c r="R26" s="72"/>
      <c r="S26" s="73"/>
      <c r="Y26" s="73"/>
    </row>
    <row r="27" spans="6:25" ht="16.5" customHeight="1" x14ac:dyDescent="0.25">
      <c r="I27" s="183" t="str">
        <f>Données!D29</f>
        <v>Emna Jouini</v>
      </c>
      <c r="J27" s="80" t="str">
        <f>IFERROR(VLOOKUP(TableauFraisExploitation8[[#This Row],[Agents]],Données!V3:Y42,3,),"")</f>
        <v/>
      </c>
      <c r="K27" s="80" t="str">
        <f>IFERROR(VLOOKUP(TableauFraisExploitation8[[#This Row],[Agents]],Données!V3:Y42,4,0),"")</f>
        <v/>
      </c>
      <c r="L27" s="88" t="str">
        <f>IFERROR(VLOOKUP(TableauFraisExploitation8[[#This Row],[Agents]],Données!V3:X42,2,0),"NE")</f>
        <v>NE</v>
      </c>
      <c r="M27" s="90" t="str">
        <f>TableauFraisExploitation8[[#This Row],[Agents]]</f>
        <v>Emna Jouini</v>
      </c>
      <c r="N27" s="88" t="str">
        <f>IFERROR(TableauFraisExploitation8[[#This Row],[Moyenne]]-100%,"NE")</f>
        <v>NE</v>
      </c>
      <c r="O27" s="76"/>
      <c r="Q27" s="73"/>
      <c r="R27" s="72"/>
      <c r="S27" s="73"/>
      <c r="Y27" s="73"/>
    </row>
    <row r="28" spans="6:25" ht="16.5" customHeight="1" x14ac:dyDescent="0.25">
      <c r="I28" s="183" t="str">
        <f>Données!D30</f>
        <v>Chedly RIFI</v>
      </c>
      <c r="J28" s="80" t="str">
        <f>IFERROR(VLOOKUP(TableauFraisExploitation8[[#This Row],[Agents]],Données!V3:Y42,3,),"")</f>
        <v/>
      </c>
      <c r="K28" s="80" t="str">
        <f>IFERROR(VLOOKUP(TableauFraisExploitation8[[#This Row],[Agents]],Données!V3:Y42,4,0),"")</f>
        <v/>
      </c>
      <c r="L28" s="88" t="str">
        <f>IFERROR(VLOOKUP(TableauFraisExploitation8[[#This Row],[Agents]],Données!V3:X42,2,0),"NE")</f>
        <v>NE</v>
      </c>
      <c r="M28" s="90" t="str">
        <f>TableauFraisExploitation8[[#This Row],[Agents]]</f>
        <v>Chedly RIFI</v>
      </c>
      <c r="N28" s="88" t="str">
        <f>IFERROR(TableauFraisExploitation8[[#This Row],[Moyenne]]-100%,"NE")</f>
        <v>NE</v>
      </c>
      <c r="O28" s="76"/>
      <c r="Q28" s="73"/>
      <c r="R28" s="72"/>
      <c r="S28" s="73"/>
      <c r="U28" s="528" t="s">
        <v>78</v>
      </c>
      <c r="V28" s="528"/>
      <c r="W28" s="528"/>
      <c r="Y28" s="73"/>
    </row>
    <row r="29" spans="6:25" ht="16.5" customHeight="1" x14ac:dyDescent="0.25">
      <c r="I29" s="183" t="str">
        <f>Données!D31</f>
        <v>Ameni GUESMI</v>
      </c>
      <c r="J29" s="80" t="str">
        <f>IFERROR(VLOOKUP(TableauFraisExploitation8[[#This Row],[Agents]],Données!V3:Y42,3,),"")</f>
        <v/>
      </c>
      <c r="K29" s="80" t="str">
        <f>IFERROR(VLOOKUP(TableauFraisExploitation8[[#This Row],[Agents]],Données!V3:Y42,4,0),"")</f>
        <v/>
      </c>
      <c r="L29" s="88" t="str">
        <f>IFERROR(VLOOKUP(TableauFraisExploitation8[[#This Row],[Agents]],Données!V3:X42,2,0),"NE")</f>
        <v>NE</v>
      </c>
      <c r="M29" s="90" t="str">
        <f>TableauFraisExploitation8[[#This Row],[Agents]]</f>
        <v>Ameni GUESMI</v>
      </c>
      <c r="N29" s="88" t="str">
        <f>IFERROR(TableauFraisExploitation8[[#This Row],[Moyenne]]-100%,"NE")</f>
        <v>NE</v>
      </c>
      <c r="O29" s="76"/>
      <c r="Q29" s="73"/>
      <c r="R29" s="72"/>
      <c r="S29" s="73"/>
      <c r="U29" s="86"/>
      <c r="V29" s="86"/>
      <c r="W29" s="86"/>
      <c r="Y29" s="73"/>
    </row>
    <row r="30" spans="6:25" ht="16.5" customHeight="1" x14ac:dyDescent="0.25">
      <c r="I30" s="183" t="str">
        <f>Données!D32</f>
        <v>Safa Hammami</v>
      </c>
      <c r="J30" s="80" t="str">
        <f>IFERROR(VLOOKUP(TableauFraisExploitation8[[#This Row],[Agents]],Données!V3:Y42,3,),"")</f>
        <v/>
      </c>
      <c r="K30" s="80" t="str">
        <f>IFERROR(VLOOKUP(TableauFraisExploitation8[[#This Row],[Agents]],Données!V3:Y42,4,0),"")</f>
        <v/>
      </c>
      <c r="L30" s="88" t="str">
        <f>IFERROR(VLOOKUP(TableauFraisExploitation8[[#This Row],[Agents]],Données!V3:X42,2,0),"NE")</f>
        <v>NE</v>
      </c>
      <c r="M30" s="90" t="str">
        <f>TableauFraisExploitation8[[#This Row],[Agents]]</f>
        <v>Safa Hammami</v>
      </c>
      <c r="N30" s="88" t="str">
        <f>IFERROR(TableauFraisExploitation8[[#This Row],[Moyenne]]-100%,"NE")</f>
        <v>NE</v>
      </c>
      <c r="O30" s="76"/>
      <c r="Q30" s="73"/>
      <c r="R30" s="72"/>
      <c r="S30" s="73"/>
      <c r="U30" s="134" t="s">
        <v>76</v>
      </c>
      <c r="V30" s="134" t="s">
        <v>98</v>
      </c>
      <c r="W30" s="134" t="s">
        <v>54</v>
      </c>
      <c r="Y30" s="73"/>
    </row>
    <row r="31" spans="6:25" ht="16.5" customHeight="1" x14ac:dyDescent="0.25">
      <c r="G31" s="109"/>
      <c r="I31" s="183" t="str">
        <f>Données!D33</f>
        <v>faten Khiari</v>
      </c>
      <c r="J31" s="80" t="str">
        <f>IFERROR(VLOOKUP(TableauFraisExploitation8[[#This Row],[Agents]],Données!V3:Y42,3,),"")</f>
        <v/>
      </c>
      <c r="K31" s="80" t="str">
        <f>IFERROR(VLOOKUP(TableauFraisExploitation8[[#This Row],[Agents]],Données!V3:Y42,4,0),"")</f>
        <v/>
      </c>
      <c r="L31" s="88" t="str">
        <f>IFERROR(VLOOKUP(TableauFraisExploitation8[[#This Row],[Agents]],Données!V3:X42,2,0),"NE")</f>
        <v>NE</v>
      </c>
      <c r="M31" s="90" t="str">
        <f>TableauFraisExploitation8[[#This Row],[Agents]]</f>
        <v>faten Khiari</v>
      </c>
      <c r="N31" s="88" t="str">
        <f>IFERROR(TableauFraisExploitation8[[#This Row],[Moyenne]]-100%,"NE")</f>
        <v>NE</v>
      </c>
      <c r="O31" s="76"/>
      <c r="Q31" s="73"/>
      <c r="R31" s="72"/>
      <c r="S31" s="73"/>
      <c r="U31" s="134">
        <f>(40-(COUNTBLANK(Données!D14:D53)))*3</f>
        <v>60</v>
      </c>
      <c r="V31" s="134">
        <f>TableauFraisExploitation8[[#Totals],[N° de briéfe]]</f>
        <v>0</v>
      </c>
      <c r="W31" s="231">
        <f>Tableau13[Atteint]-Tableau13[Objectif]</f>
        <v>-60</v>
      </c>
      <c r="Y31" s="73"/>
    </row>
    <row r="32" spans="6:25" ht="16.5" customHeight="1" x14ac:dyDescent="0.25">
      <c r="F32" s="109"/>
      <c r="I32" s="183">
        <f>Données!D34</f>
        <v>0</v>
      </c>
      <c r="J32" s="80">
        <f>IFERROR(VLOOKUP(TableauFraisExploitation8[[#This Row],[Agents]],Données!V3:Y42,3,),"")</f>
        <v>0</v>
      </c>
      <c r="K32" s="80">
        <f>IFERROR(VLOOKUP(TableauFraisExploitation8[[#This Row],[Agents]],Données!V3:Y42,4,0),"")</f>
        <v>0</v>
      </c>
      <c r="L32" s="88" t="str">
        <f>IFERROR(VLOOKUP(TableauFraisExploitation8[[#This Row],[Agents]],Données!V3:X42,2,0),"NE")</f>
        <v xml:space="preserve"> </v>
      </c>
      <c r="M32" s="90">
        <f>TableauFraisExploitation8[[#This Row],[Agents]]</f>
        <v>0</v>
      </c>
      <c r="N32" s="88" t="str">
        <f>IFERROR(TableauFraisExploitation8[[#This Row],[Moyenne]]-100%,"NE")</f>
        <v>NE</v>
      </c>
      <c r="O32" s="76"/>
      <c r="Q32" s="73"/>
      <c r="R32" s="72"/>
      <c r="S32" s="73"/>
      <c r="Y32" s="73"/>
    </row>
    <row r="33" spans="2:25" ht="16.5" customHeight="1" x14ac:dyDescent="0.25">
      <c r="E33" s="110"/>
      <c r="G33" s="109"/>
      <c r="I33" s="183">
        <f>Données!D35</f>
        <v>0</v>
      </c>
      <c r="J33" s="80">
        <f>IFERROR(VLOOKUP(TableauFraisExploitation8[[#This Row],[Agents]],Données!V3:Y42,3,),"")</f>
        <v>0</v>
      </c>
      <c r="K33" s="80">
        <f>IFERROR(VLOOKUP(TableauFraisExploitation8[[#This Row],[Agents]],Données!V3:Y42,4,0),"")</f>
        <v>0</v>
      </c>
      <c r="L33" s="88" t="str">
        <f>IFERROR(VLOOKUP(TableauFraisExploitation8[[#This Row],[Agents]],Données!V3:X42,2,0),"NE")</f>
        <v xml:space="preserve"> </v>
      </c>
      <c r="M33" s="90">
        <f>TableauFraisExploitation8[[#This Row],[Agents]]</f>
        <v>0</v>
      </c>
      <c r="N33" s="88" t="str">
        <f>IFERROR(TableauFraisExploitation8[[#This Row],[Moyenne]]-100%,"NE")</f>
        <v>NE</v>
      </c>
      <c r="O33" s="76"/>
      <c r="Q33" s="73"/>
      <c r="R33" s="72"/>
      <c r="S33" s="73"/>
      <c r="Y33" s="73"/>
    </row>
    <row r="34" spans="2:25" ht="16.5" customHeight="1" x14ac:dyDescent="0.25">
      <c r="E34" s="110"/>
      <c r="G34" s="111"/>
      <c r="I34" s="183">
        <f>Données!D36</f>
        <v>0</v>
      </c>
      <c r="J34" s="80">
        <f>IFERROR(VLOOKUP(TableauFraisExploitation8[[#This Row],[Agents]],Données!V3:Y42,3,),"")</f>
        <v>0</v>
      </c>
      <c r="K34" s="80">
        <f>IFERROR(VLOOKUP(TableauFraisExploitation8[[#This Row],[Agents]],Données!V3:Y42,4,0),"")</f>
        <v>0</v>
      </c>
      <c r="L34" s="88" t="str">
        <f>IFERROR(VLOOKUP(TableauFraisExploitation8[[#This Row],[Agents]],Données!V3:X42,2,0),"NE")</f>
        <v xml:space="preserve"> </v>
      </c>
      <c r="M34" s="90">
        <f>TableauFraisExploitation8[[#This Row],[Agents]]</f>
        <v>0</v>
      </c>
      <c r="N34" s="88" t="str">
        <f>IFERROR(TableauFraisExploitation8[[#This Row],[Moyenne]]-100%,"NE")</f>
        <v>NE</v>
      </c>
      <c r="O34" s="76"/>
      <c r="Q34" s="73"/>
      <c r="R34" s="72"/>
      <c r="S34" s="73"/>
      <c r="Y34" s="73"/>
    </row>
    <row r="35" spans="2:25" ht="16.5" customHeight="1" x14ac:dyDescent="0.25">
      <c r="E35" s="110"/>
      <c r="G35" s="109"/>
      <c r="I35" s="183">
        <f>Données!D37</f>
        <v>0</v>
      </c>
      <c r="J35" s="80">
        <f>IFERROR(VLOOKUP(TableauFraisExploitation8[[#This Row],[Agents]],Données!V3:Y42,3,),"")</f>
        <v>0</v>
      </c>
      <c r="K35" s="80">
        <f>IFERROR(VLOOKUP(TableauFraisExploitation8[[#This Row],[Agents]],Données!V3:Y42,4,0),"")</f>
        <v>0</v>
      </c>
      <c r="L35" s="88" t="str">
        <f>IFERROR(VLOOKUP(TableauFraisExploitation8[[#This Row],[Agents]],Données!V3:X42,2,0),"NE")</f>
        <v xml:space="preserve"> </v>
      </c>
      <c r="M35" s="90">
        <f>TableauFraisExploitation8[[#This Row],[Agents]]</f>
        <v>0</v>
      </c>
      <c r="N35" s="88" t="str">
        <f>IFERROR(TableauFraisExploitation8[[#This Row],[Moyenne]]-100%,"NE")</f>
        <v>NE</v>
      </c>
      <c r="O35" s="76"/>
      <c r="Q35" s="73"/>
      <c r="R35" s="72"/>
      <c r="S35" s="73"/>
      <c r="Y35" s="73"/>
    </row>
    <row r="36" spans="2:25" ht="16.5" customHeight="1" x14ac:dyDescent="0.25">
      <c r="C36" s="112"/>
      <c r="D36" s="112"/>
      <c r="E36" s="112"/>
      <c r="F36" s="112"/>
      <c r="I36" s="183">
        <f>Données!D38</f>
        <v>0</v>
      </c>
      <c r="J36" s="80">
        <f>IFERROR(VLOOKUP(TableauFraisExploitation8[[#This Row],[Agents]],Données!V3:Y42,3,),"")</f>
        <v>0</v>
      </c>
      <c r="K36" s="80">
        <f>IFERROR(VLOOKUP(TableauFraisExploitation8[[#This Row],[Agents]],Données!V3:Y42,4,0),"")</f>
        <v>0</v>
      </c>
      <c r="L36" s="88" t="str">
        <f>IFERROR(VLOOKUP(TableauFraisExploitation8[[#This Row],[Agents]],Données!V3:X42,2,0),"NE")</f>
        <v xml:space="preserve"> </v>
      </c>
      <c r="M36" s="90">
        <f>TableauFraisExploitation8[[#This Row],[Agents]]</f>
        <v>0</v>
      </c>
      <c r="N36" s="88" t="str">
        <f>IFERROR(TableauFraisExploitation8[[#This Row],[Moyenne]]-100%,"NE")</f>
        <v>NE</v>
      </c>
      <c r="O36" s="76"/>
      <c r="Q36" s="73"/>
      <c r="R36" s="72"/>
      <c r="S36" s="73"/>
      <c r="Y36" s="73"/>
    </row>
    <row r="37" spans="2:25" ht="16.5" customHeight="1" x14ac:dyDescent="0.25">
      <c r="C37" s="113"/>
      <c r="D37" s="113"/>
      <c r="E37" s="114"/>
      <c r="F37" s="113"/>
      <c r="I37" s="183">
        <f>Données!D39</f>
        <v>0</v>
      </c>
      <c r="J37" s="80">
        <f>IFERROR(VLOOKUP(TableauFraisExploitation8[[#This Row],[Agents]],Données!V3:Y42,3,),"")</f>
        <v>0</v>
      </c>
      <c r="K37" s="80">
        <f>IFERROR(VLOOKUP(TableauFraisExploitation8[[#This Row],[Agents]],Données!V3:Y42,4,0),"")</f>
        <v>0</v>
      </c>
      <c r="L37" s="88" t="str">
        <f>IFERROR(VLOOKUP(TableauFraisExploitation8[[#This Row],[Agents]],Données!V3:X42,2,0),"NE")</f>
        <v xml:space="preserve"> </v>
      </c>
      <c r="M37" s="90">
        <f>TableauFraisExploitation8[[#This Row],[Agents]]</f>
        <v>0</v>
      </c>
      <c r="N37" s="88" t="str">
        <f>IFERROR(TableauFraisExploitation8[[#This Row],[Moyenne]]-100%,"NE")</f>
        <v>NE</v>
      </c>
      <c r="O37" s="76"/>
      <c r="Q37" s="73"/>
      <c r="R37" s="72"/>
      <c r="S37" s="73"/>
      <c r="Y37" s="73"/>
    </row>
    <row r="38" spans="2:25" ht="16.5" customHeight="1" x14ac:dyDescent="0.25">
      <c r="C38" s="115"/>
      <c r="D38" s="115"/>
      <c r="E38" s="115"/>
      <c r="F38" s="115"/>
      <c r="I38" s="183">
        <f>Données!D40</f>
        <v>0</v>
      </c>
      <c r="J38" s="80">
        <f>IFERROR(VLOOKUP(TableauFraisExploitation8[[#This Row],[Agents]],Données!V3:Y42,3,),"")</f>
        <v>0</v>
      </c>
      <c r="K38" s="80">
        <f>IFERROR(VLOOKUP(TableauFraisExploitation8[[#This Row],[Agents]],Données!V3:Y42,4,0),"")</f>
        <v>0</v>
      </c>
      <c r="L38" s="88" t="str">
        <f>IFERROR(VLOOKUP(TableauFraisExploitation8[[#This Row],[Agents]],Données!V3:X42,2,0),"NE")</f>
        <v xml:space="preserve"> </v>
      </c>
      <c r="M38" s="90">
        <f>TableauFraisExploitation8[[#This Row],[Agents]]</f>
        <v>0</v>
      </c>
      <c r="N38" s="88" t="str">
        <f>IFERROR(TableauFraisExploitation8[[#This Row],[Moyenne]]-100%,"NE")</f>
        <v>NE</v>
      </c>
      <c r="O38" s="76"/>
      <c r="Q38" s="73"/>
      <c r="R38" s="72"/>
      <c r="S38" s="73"/>
      <c r="Y38" s="73"/>
    </row>
    <row r="39" spans="2:25" ht="16.5" customHeight="1" x14ac:dyDescent="0.25">
      <c r="C39" s="113"/>
      <c r="D39" s="113"/>
      <c r="E39" s="114"/>
      <c r="F39" s="113"/>
      <c r="I39" s="183">
        <f>Données!D41</f>
        <v>0</v>
      </c>
      <c r="J39" s="80">
        <f>IFERROR(VLOOKUP(TableauFraisExploitation8[[#This Row],[Agents]],Données!V3:Y42,3,),"")</f>
        <v>0</v>
      </c>
      <c r="K39" s="80">
        <f>IFERROR(VLOOKUP(TableauFraisExploitation8[[#This Row],[Agents]],Données!V3:Y42,4,0),"")</f>
        <v>0</v>
      </c>
      <c r="L39" s="88" t="str">
        <f>IFERROR(VLOOKUP(TableauFraisExploitation8[[#This Row],[Agents]],Données!V3:X42,2,0),"NE")</f>
        <v xml:space="preserve"> </v>
      </c>
      <c r="M39" s="90">
        <f>TableauFraisExploitation8[[#This Row],[Agents]]</f>
        <v>0</v>
      </c>
      <c r="N39" s="88" t="str">
        <f>IFERROR(TableauFraisExploitation8[[#This Row],[Moyenne]]-100%,"NE")</f>
        <v>NE</v>
      </c>
      <c r="O39" s="76"/>
      <c r="Q39" s="73"/>
      <c r="R39" s="72"/>
      <c r="S39" s="73"/>
      <c r="Y39" s="73"/>
    </row>
    <row r="40" spans="2:25" ht="16.5" customHeight="1" x14ac:dyDescent="0.25">
      <c r="C40" s="115"/>
      <c r="D40" s="115"/>
      <c r="E40" s="115"/>
      <c r="F40" s="115"/>
      <c r="I40" s="183">
        <f>Données!D42</f>
        <v>0</v>
      </c>
      <c r="J40" s="80">
        <f>IFERROR(VLOOKUP(TableauFraisExploitation8[[#This Row],[Agents]],Données!V3:Y42,3,),"")</f>
        <v>0</v>
      </c>
      <c r="K40" s="80">
        <f>IFERROR(VLOOKUP(TableauFraisExploitation8[[#This Row],[Agents]],Données!V3:Y42,4,0),"")</f>
        <v>0</v>
      </c>
      <c r="L40" s="88" t="str">
        <f>IFERROR(VLOOKUP(TableauFraisExploitation8[[#This Row],[Agents]],Données!V3:X42,2,0),"NE")</f>
        <v xml:space="preserve"> </v>
      </c>
      <c r="M40" s="90">
        <f>TableauFraisExploitation8[[#This Row],[Agents]]</f>
        <v>0</v>
      </c>
      <c r="N40" s="88" t="str">
        <f>IFERROR(TableauFraisExploitation8[[#This Row],[Moyenne]]-100%,"NE")</f>
        <v>NE</v>
      </c>
      <c r="O40" s="76"/>
      <c r="Q40" s="73"/>
      <c r="R40" s="72"/>
      <c r="S40" s="73"/>
      <c r="Y40" s="73"/>
    </row>
    <row r="41" spans="2:25" ht="16.5" customHeight="1" x14ac:dyDescent="0.25">
      <c r="C41" s="113"/>
      <c r="D41" s="113"/>
      <c r="E41" s="114"/>
      <c r="F41" s="113"/>
      <c r="I41" s="183">
        <f>Données!D43</f>
        <v>0</v>
      </c>
      <c r="J41" s="80">
        <f>IFERROR(VLOOKUP(TableauFraisExploitation8[[#This Row],[Agents]],Données!V3:Y42,3,),"")</f>
        <v>0</v>
      </c>
      <c r="K41" s="80">
        <f>IFERROR(VLOOKUP(TableauFraisExploitation8[[#This Row],[Agents]],Données!V3:Y42,4,0),"")</f>
        <v>0</v>
      </c>
      <c r="L41" s="88" t="str">
        <f>IFERROR(VLOOKUP(TableauFraisExploitation8[[#This Row],[Agents]],Données!V3:X42,2,0),"NE")</f>
        <v xml:space="preserve"> </v>
      </c>
      <c r="M41" s="90">
        <f>TableauFraisExploitation8[[#This Row],[Agents]]</f>
        <v>0</v>
      </c>
      <c r="N41" s="88" t="str">
        <f>IFERROR(TableauFraisExploitation8[[#This Row],[Moyenne]]-100%,"NE")</f>
        <v>NE</v>
      </c>
      <c r="O41" s="76"/>
      <c r="Q41" s="73"/>
      <c r="R41" s="72"/>
      <c r="S41" s="73"/>
      <c r="Y41" s="73"/>
    </row>
    <row r="42" spans="2:25" ht="16.5" customHeight="1" x14ac:dyDescent="0.25">
      <c r="C42" s="115"/>
      <c r="D42" s="115"/>
      <c r="E42" s="115"/>
      <c r="F42" s="115"/>
      <c r="I42" s="183">
        <f>Données!D44</f>
        <v>0</v>
      </c>
      <c r="J42" s="80">
        <f>IFERROR(VLOOKUP(TableauFraisExploitation8[[#This Row],[Agents]],Données!V3:Y42,3,),"")</f>
        <v>0</v>
      </c>
      <c r="K42" s="80">
        <f>IFERROR(VLOOKUP(TableauFraisExploitation8[[#This Row],[Agents]],Données!V3:Y42,4,0),"")</f>
        <v>0</v>
      </c>
      <c r="L42" s="88" t="str">
        <f>IFERROR(VLOOKUP(TableauFraisExploitation8[[#This Row],[Agents]],Données!V3:X42,2,0),"NE")</f>
        <v xml:space="preserve"> </v>
      </c>
      <c r="M42" s="206">
        <f>TableauFraisExploitation8[[#This Row],[Agents]]</f>
        <v>0</v>
      </c>
      <c r="N42" s="88" t="str">
        <f>IFERROR(TableauFraisExploitation8[[#This Row],[Moyenne]]-100%,"NE")</f>
        <v>NE</v>
      </c>
      <c r="O42" s="76"/>
      <c r="Q42" s="73"/>
      <c r="R42" s="72"/>
      <c r="S42" s="73"/>
      <c r="Y42" s="73"/>
    </row>
    <row r="43" spans="2:25" ht="16.5" customHeight="1" x14ac:dyDescent="0.25">
      <c r="B43" s="75"/>
      <c r="I43" s="183">
        <f>Données!D45</f>
        <v>0</v>
      </c>
      <c r="J43" s="80">
        <f>IFERROR(VLOOKUP(TableauFraisExploitation8[[#This Row],[Agents]],Données!V3:Y42,3,),"")</f>
        <v>0</v>
      </c>
      <c r="K43" s="80">
        <f>IFERROR(VLOOKUP(TableauFraisExploitation8[[#This Row],[Agents]],Données!V3:Y42,4,0),"")</f>
        <v>0</v>
      </c>
      <c r="L43" s="88" t="str">
        <f>IFERROR(VLOOKUP(TableauFraisExploitation8[[#This Row],[Agents]],Données!V3:X42,2,0),"NE")</f>
        <v xml:space="preserve"> </v>
      </c>
      <c r="M43" s="206">
        <f>TableauFraisExploitation8[[#This Row],[Agents]]</f>
        <v>0</v>
      </c>
      <c r="N43" s="88" t="str">
        <f>IFERROR(TableauFraisExploitation8[[#This Row],[Moyenne]]-100%,"NE")</f>
        <v>NE</v>
      </c>
      <c r="O43" s="76"/>
      <c r="Q43" s="73"/>
      <c r="R43" s="72"/>
      <c r="S43" s="73"/>
      <c r="Y43" s="73"/>
    </row>
    <row r="44" spans="2:25" ht="15.95" customHeight="1" x14ac:dyDescent="0.25">
      <c r="B44" s="75"/>
      <c r="I44" s="183">
        <f>Données!D46</f>
        <v>0</v>
      </c>
      <c r="J44" s="80">
        <f>IFERROR(VLOOKUP(TableauFraisExploitation8[[#This Row],[Agents]],Données!V3:Y42,3,),"")</f>
        <v>0</v>
      </c>
      <c r="K44" s="80">
        <f>IFERROR(VLOOKUP(TableauFraisExploitation8[[#This Row],[Agents]],Données!V3:Y42,4,0),"")</f>
        <v>0</v>
      </c>
      <c r="L44" s="88" t="str">
        <f>IFERROR(VLOOKUP(TableauFraisExploitation8[[#This Row],[Agents]],Données!V3:X42,2,0),"NE")</f>
        <v xml:space="preserve"> </v>
      </c>
      <c r="M44" s="206">
        <f>TableauFraisExploitation8[[#This Row],[Agents]]</f>
        <v>0</v>
      </c>
      <c r="N44" s="88" t="str">
        <f>IFERROR(TableauFraisExploitation8[[#This Row],[Moyenne]]-100%,"NE")</f>
        <v>NE</v>
      </c>
      <c r="O44" s="76"/>
      <c r="Q44" s="73"/>
      <c r="R44" s="72"/>
      <c r="S44" s="73"/>
      <c r="Y44" s="73"/>
    </row>
    <row r="45" spans="2:25" ht="15.95" customHeight="1" x14ac:dyDescent="0.25">
      <c r="B45" s="75"/>
      <c r="I45" s="183">
        <f>Données!D47</f>
        <v>0</v>
      </c>
      <c r="J45" s="80">
        <f>IFERROR(VLOOKUP(TableauFraisExploitation8[[#This Row],[Agents]],Données!V3:Y42,3,),"")</f>
        <v>0</v>
      </c>
      <c r="K45" s="80">
        <f>IFERROR(VLOOKUP(TableauFraisExploitation8[[#This Row],[Agents]],Données!V3:Y42,4,0),"")</f>
        <v>0</v>
      </c>
      <c r="L45" s="88" t="str">
        <f>IFERROR(VLOOKUP(TableauFraisExploitation8[[#This Row],[Agents]],Données!V3:X42,2,0),"NE")</f>
        <v xml:space="preserve"> </v>
      </c>
      <c r="M45" s="206">
        <f>TableauFraisExploitation8[[#This Row],[Agents]]</f>
        <v>0</v>
      </c>
      <c r="N45" s="88" t="str">
        <f>IFERROR(TableauFraisExploitation8[[#This Row],[Moyenne]]-100%,"NE")</f>
        <v>NE</v>
      </c>
      <c r="O45" s="76"/>
      <c r="Q45" s="73"/>
      <c r="R45" s="72"/>
      <c r="S45" s="73"/>
      <c r="Y45" s="73"/>
    </row>
    <row r="46" spans="2:25" ht="15" x14ac:dyDescent="0.25">
      <c r="B46" s="75"/>
      <c r="I46" s="183">
        <f>Données!D48</f>
        <v>0</v>
      </c>
      <c r="J46" s="80">
        <f>IFERROR(VLOOKUP(TableauFraisExploitation8[[#This Row],[Agents]],Données!V3:Y42,3,),"")</f>
        <v>0</v>
      </c>
      <c r="K46" s="80">
        <f>IFERROR(VLOOKUP(TableauFraisExploitation8[[#This Row],[Agents]],Données!V3:Y42,4,0),"")</f>
        <v>0</v>
      </c>
      <c r="L46" s="88" t="str">
        <f>IFERROR(VLOOKUP(TableauFraisExploitation8[[#This Row],[Agents]],Données!V3:X42,2,0),"NE")</f>
        <v xml:space="preserve"> </v>
      </c>
      <c r="M46" s="206">
        <f>TableauFraisExploitation8[[#This Row],[Agents]]</f>
        <v>0</v>
      </c>
      <c r="N46" s="88" t="str">
        <f>IFERROR(TableauFraisExploitation8[[#This Row],[Moyenne]]-100%,"NE")</f>
        <v>NE</v>
      </c>
      <c r="O46" s="76"/>
      <c r="Q46" s="73"/>
      <c r="R46" s="72"/>
      <c r="S46" s="73"/>
      <c r="Y46" s="73"/>
    </row>
    <row r="47" spans="2:25" ht="15.95" customHeight="1" x14ac:dyDescent="0.25">
      <c r="B47" s="75"/>
      <c r="I47" s="183">
        <f>Données!D49</f>
        <v>0</v>
      </c>
      <c r="J47" s="80">
        <f>IFERROR(VLOOKUP(TableauFraisExploitation8[[#This Row],[Agents]],Données!V3:Y42,3,),"")</f>
        <v>0</v>
      </c>
      <c r="K47" s="80">
        <f>IFERROR(VLOOKUP(TableauFraisExploitation8[[#This Row],[Agents]],Données!V3:Y42,4,0),"")</f>
        <v>0</v>
      </c>
      <c r="L47" s="88" t="str">
        <f>IFERROR(VLOOKUP(TableauFraisExploitation8[[#This Row],[Agents]],Données!V3:X42,2,0),"NE")</f>
        <v xml:space="preserve"> </v>
      </c>
      <c r="M47" s="206">
        <f>TableauFraisExploitation8[[#This Row],[Agents]]</f>
        <v>0</v>
      </c>
      <c r="N47" s="88" t="str">
        <f>IFERROR(TableauFraisExploitation8[[#This Row],[Moyenne]]-100%,"NE")</f>
        <v>NE</v>
      </c>
      <c r="O47" s="76"/>
      <c r="Q47" s="73"/>
      <c r="R47" s="72"/>
      <c r="S47" s="73"/>
      <c r="T47" s="67"/>
      <c r="U47" s="529"/>
      <c r="V47" s="529"/>
      <c r="W47" s="529"/>
      <c r="X47" s="530"/>
      <c r="Y47" s="73"/>
    </row>
    <row r="48" spans="2:25" ht="15.95" customHeight="1" x14ac:dyDescent="0.25">
      <c r="B48" s="75"/>
      <c r="I48" s="183">
        <f>Données!D50</f>
        <v>0</v>
      </c>
      <c r="J48" s="80">
        <f>IFERROR(VLOOKUP(TableauFraisExploitation8[[#This Row],[Agents]],Données!V3:Y42,3,),"")</f>
        <v>0</v>
      </c>
      <c r="K48" s="80">
        <f>IFERROR(VLOOKUP(TableauFraisExploitation8[[#This Row],[Agents]],Données!V3:Y42,4,0),"")</f>
        <v>0</v>
      </c>
      <c r="L48" s="88" t="str">
        <f>IFERROR(VLOOKUP(TableauFraisExploitation8[[#This Row],[Agents]],Données!V3:X42,2,0),"NE")</f>
        <v xml:space="preserve"> </v>
      </c>
      <c r="M48" s="206">
        <f>TableauFraisExploitation8[[#This Row],[Agents]]</f>
        <v>0</v>
      </c>
      <c r="N48" s="88" t="str">
        <f>IFERROR(TableauFraisExploitation8[[#This Row],[Moyenne]]-100%,"NE")</f>
        <v>NE</v>
      </c>
      <c r="O48" s="76"/>
      <c r="Q48" s="73"/>
      <c r="R48" s="72"/>
      <c r="S48" s="73"/>
      <c r="Y48" s="73"/>
    </row>
    <row r="49" spans="1:25" ht="15.95" customHeight="1" x14ac:dyDescent="0.25">
      <c r="B49" s="75"/>
      <c r="I49" s="183">
        <f>Données!D51</f>
        <v>0</v>
      </c>
      <c r="J49" s="80">
        <f>IFERROR(VLOOKUP(TableauFraisExploitation8[[#This Row],[Agents]],Données!V3:Y42,3,),"")</f>
        <v>0</v>
      </c>
      <c r="K49" s="80">
        <f>IFERROR(VLOOKUP(TableauFraisExploitation8[[#This Row],[Agents]],Données!V3:Y42,4,0),"")</f>
        <v>0</v>
      </c>
      <c r="L49" s="88" t="str">
        <f>IFERROR(VLOOKUP(TableauFraisExploitation8[[#This Row],[Agents]],Données!V3:X42,2,0),"NE")</f>
        <v xml:space="preserve"> </v>
      </c>
      <c r="M49" s="206">
        <f>TableauFraisExploitation8[[#This Row],[Agents]]</f>
        <v>0</v>
      </c>
      <c r="N49" s="88" t="str">
        <f>IFERROR(TableauFraisExploitation8[[#This Row],[Moyenne]]-100%,"NE")</f>
        <v>NE</v>
      </c>
      <c r="O49" s="76"/>
      <c r="Q49" s="73"/>
      <c r="R49" s="72"/>
      <c r="S49" s="73"/>
      <c r="U49" s="528" t="s">
        <v>83</v>
      </c>
      <c r="V49" s="528"/>
      <c r="W49" s="528"/>
      <c r="Y49" s="73"/>
    </row>
    <row r="50" spans="1:25" ht="15.95" customHeight="1" x14ac:dyDescent="0.25">
      <c r="B50" s="75"/>
      <c r="I50" s="183">
        <f>Données!D52</f>
        <v>0</v>
      </c>
      <c r="J50" s="80">
        <f>IFERROR(VLOOKUP(TableauFraisExploitation8[[#This Row],[Agents]],Données!V3:Y42,3,),"")</f>
        <v>0</v>
      </c>
      <c r="K50" s="80">
        <f>IFERROR(VLOOKUP(TableauFraisExploitation8[[#This Row],[Agents]],Données!V3:Y42,4,0),"")</f>
        <v>0</v>
      </c>
      <c r="L50" s="88" t="str">
        <f>IFERROR(VLOOKUP(TableauFraisExploitation8[[#This Row],[Agents]],Données!V3:X42,2,0),"NE")</f>
        <v xml:space="preserve"> </v>
      </c>
      <c r="M50" s="206">
        <f>TableauFraisExploitation8[[#This Row],[Agents]]</f>
        <v>0</v>
      </c>
      <c r="N50" s="88" t="str">
        <f>IFERROR(TableauFraisExploitation8[[#This Row],[Moyenne]]-100%,"NE")</f>
        <v>NE</v>
      </c>
      <c r="O50" s="76"/>
      <c r="Q50" s="73"/>
      <c r="R50" s="72"/>
      <c r="S50" s="73"/>
      <c r="Y50" s="73"/>
    </row>
    <row r="51" spans="1:25" ht="15.95" customHeight="1" x14ac:dyDescent="0.25">
      <c r="B51" s="75"/>
      <c r="I51" s="183">
        <f>Données!D53</f>
        <v>0</v>
      </c>
      <c r="J51" s="80">
        <f>IFERROR(VLOOKUP(TableauFraisExploitation8[[#This Row],[Agents]],Données!V3:Y42,3,),"")</f>
        <v>0</v>
      </c>
      <c r="K51" s="80">
        <f>IFERROR(VLOOKUP(TableauFraisExploitation8[[#This Row],[Agents]],Données!V3:Y42,4,0),"")</f>
        <v>0</v>
      </c>
      <c r="L51" s="88" t="str">
        <f>IFERROR(VLOOKUP(TableauFraisExploitation8[[#This Row],[Agents]],Données!V3:X42,2,0),"NE")</f>
        <v xml:space="preserve"> </v>
      </c>
      <c r="M51" s="206">
        <f>TableauFraisExploitation8[[#This Row],[Agents]]</f>
        <v>0</v>
      </c>
      <c r="N51" s="88" t="str">
        <f>IFERROR(TableauFraisExploitation8[[#This Row],[Moyenne]]-100%,"NE")</f>
        <v>NE</v>
      </c>
      <c r="O51" s="76"/>
      <c r="Q51" s="73"/>
      <c r="R51" s="72"/>
      <c r="S51" s="228"/>
      <c r="U51" s="374" t="s">
        <v>82</v>
      </c>
      <c r="V51" s="374" t="s">
        <v>84</v>
      </c>
      <c r="W51" s="383" t="s">
        <v>89</v>
      </c>
      <c r="Y51" s="228"/>
    </row>
    <row r="52" spans="1:25" ht="15.95" customHeight="1" x14ac:dyDescent="0.25">
      <c r="B52" s="75"/>
      <c r="I52" s="207">
        <f>SUBTOTAL(103,TableauFraisExploitation8[Agents])</f>
        <v>40</v>
      </c>
      <c r="J52" s="207">
        <f>SUBTOTAL(109,TableauFraisExploitation8[N °Ecoute])</f>
        <v>0</v>
      </c>
      <c r="K52" s="207">
        <f>SUBTOTAL(109,TableauFraisExploitation8[N° de briéfe])</f>
        <v>0</v>
      </c>
      <c r="L52" s="208" t="str">
        <f>IFERROR(SUBTOTAL(101,TableauFraisExploitation8[Moyenne]),"")</f>
        <v/>
      </c>
      <c r="M52" s="208"/>
      <c r="N52" s="209">
        <f>IFERROR(SUBTOTAL(105,TableauFraisExploitation8[Ecart]),"")</f>
        <v>0</v>
      </c>
      <c r="O52" s="76"/>
      <c r="Q52" s="73"/>
      <c r="R52" s="72"/>
      <c r="S52" s="372"/>
      <c r="U52" s="375">
        <f>Données!J14</f>
        <v>0</v>
      </c>
      <c r="V52" s="375">
        <f>IFERROR(VLOOKUP(Tableau3[[#This Row],[Typologie d''appel]],Données!AA:AB,2,0),"")</f>
        <v>0</v>
      </c>
      <c r="W52" s="429" t="e">
        <f>Tableau3[[#This Row],[NB Ecoutes]]/Tableau3[[#Totals],[NB Ecoutes]]</f>
        <v>#DIV/0!</v>
      </c>
      <c r="Y52" s="424"/>
    </row>
    <row r="53" spans="1:25" ht="15.95" customHeight="1" x14ac:dyDescent="0.25">
      <c r="B53" s="75"/>
      <c r="I53" s="116"/>
      <c r="J53" s="116"/>
      <c r="K53" s="116"/>
      <c r="L53" s="117"/>
      <c r="M53" s="117"/>
      <c r="O53" s="76"/>
      <c r="Q53" s="73"/>
      <c r="R53" s="72"/>
      <c r="S53" s="372"/>
      <c r="U53" s="375">
        <f>Données!J15</f>
        <v>0</v>
      </c>
      <c r="V53" s="375">
        <f>IFERROR(VLOOKUP(Tableau3[[#This Row],[Typologie d''appel]],Données!AA:AB,2,0),"")</f>
        <v>0</v>
      </c>
      <c r="W53" s="429" t="e">
        <f>Tableau3[[#This Row],[NB Ecoutes]]/Tableau3[[#Totals],[NB Ecoutes]]</f>
        <v>#DIV/0!</v>
      </c>
      <c r="Y53" s="425"/>
    </row>
    <row r="54" spans="1:25" ht="15.95" customHeight="1" x14ac:dyDescent="0.25">
      <c r="B54" s="76"/>
      <c r="C54" s="76"/>
      <c r="D54" s="76"/>
      <c r="E54" s="76"/>
      <c r="F54" s="76"/>
      <c r="G54" s="76"/>
      <c r="O54" s="76"/>
      <c r="Q54" s="73"/>
      <c r="R54" s="72"/>
      <c r="S54" s="372"/>
      <c r="U54" s="375">
        <f>Données!J16</f>
        <v>0</v>
      </c>
      <c r="V54" s="375">
        <f>IFERROR(VLOOKUP(Tableau3[[#This Row],[Typologie d''appel]],Données!AA:AB,2,0),"")</f>
        <v>0</v>
      </c>
      <c r="W54" s="429" t="e">
        <f>Tableau3[[#This Row],[NB Ecoutes]]/Tableau3[[#Totals],[NB Ecoutes]]</f>
        <v>#DIV/0!</v>
      </c>
      <c r="Y54" s="425"/>
    </row>
    <row r="55" spans="1:25" ht="15.95" customHeight="1" x14ac:dyDescent="0.25">
      <c r="B55" s="76"/>
      <c r="C55" s="76"/>
      <c r="D55" s="76"/>
      <c r="E55" s="76"/>
      <c r="F55" s="76"/>
      <c r="G55" s="76"/>
      <c r="O55" s="76"/>
      <c r="Q55" s="73"/>
      <c r="R55" s="72"/>
      <c r="S55" s="372"/>
      <c r="U55" s="375">
        <f>Données!J17</f>
        <v>0</v>
      </c>
      <c r="V55" s="375">
        <f>IFERROR(VLOOKUP(Tableau3[[#This Row],[Typologie d''appel]],Données!AA:AB,2,0),"")</f>
        <v>0</v>
      </c>
      <c r="W55" s="429" t="e">
        <f>Tableau3[[#This Row],[NB Ecoutes]]/Tableau3[[#Totals],[NB Ecoutes]]</f>
        <v>#DIV/0!</v>
      </c>
      <c r="Y55" s="425"/>
    </row>
    <row r="56" spans="1:25" ht="15.95" customHeight="1" x14ac:dyDescent="0.25">
      <c r="B56" s="76"/>
      <c r="C56" s="76"/>
      <c r="D56" s="76"/>
      <c r="E56" s="76"/>
      <c r="F56" s="76"/>
      <c r="G56" s="76"/>
      <c r="O56" s="76"/>
      <c r="Q56" s="73"/>
      <c r="R56" s="72"/>
      <c r="S56" s="372"/>
      <c r="U56" s="375">
        <f>Données!J18</f>
        <v>0</v>
      </c>
      <c r="V56" s="375">
        <f>IFERROR(VLOOKUP(Tableau3[[#This Row],[Typologie d''appel]],Données!AA:AB,2,0),"")</f>
        <v>0</v>
      </c>
      <c r="W56" s="429" t="e">
        <f>Tableau3[[#This Row],[NB Ecoutes]]/Tableau3[[#Totals],[NB Ecoutes]]</f>
        <v>#DIV/0!</v>
      </c>
      <c r="Y56" s="425"/>
    </row>
    <row r="57" spans="1:25" ht="15.95" customHeight="1" x14ac:dyDescent="0.25">
      <c r="B57" s="76"/>
      <c r="C57" s="76"/>
      <c r="D57" s="76"/>
      <c r="E57" s="76"/>
      <c r="F57" s="76"/>
      <c r="G57" s="76"/>
      <c r="O57" s="76"/>
      <c r="Q57" s="73"/>
      <c r="R57" s="72"/>
      <c r="S57" s="372"/>
      <c r="U57" s="375">
        <f>Données!J19</f>
        <v>0</v>
      </c>
      <c r="V57" s="375">
        <f>IFERROR(VLOOKUP(Tableau3[[#This Row],[Typologie d''appel]],Données!AA:AB,2,0),"")</f>
        <v>0</v>
      </c>
      <c r="W57" s="429" t="e">
        <f>Tableau3[[#This Row],[NB Ecoutes]]/Tableau3[[#Totals],[NB Ecoutes]]</f>
        <v>#DIV/0!</v>
      </c>
      <c r="Y57" s="425"/>
    </row>
    <row r="58" spans="1:25" ht="15.95" customHeight="1" x14ac:dyDescent="0.25">
      <c r="B58" s="76"/>
      <c r="C58" s="76"/>
      <c r="D58" s="76"/>
      <c r="E58" s="76"/>
      <c r="F58" s="76"/>
      <c r="G58" s="76"/>
      <c r="O58" s="76"/>
      <c r="Q58" s="73"/>
      <c r="R58" s="72"/>
      <c r="S58" s="372"/>
      <c r="U58" s="375">
        <f>Données!J20</f>
        <v>0</v>
      </c>
      <c r="V58" s="375">
        <f>IFERROR(VLOOKUP(Tableau3[[#This Row],[Typologie d''appel]],Données!AA:AB,2,0),"")</f>
        <v>0</v>
      </c>
      <c r="W58" s="429" t="e">
        <f>Tableau3[[#This Row],[NB Ecoutes]]/Tableau3[[#Totals],[NB Ecoutes]]</f>
        <v>#DIV/0!</v>
      </c>
      <c r="Y58" s="425"/>
    </row>
    <row r="59" spans="1:25" s="11" customFormat="1" ht="15.95" customHeight="1" x14ac:dyDescent="0.25">
      <c r="A59" s="75"/>
      <c r="B59" s="76"/>
      <c r="C59" s="76"/>
      <c r="D59" s="76"/>
      <c r="E59" s="76"/>
      <c r="F59" s="76"/>
      <c r="G59" s="76"/>
      <c r="H59" s="76"/>
      <c r="I59" s="76"/>
      <c r="J59" s="76"/>
      <c r="K59" s="76"/>
      <c r="L59" s="76"/>
      <c r="M59" s="76"/>
      <c r="N59" s="76"/>
      <c r="O59" s="76"/>
      <c r="Q59" s="73"/>
      <c r="R59" s="72"/>
      <c r="S59" s="372"/>
      <c r="U59" s="375">
        <f>Données!J21</f>
        <v>0</v>
      </c>
      <c r="V59" s="375">
        <f>IFERROR(VLOOKUP(Tableau3[[#This Row],[Typologie d''appel]],Données!AA:AB,2,0),"")</f>
        <v>0</v>
      </c>
      <c r="W59" s="429" t="e">
        <f>Tableau3[[#This Row],[NB Ecoutes]]/Tableau3[[#Totals],[NB Ecoutes]]</f>
        <v>#DIV/0!</v>
      </c>
      <c r="Y59" s="425"/>
    </row>
    <row r="60" spans="1:25" s="11" customFormat="1" ht="15.95" customHeight="1" x14ac:dyDescent="0.25">
      <c r="A60" s="75"/>
      <c r="B60" s="76"/>
      <c r="C60" s="76"/>
      <c r="D60" s="76"/>
      <c r="E60" s="76"/>
      <c r="F60" s="76"/>
      <c r="G60" s="76"/>
      <c r="H60" s="76"/>
      <c r="I60" s="76"/>
      <c r="J60" s="76"/>
      <c r="K60" s="76"/>
      <c r="L60" s="76"/>
      <c r="M60" s="76"/>
      <c r="N60" s="76"/>
      <c r="O60" s="76"/>
      <c r="Q60" s="73"/>
      <c r="R60" s="72"/>
      <c r="S60" s="372"/>
      <c r="U60" s="375">
        <f>Données!J22</f>
        <v>0</v>
      </c>
      <c r="V60" s="375">
        <f>IFERROR(VLOOKUP(Tableau3[[#This Row],[Typologie d''appel]],Données!AA:AB,2,0),"")</f>
        <v>0</v>
      </c>
      <c r="W60" s="429" t="e">
        <f>Tableau3[[#This Row],[NB Ecoutes]]/Tableau3[[#Totals],[NB Ecoutes]]</f>
        <v>#DIV/0!</v>
      </c>
      <c r="Y60" s="425"/>
    </row>
    <row r="61" spans="1:25" s="11" customFormat="1" ht="15.95" customHeight="1" x14ac:dyDescent="0.25">
      <c r="A61" s="75"/>
      <c r="B61" s="76"/>
      <c r="C61" s="76"/>
      <c r="D61" s="76"/>
      <c r="E61" s="76"/>
      <c r="F61" s="76"/>
      <c r="G61" s="76"/>
      <c r="H61" s="76"/>
      <c r="I61" s="76"/>
      <c r="J61" s="76"/>
      <c r="K61" s="76"/>
      <c r="L61" s="76"/>
      <c r="M61" s="76"/>
      <c r="N61" s="76"/>
      <c r="O61" s="76"/>
      <c r="Q61" s="73"/>
      <c r="R61" s="72"/>
      <c r="S61" s="376"/>
      <c r="U61" s="375">
        <f>Données!J23</f>
        <v>0</v>
      </c>
      <c r="V61" s="375">
        <f>IFERROR(VLOOKUP(Tableau3[[#This Row],[Typologie d''appel]],Données!AA:AB,2,0),"")</f>
        <v>0</v>
      </c>
      <c r="W61" s="429" t="e">
        <f>Tableau3[[#This Row],[NB Ecoutes]]/Tableau3[[#Totals],[NB Ecoutes]]</f>
        <v>#DIV/0!</v>
      </c>
      <c r="Y61" s="425"/>
    </row>
    <row r="62" spans="1:25" s="11" customFormat="1" ht="15.95" customHeight="1" x14ac:dyDescent="0.25">
      <c r="A62" s="75"/>
      <c r="B62" s="76"/>
      <c r="C62" s="76"/>
      <c r="D62" s="76"/>
      <c r="E62" s="76"/>
      <c r="F62" s="76"/>
      <c r="G62" s="76"/>
      <c r="H62" s="76"/>
      <c r="I62" s="76"/>
      <c r="J62" s="76"/>
      <c r="K62" s="76"/>
      <c r="L62" s="76"/>
      <c r="M62" s="76"/>
      <c r="N62" s="76"/>
      <c r="O62" s="76"/>
      <c r="Q62" s="73"/>
      <c r="R62" s="72"/>
      <c r="S62" s="377"/>
      <c r="U62" s="375">
        <f>Données!J24</f>
        <v>0</v>
      </c>
      <c r="V62" s="375">
        <f>IFERROR(VLOOKUP(Tableau3[[#This Row],[Typologie d''appel]],Données!AA:AB,2,0),"")</f>
        <v>0</v>
      </c>
      <c r="W62" s="429" t="e">
        <f>Tableau3[[#This Row],[NB Ecoutes]]/Tableau3[[#Totals],[NB Ecoutes]]</f>
        <v>#DIV/0!</v>
      </c>
      <c r="Y62" s="425"/>
    </row>
    <row r="63" spans="1:25" s="11" customFormat="1" ht="15" x14ac:dyDescent="0.25">
      <c r="A63" s="75"/>
      <c r="B63" s="76"/>
      <c r="C63" s="76"/>
      <c r="D63" s="76"/>
      <c r="E63" s="76"/>
      <c r="F63" s="76"/>
      <c r="G63" s="76"/>
      <c r="H63" s="76"/>
      <c r="I63" s="76"/>
      <c r="J63" s="76"/>
      <c r="K63" s="76"/>
      <c r="L63" s="76"/>
      <c r="M63" s="76"/>
      <c r="N63" s="76"/>
      <c r="O63" s="76"/>
      <c r="P63" s="72"/>
      <c r="Q63" s="73"/>
      <c r="R63" s="72"/>
      <c r="S63" s="377"/>
      <c r="U63" s="375">
        <f>Données!J25</f>
        <v>0</v>
      </c>
      <c r="V63" s="375">
        <f>IFERROR(VLOOKUP(Tableau3[[#This Row],[Typologie d''appel]],Données!AA:AB,2,0),"")</f>
        <v>0</v>
      </c>
      <c r="W63" s="429" t="e">
        <f>Tableau3[[#This Row],[NB Ecoutes]]/Tableau3[[#Totals],[NB Ecoutes]]</f>
        <v>#DIV/0!</v>
      </c>
      <c r="Y63" s="425"/>
    </row>
    <row r="64" spans="1:25" s="11" customFormat="1" ht="15.95" customHeight="1" x14ac:dyDescent="0.25">
      <c r="A64" s="75"/>
      <c r="B64" s="76"/>
      <c r="C64" s="76"/>
      <c r="D64" s="76"/>
      <c r="E64" s="76"/>
      <c r="F64" s="76"/>
      <c r="G64" s="76"/>
      <c r="H64" s="76"/>
      <c r="I64" s="76"/>
      <c r="J64" s="76"/>
      <c r="K64" s="76"/>
      <c r="L64" s="76"/>
      <c r="M64" s="76"/>
      <c r="N64" s="76"/>
      <c r="O64" s="76"/>
      <c r="P64" s="72"/>
      <c r="Q64" s="73"/>
      <c r="R64" s="72"/>
      <c r="S64" s="377"/>
      <c r="U64" s="375">
        <f>Données!J26</f>
        <v>0</v>
      </c>
      <c r="V64" s="375">
        <f>IFERROR(VLOOKUP(Tableau3[[#This Row],[Typologie d''appel]],Données!AA:AB,2,0),"")</f>
        <v>0</v>
      </c>
      <c r="W64" s="429" t="e">
        <f>Tableau3[[#This Row],[NB Ecoutes]]/Tableau3[[#Totals],[NB Ecoutes]]</f>
        <v>#DIV/0!</v>
      </c>
      <c r="Y64" s="425"/>
    </row>
    <row r="65" spans="1:25" s="11" customFormat="1" ht="15.95" customHeight="1" x14ac:dyDescent="0.25">
      <c r="A65" s="75"/>
      <c r="B65" s="76"/>
      <c r="C65" s="76"/>
      <c r="D65" s="76"/>
      <c r="E65" s="76"/>
      <c r="F65" s="76"/>
      <c r="G65" s="76"/>
      <c r="H65" s="76"/>
      <c r="I65" s="76"/>
      <c r="J65" s="76"/>
      <c r="K65" s="76"/>
      <c r="L65" s="76"/>
      <c r="M65" s="76"/>
      <c r="N65" s="76"/>
      <c r="O65" s="76"/>
      <c r="Q65" s="73"/>
      <c r="S65" s="377"/>
      <c r="U65" s="381" t="s">
        <v>88</v>
      </c>
      <c r="V65" s="381">
        <f>SUBTOTAL(109,Tableau3[NB Ecoutes])</f>
        <v>0</v>
      </c>
      <c r="W65" s="428"/>
      <c r="Y65" s="425"/>
    </row>
    <row r="66" spans="1:25" s="11" customFormat="1" ht="15.95" customHeight="1" x14ac:dyDescent="0.25">
      <c r="A66" s="75"/>
      <c r="B66" s="76"/>
      <c r="C66" s="76"/>
      <c r="D66" s="76"/>
      <c r="E66" s="76"/>
      <c r="F66" s="76"/>
      <c r="G66" s="76"/>
      <c r="H66" s="76"/>
      <c r="I66" s="116"/>
      <c r="J66" s="116"/>
      <c r="K66" s="116"/>
      <c r="L66" s="117"/>
      <c r="M66" s="117"/>
      <c r="N66" s="76"/>
      <c r="O66" s="76"/>
      <c r="Q66" s="73"/>
      <c r="S66" s="377"/>
      <c r="Y66" s="425"/>
    </row>
    <row r="67" spans="1:25" s="11" customFormat="1" ht="15.95" customHeight="1" x14ac:dyDescent="0.25">
      <c r="A67" s="75"/>
      <c r="B67" s="76"/>
      <c r="C67" s="76"/>
      <c r="D67" s="76"/>
      <c r="E67" s="76"/>
      <c r="F67" s="76"/>
      <c r="G67" s="76"/>
      <c r="H67" s="76"/>
      <c r="I67" s="116"/>
      <c r="J67" s="116"/>
      <c r="K67" s="116"/>
      <c r="L67" s="117"/>
      <c r="M67" s="117"/>
      <c r="N67" s="76"/>
      <c r="O67" s="76"/>
      <c r="Q67" s="73"/>
      <c r="S67" s="377"/>
      <c r="Y67" s="425"/>
    </row>
    <row r="68" spans="1:25" s="11" customFormat="1" ht="15.95" customHeight="1" x14ac:dyDescent="0.25">
      <c r="A68" s="75"/>
      <c r="B68" s="76"/>
      <c r="C68" s="76"/>
      <c r="D68" s="76"/>
      <c r="E68" s="76"/>
      <c r="F68" s="76"/>
      <c r="G68" s="76"/>
      <c r="H68" s="76"/>
      <c r="I68" s="116"/>
      <c r="J68" s="116"/>
      <c r="K68" s="116"/>
      <c r="L68" s="117"/>
      <c r="M68" s="117"/>
      <c r="N68" s="76"/>
      <c r="O68" s="76"/>
      <c r="Q68" s="73"/>
      <c r="S68" s="377"/>
      <c r="U68" s="528" t="s">
        <v>96</v>
      </c>
      <c r="V68" s="528"/>
      <c r="W68" s="528"/>
      <c r="Y68" s="425"/>
    </row>
    <row r="69" spans="1:25" s="11" customFormat="1" ht="15.95" customHeight="1" x14ac:dyDescent="0.25">
      <c r="A69" s="75"/>
      <c r="B69" s="76"/>
      <c r="C69" s="76"/>
      <c r="D69" s="76"/>
      <c r="E69" s="76"/>
      <c r="F69" s="76"/>
      <c r="G69" s="76"/>
      <c r="H69" s="76"/>
      <c r="I69" s="116"/>
      <c r="J69" s="116"/>
      <c r="K69" s="116"/>
      <c r="L69" s="117"/>
      <c r="M69" s="117"/>
      <c r="N69" s="76"/>
      <c r="O69" s="76"/>
      <c r="Q69" s="73"/>
      <c r="S69" s="377"/>
      <c r="Y69" s="425"/>
    </row>
    <row r="70" spans="1:25" s="11" customFormat="1" ht="15.95" customHeight="1" x14ac:dyDescent="0.25">
      <c r="A70" s="75"/>
      <c r="B70" s="76"/>
      <c r="C70" s="76"/>
      <c r="D70" s="76"/>
      <c r="E70" s="76"/>
      <c r="F70" s="76"/>
      <c r="G70" s="76"/>
      <c r="H70" s="76"/>
      <c r="I70" s="116"/>
      <c r="J70" s="116"/>
      <c r="K70" s="116"/>
      <c r="L70" s="117"/>
      <c r="M70" s="117"/>
      <c r="N70" s="76"/>
      <c r="O70" s="76"/>
      <c r="Q70" s="73"/>
      <c r="S70" s="377"/>
      <c r="U70" s="134" t="s">
        <v>45</v>
      </c>
      <c r="V70" s="134" t="s">
        <v>84</v>
      </c>
      <c r="W70" s="134" t="s">
        <v>89</v>
      </c>
      <c r="Y70" s="425"/>
    </row>
    <row r="71" spans="1:25" s="11" customFormat="1" ht="15.95" customHeight="1" x14ac:dyDescent="0.25">
      <c r="A71" s="75"/>
      <c r="B71" s="76"/>
      <c r="C71" s="76"/>
      <c r="D71" s="76"/>
      <c r="E71" s="76"/>
      <c r="F71" s="76"/>
      <c r="G71" s="76"/>
      <c r="H71" s="76"/>
      <c r="I71" s="116"/>
      <c r="J71" s="116"/>
      <c r="K71" s="116"/>
      <c r="L71" s="117"/>
      <c r="M71" s="117"/>
      <c r="N71" s="76"/>
      <c r="O71" s="76"/>
      <c r="Q71" s="73"/>
      <c r="S71" s="377"/>
      <c r="U71" s="134" t="str">
        <f>Données!AA25</f>
        <v>Supervision</v>
      </c>
      <c r="V71" s="134">
        <f>Données!AB25</f>
        <v>0</v>
      </c>
      <c r="W71" s="382">
        <f>Tableau4[[#This Row],[NB Ecoutes]]/Tableau4[[#Totals],[NB Ecoutes]]</f>
        <v>0</v>
      </c>
      <c r="Y71" s="425"/>
    </row>
    <row r="72" spans="1:25" s="11" customFormat="1" ht="15.95" customHeight="1" x14ac:dyDescent="0.25">
      <c r="A72" s="75"/>
      <c r="B72" s="76"/>
      <c r="C72" s="76"/>
      <c r="D72" s="76"/>
      <c r="E72" s="76"/>
      <c r="F72" s="76"/>
      <c r="G72" s="76"/>
      <c r="H72" s="217"/>
      <c r="I72" s="217"/>
      <c r="J72" s="217"/>
      <c r="K72" s="217"/>
      <c r="L72" s="217"/>
      <c r="M72" s="217"/>
      <c r="N72" s="217"/>
      <c r="O72" s="217"/>
      <c r="Q72" s="73"/>
      <c r="S72" s="531"/>
      <c r="U72" s="134" t="str">
        <f>Données!AA26</f>
        <v>Qualité</v>
      </c>
      <c r="V72" s="134">
        <f>Données!AB26</f>
        <v>0</v>
      </c>
      <c r="W72" s="382">
        <f>Tableau4[[#This Row],[NB Ecoutes]]/Tableau4[[#Totals],[NB Ecoutes]]</f>
        <v>0</v>
      </c>
      <c r="Y72" s="425"/>
    </row>
    <row r="73" spans="1:25" s="11" customFormat="1" ht="15.95" customHeight="1" x14ac:dyDescent="0.25">
      <c r="A73" s="75"/>
      <c r="I73" s="69"/>
      <c r="J73" s="69"/>
      <c r="K73" s="69"/>
      <c r="L73" s="69"/>
      <c r="M73" s="69"/>
      <c r="N73" s="69"/>
      <c r="Q73" s="73"/>
      <c r="S73" s="532"/>
      <c r="U73" s="134" t="str">
        <f>Données!AA27</f>
        <v>Ateliers de calibrage</v>
      </c>
      <c r="V73" s="134">
        <f>Données!AB27</f>
        <v>0</v>
      </c>
      <c r="W73" s="382">
        <f>Tableau4[[#This Row],[NB Ecoutes]]/Tableau4[[#Totals],[NB Ecoutes]]</f>
        <v>0</v>
      </c>
      <c r="Y73" s="425"/>
    </row>
    <row r="74" spans="1:25" s="11" customFormat="1" ht="15.95" customHeight="1" x14ac:dyDescent="0.25">
      <c r="A74" s="118"/>
      <c r="B74" s="118"/>
      <c r="C74" s="118"/>
      <c r="D74" s="118"/>
      <c r="E74" s="118"/>
      <c r="F74" s="118"/>
      <c r="G74" s="118"/>
      <c r="H74" s="118"/>
      <c r="I74" s="118"/>
      <c r="J74" s="118"/>
      <c r="K74" s="118"/>
      <c r="L74" s="118"/>
      <c r="M74" s="118"/>
      <c r="N74" s="118"/>
      <c r="O74" s="118"/>
      <c r="Q74" s="73"/>
      <c r="S74" s="533"/>
      <c r="T74" s="430"/>
      <c r="U74" s="134" t="str">
        <f>Données!AA28</f>
        <v>Client</v>
      </c>
      <c r="V74" s="134">
        <f>Données!AB28</f>
        <v>0</v>
      </c>
      <c r="W74" s="382">
        <f>Tableau4[[#This Row],[NB Ecoutes]]/Tableau4[[#Totals],[NB Ecoutes]]</f>
        <v>0</v>
      </c>
      <c r="X74" s="431"/>
      <c r="Y74" s="426"/>
    </row>
    <row r="75" spans="1:25" s="11" customFormat="1" ht="15.95" customHeight="1" x14ac:dyDescent="0.25">
      <c r="A75" s="75"/>
      <c r="S75" s="531"/>
      <c r="U75" s="134" t="s">
        <v>88</v>
      </c>
      <c r="V75" s="134">
        <f>SUBTOTAL(103,Tableau4[NB Ecoutes])</f>
        <v>4</v>
      </c>
      <c r="W75" s="382"/>
      <c r="Y75" s="424"/>
    </row>
    <row r="76" spans="1:25" s="11" customFormat="1" ht="15.95" customHeight="1" x14ac:dyDescent="0.25">
      <c r="A76" s="75"/>
      <c r="C76" s="71"/>
      <c r="D76" s="68"/>
      <c r="E76" s="68"/>
      <c r="F76" s="68"/>
      <c r="G76" s="68"/>
      <c r="H76" s="68"/>
      <c r="I76" s="68"/>
      <c r="J76" s="68"/>
      <c r="K76" s="68"/>
      <c r="L76" s="68"/>
      <c r="M76" s="68"/>
      <c r="N76" s="68"/>
      <c r="O76" s="200"/>
      <c r="P76" s="200"/>
      <c r="Q76" s="200"/>
      <c r="R76" s="200"/>
      <c r="S76" s="531"/>
      <c r="T76" s="430"/>
      <c r="U76" s="430"/>
      <c r="V76" s="430"/>
      <c r="W76" s="430"/>
      <c r="X76" s="430"/>
      <c r="Y76" s="425"/>
    </row>
    <row r="77" spans="1:25" s="11" customFormat="1" ht="15.95" customHeight="1" x14ac:dyDescent="0.25">
      <c r="A77" s="75"/>
      <c r="C77" s="74"/>
      <c r="D77" s="72"/>
      <c r="E77" s="72"/>
      <c r="F77" s="72"/>
      <c r="G77" s="72"/>
      <c r="H77" s="72"/>
      <c r="I77" s="72"/>
      <c r="J77" s="72"/>
      <c r="K77" s="72"/>
      <c r="L77" s="72"/>
      <c r="M77" s="72"/>
      <c r="N77" s="72"/>
      <c r="O77" s="69"/>
      <c r="Q77" s="425"/>
      <c r="S77" s="531"/>
      <c r="Y77" s="425"/>
    </row>
    <row r="78" spans="1:25" s="11" customFormat="1" ht="15.95" customHeight="1" x14ac:dyDescent="0.25">
      <c r="A78" s="75"/>
      <c r="C78" s="519" t="s">
        <v>196</v>
      </c>
      <c r="D78" s="519"/>
      <c r="E78" s="519"/>
      <c r="F78" s="2"/>
      <c r="G78" s="2"/>
      <c r="H78" s="2"/>
      <c r="I78" s="2"/>
      <c r="J78" s="2"/>
      <c r="K78" s="2"/>
      <c r="L78" s="2"/>
      <c r="M78" s="2"/>
      <c r="O78" s="2"/>
      <c r="P78" s="2"/>
      <c r="Q78" s="425"/>
      <c r="R78" s="2"/>
      <c r="S78" s="531"/>
      <c r="T78" s="2"/>
      <c r="X78" s="427"/>
      <c r="Y78" s="425"/>
    </row>
    <row r="79" spans="1:25" s="11" customFormat="1" ht="15.95" customHeight="1" x14ac:dyDescent="0.25">
      <c r="A79" s="75"/>
      <c r="C79" s="519"/>
      <c r="D79" s="519"/>
      <c r="E79" s="519"/>
      <c r="F79" s="84"/>
      <c r="G79" s="84"/>
      <c r="H79" s="84"/>
      <c r="I79" s="84"/>
      <c r="J79" s="84"/>
      <c r="K79" s="84"/>
      <c r="L79" s="84"/>
      <c r="M79" s="84"/>
      <c r="N79" s="85"/>
      <c r="O79" s="86"/>
      <c r="P79" s="86"/>
      <c r="Q79" s="425"/>
      <c r="R79" s="86"/>
      <c r="S79" s="531"/>
      <c r="T79" s="86"/>
      <c r="U79" s="528" t="s">
        <v>99</v>
      </c>
      <c r="V79" s="528"/>
      <c r="W79" s="528"/>
      <c r="X79" s="2"/>
      <c r="Y79" s="425"/>
    </row>
    <row r="80" spans="1:25" s="11" customFormat="1" ht="15.95" customHeight="1" x14ac:dyDescent="0.25">
      <c r="A80" s="75"/>
      <c r="C80" s="91"/>
      <c r="D80" s="2"/>
      <c r="E80" s="2"/>
      <c r="F80" s="92"/>
      <c r="G80" s="92"/>
      <c r="H80" s="92"/>
      <c r="I80" s="92"/>
      <c r="J80" s="92"/>
      <c r="K80" s="92"/>
      <c r="L80" s="92"/>
      <c r="M80" s="92"/>
      <c r="N80" s="93"/>
      <c r="O80" s="2"/>
      <c r="P80" s="2"/>
      <c r="Q80" s="425"/>
      <c r="R80" s="2"/>
      <c r="S80" s="531"/>
      <c r="T80" s="2"/>
      <c r="U80" s="86"/>
      <c r="V80" s="86"/>
      <c r="W80" s="86"/>
      <c r="X80" s="2"/>
      <c r="Y80" s="425"/>
    </row>
    <row r="81" spans="1:29" s="11" customFormat="1" ht="15.95" customHeight="1" thickBot="1" x14ac:dyDescent="0.3">
      <c r="A81" s="75"/>
      <c r="C81" s="95" t="s">
        <v>32</v>
      </c>
      <c r="D81" s="96" t="s">
        <v>98</v>
      </c>
      <c r="E81" s="96" t="s">
        <v>54</v>
      </c>
      <c r="F81" s="92"/>
      <c r="G81" s="92"/>
      <c r="H81" s="92"/>
      <c r="I81" s="92"/>
      <c r="J81" s="92"/>
      <c r="K81" s="92"/>
      <c r="L81" s="92"/>
      <c r="M81" s="92"/>
      <c r="N81" s="93"/>
      <c r="O81" s="2"/>
      <c r="P81" s="2"/>
      <c r="Q81" s="425"/>
      <c r="R81" s="2"/>
      <c r="S81" s="531"/>
      <c r="T81" s="2"/>
      <c r="U81" s="432" t="s">
        <v>45</v>
      </c>
      <c r="V81" s="433" t="s">
        <v>84</v>
      </c>
      <c r="W81" s="134" t="s">
        <v>97</v>
      </c>
      <c r="X81" s="2"/>
      <c r="Y81" s="425"/>
    </row>
    <row r="82" spans="1:29" s="11" customFormat="1" ht="15.95" customHeight="1" thickTop="1" x14ac:dyDescent="0.25">
      <c r="A82" s="75"/>
      <c r="C82" s="99" t="str">
        <f>'Suivi  Détaillé'!C21</f>
        <v>Accueil</v>
      </c>
      <c r="D82" s="124" t="str">
        <f>IFERROR(VLOOKUP(Tableau5[[#This Row],[Item]],'Suivi  Détaillé'!C:D,2,0),"")</f>
        <v/>
      </c>
      <c r="E82" s="125" t="str">
        <f>IFERROR(100%-Tableau5[[#This Row],[Atteint]],"")</f>
        <v/>
      </c>
      <c r="F82" s="92"/>
      <c r="G82" s="92"/>
      <c r="H82" s="92"/>
      <c r="I82" s="92"/>
      <c r="J82" s="92"/>
      <c r="K82" s="92"/>
      <c r="L82" s="92"/>
      <c r="M82" s="92"/>
      <c r="N82" s="93"/>
      <c r="O82" s="2"/>
      <c r="P82" s="2"/>
      <c r="Q82" s="425"/>
      <c r="R82" s="2"/>
      <c r="S82" s="531"/>
      <c r="T82" s="2"/>
      <c r="U82" s="134" t="str">
        <f>Données!AA34</f>
        <v>APS</v>
      </c>
      <c r="V82" s="134">
        <f>Données!AB34</f>
        <v>0</v>
      </c>
      <c r="W82" s="434" t="e">
        <f>Tableau6[[#This Row],[NB Ecoutes]]/Tableau6[[#Totals],[NB Ecoutes]]</f>
        <v>#DIV/0!</v>
      </c>
      <c r="X82" s="2"/>
      <c r="Y82" s="425"/>
    </row>
    <row r="83" spans="1:29" s="11" customFormat="1" ht="15.95" customHeight="1" x14ac:dyDescent="0.25">
      <c r="A83" s="75"/>
      <c r="C83" s="102" t="str">
        <f>'Suivi  Détaillé'!C38</f>
        <v>Traitement de la demande</v>
      </c>
      <c r="D83" s="124" t="str">
        <f>IFERROR(VLOOKUP(Tableau5[[#This Row],[Item]],'Suivi  Détaillé'!C:D,2,0),"")</f>
        <v/>
      </c>
      <c r="E83" s="125" t="str">
        <f>IFERROR(100%-Tableau5[[#This Row],[Atteint]],"")</f>
        <v/>
      </c>
      <c r="F83" s="92"/>
      <c r="G83" s="92"/>
      <c r="H83" s="92"/>
      <c r="I83" s="92"/>
      <c r="J83" s="92"/>
      <c r="K83" s="92"/>
      <c r="L83" s="92"/>
      <c r="M83" s="92"/>
      <c r="N83" s="93"/>
      <c r="O83" s="2"/>
      <c r="P83" s="2"/>
      <c r="Q83" s="425"/>
      <c r="R83" s="2"/>
      <c r="S83" s="531"/>
      <c r="T83" s="2"/>
      <c r="U83" s="134" t="str">
        <f>Données!AA35</f>
        <v>APE</v>
      </c>
      <c r="V83" s="134">
        <f>Données!AB35</f>
        <v>0</v>
      </c>
      <c r="W83" s="434" t="e">
        <f>Tableau6[[#This Row],[NB Ecoutes]]/Tableau6[[#Totals],[NB Ecoutes]]</f>
        <v>#DIV/0!</v>
      </c>
      <c r="X83" s="2"/>
      <c r="Y83" s="425"/>
    </row>
    <row r="84" spans="1:29" s="11" customFormat="1" ht="15.95" customHeight="1" x14ac:dyDescent="0.25">
      <c r="A84" s="75"/>
      <c r="C84" s="99" t="str">
        <f>'Suivi  Détaillé'!C55</f>
        <v>Prise de congé</v>
      </c>
      <c r="D84" s="124" t="str">
        <f>IFERROR(VLOOKUP(Tableau5[[#This Row],[Item]],'Suivi  Détaillé'!C:D,2,0),"")</f>
        <v/>
      </c>
      <c r="E84" s="125" t="str">
        <f>IFERROR(100%-Tableau5[[#This Row],[Atteint]],"")</f>
        <v/>
      </c>
      <c r="F84" s="92"/>
      <c r="G84" s="92"/>
      <c r="H84" s="92"/>
      <c r="I84" s="92"/>
      <c r="J84" s="92"/>
      <c r="K84" s="92"/>
      <c r="L84" s="92"/>
      <c r="M84" s="92"/>
      <c r="N84" s="93"/>
      <c r="O84" s="2"/>
      <c r="P84" s="2"/>
      <c r="Q84" s="425"/>
      <c r="R84" s="2"/>
      <c r="S84" s="531"/>
      <c r="T84" s="2"/>
      <c r="U84" s="134" t="str">
        <f>Données!AA36</f>
        <v>Appel Manuel</v>
      </c>
      <c r="V84" s="134">
        <f>Données!AB36</f>
        <v>0</v>
      </c>
      <c r="W84" s="434" t="e">
        <f>Tableau6[[#This Row],[NB Ecoutes]]/Tableau6[[#Totals],[NB Ecoutes]]</f>
        <v>#DIV/0!</v>
      </c>
      <c r="X84" s="2"/>
      <c r="Y84" s="425"/>
    </row>
    <row r="85" spans="1:29" s="11" customFormat="1" ht="15.95" customHeight="1" x14ac:dyDescent="0.25">
      <c r="A85" s="75"/>
      <c r="C85" s="102" t="str">
        <f>Référentiel!C54</f>
        <v>Mise en attente</v>
      </c>
      <c r="D85" s="124" t="str">
        <f>IFERROR(VLOOKUP(Tableau5[[#This Row],[Item]],'Suivi  Détaillé'!C:D,2,0),"")</f>
        <v/>
      </c>
      <c r="E85" s="125" t="str">
        <f>IFERROR(100%-Tableau5[[#This Row],[Atteint]],"")</f>
        <v/>
      </c>
      <c r="F85" s="92"/>
      <c r="G85" s="92"/>
      <c r="H85" s="92"/>
      <c r="I85" s="92"/>
      <c r="J85" s="92"/>
      <c r="K85" s="92"/>
      <c r="L85" s="92"/>
      <c r="M85" s="92"/>
      <c r="N85" s="93"/>
      <c r="O85" s="2"/>
      <c r="P85" s="2"/>
      <c r="Q85" s="425"/>
      <c r="R85" s="2"/>
      <c r="S85" s="531"/>
      <c r="T85" s="2"/>
      <c r="U85" s="134" t="str">
        <f>Données!AA37</f>
        <v>Back Office</v>
      </c>
      <c r="V85" s="134">
        <f>Données!AB37</f>
        <v>0</v>
      </c>
      <c r="W85" s="434" t="e">
        <f>Tableau6[[#This Row],[NB Ecoutes]]/Tableau6[[#Totals],[NB Ecoutes]]</f>
        <v>#DIV/0!</v>
      </c>
      <c r="X85" s="2"/>
      <c r="Y85" s="425"/>
    </row>
    <row r="86" spans="1:29" s="11" customFormat="1" ht="15.95" customHeight="1" x14ac:dyDescent="0.25">
      <c r="A86" s="75"/>
      <c r="C86" s="99" t="str">
        <f>Référentiel!C68</f>
        <v>Savoir être téléphonique</v>
      </c>
      <c r="D86" s="124" t="str">
        <f>IFERROR(VLOOKUP(Tableau5[[#This Row],[Item]],'Suivi  Détaillé'!C:D,2,0),"")</f>
        <v/>
      </c>
      <c r="E86" s="125" t="str">
        <f>IFERROR(100%-Tableau5[[#This Row],[Atteint]],"")</f>
        <v/>
      </c>
      <c r="F86" s="92"/>
      <c r="G86" s="92"/>
      <c r="H86" s="92"/>
      <c r="I86" s="92"/>
      <c r="J86" s="92"/>
      <c r="K86" s="92"/>
      <c r="L86" s="92"/>
      <c r="M86" s="92"/>
      <c r="N86" s="93"/>
      <c r="O86" s="2"/>
      <c r="P86" s="2"/>
      <c r="Q86" s="425"/>
      <c r="R86" s="2"/>
      <c r="S86" s="531"/>
      <c r="T86" s="2"/>
      <c r="U86" s="134">
        <f>Données!AA38</f>
        <v>0</v>
      </c>
      <c r="V86" s="134">
        <f>Données!AB38</f>
        <v>0</v>
      </c>
      <c r="W86" s="434" t="e">
        <f>Tableau6[[#This Row],[NB Ecoutes]]/Tableau6[[#Totals],[NB Ecoutes]]</f>
        <v>#DIV/0!</v>
      </c>
      <c r="X86" s="2"/>
      <c r="Y86" s="425"/>
    </row>
    <row r="87" spans="1:29" s="11" customFormat="1" ht="15.95" customHeight="1" x14ac:dyDescent="0.25">
      <c r="A87" s="75"/>
      <c r="C87" s="102" t="str">
        <f>Référentiel!C83</f>
        <v>Respect des process de traitement</v>
      </c>
      <c r="D87" s="124" t="str">
        <f>IFERROR(VLOOKUP(Tableau5[[#This Row],[Item]],'Suivi  Détaillé'!C:D,2,0),"")</f>
        <v/>
      </c>
      <c r="E87" s="125" t="str">
        <f>IFERROR(100%-Tableau5[[#This Row],[Atteint]],"")</f>
        <v/>
      </c>
      <c r="F87" s="92"/>
      <c r="G87" s="92"/>
      <c r="H87" s="92"/>
      <c r="I87" s="92"/>
      <c r="J87" s="92"/>
      <c r="K87" s="92"/>
      <c r="L87" s="92"/>
      <c r="M87" s="92"/>
      <c r="N87" s="93"/>
      <c r="O87" s="2"/>
      <c r="P87" s="2"/>
      <c r="Q87" s="425"/>
      <c r="R87" s="2"/>
      <c r="S87" s="531"/>
      <c r="T87" s="2"/>
      <c r="U87" s="134">
        <f>Données!AA39</f>
        <v>0</v>
      </c>
      <c r="V87" s="134">
        <f>Données!AB39</f>
        <v>0</v>
      </c>
      <c r="W87" s="434" t="e">
        <f>Tableau6[[#This Row],[NB Ecoutes]]/Tableau6[[#Totals],[NB Ecoutes]]</f>
        <v>#DIV/0!</v>
      </c>
      <c r="X87" s="2"/>
      <c r="Y87" s="425"/>
    </row>
    <row r="88" spans="1:29" s="11" customFormat="1" ht="15.95" hidden="1" customHeight="1" x14ac:dyDescent="0.25">
      <c r="A88" s="75"/>
      <c r="C88" s="99"/>
      <c r="D88" s="124" t="str">
        <f>IFERROR(VLOOKUP(Tableau5[[#This Row],[Item]],'Suivi  Détaillé'!C:D,2,0),"")</f>
        <v/>
      </c>
      <c r="E88" s="125" t="str">
        <f>IFERROR(100%-Tableau5[[#This Row],[Atteint]],"")</f>
        <v/>
      </c>
      <c r="F88" s="92"/>
      <c r="G88" s="92"/>
      <c r="H88" s="92"/>
      <c r="I88" s="92"/>
      <c r="J88" s="92"/>
      <c r="K88" s="92"/>
      <c r="L88" s="92"/>
      <c r="M88" s="92"/>
      <c r="N88" s="93"/>
      <c r="O88" s="2"/>
      <c r="P88" s="2"/>
      <c r="Q88" s="425"/>
      <c r="R88" s="2"/>
      <c r="S88" s="531"/>
      <c r="T88" s="2"/>
      <c r="U88" s="134" t="s">
        <v>88</v>
      </c>
      <c r="V88" s="134">
        <f>SUBTOTAL(109,Tableau6[NB Ecoutes])</f>
        <v>0</v>
      </c>
      <c r="W88" s="429"/>
      <c r="X88" s="2"/>
      <c r="Y88" s="425"/>
    </row>
    <row r="89" spans="1:29" s="11" customFormat="1" ht="15.95" hidden="1" customHeight="1" x14ac:dyDescent="0.25">
      <c r="A89" s="75"/>
      <c r="C89" s="102"/>
      <c r="D89" s="124" t="str">
        <f>IFERROR(VLOOKUP(Tableau5[[#This Row],[Item]],'Suivi  Détaillé'!C:D,2,0),"")</f>
        <v/>
      </c>
      <c r="E89" s="125" t="str">
        <f>IFERROR(100%-Tableau5[[#This Row],[Atteint]],"")</f>
        <v/>
      </c>
      <c r="F89" s="92"/>
      <c r="G89" s="92"/>
      <c r="H89" s="92"/>
      <c r="I89" s="92"/>
      <c r="J89" s="92"/>
      <c r="K89" s="92"/>
      <c r="L89" s="92"/>
      <c r="M89" s="92"/>
      <c r="N89" s="93"/>
      <c r="O89" s="2"/>
      <c r="P89" s="2"/>
      <c r="Q89" s="425"/>
      <c r="R89" s="2"/>
      <c r="S89" s="531"/>
      <c r="T89" s="2"/>
      <c r="W89" s="134"/>
      <c r="X89" s="2"/>
      <c r="Y89" s="425"/>
    </row>
    <row r="90" spans="1:29" s="11" customFormat="1" ht="15.95" hidden="1" customHeight="1" x14ac:dyDescent="0.25">
      <c r="A90" s="75"/>
      <c r="C90" s="99"/>
      <c r="D90" s="218" t="str">
        <f>IFERROR(VLOOKUP(Tableau5[[#This Row],[Item]],'Suivi  Détaillé'!C:D,2,0),"")</f>
        <v/>
      </c>
      <c r="E90" s="125" t="str">
        <f>IFERROR(100%-Tableau5[[#This Row],[Atteint]],"")</f>
        <v/>
      </c>
      <c r="G90" s="103"/>
      <c r="H90" s="2"/>
      <c r="I90" s="2"/>
      <c r="J90" s="2"/>
      <c r="K90" s="2"/>
      <c r="L90" s="2"/>
      <c r="M90" s="2"/>
      <c r="N90" s="2"/>
      <c r="O90" s="2"/>
      <c r="P90" s="2"/>
      <c r="Q90" s="425"/>
      <c r="R90" s="2"/>
      <c r="S90" s="531"/>
      <c r="T90" s="2"/>
      <c r="W90" s="2"/>
      <c r="X90" s="2"/>
      <c r="Y90" s="425"/>
    </row>
    <row r="91" spans="1:29" s="11" customFormat="1" ht="15.95" hidden="1" customHeight="1" x14ac:dyDescent="0.25">
      <c r="A91" s="75"/>
      <c r="C91" s="102"/>
      <c r="D91" s="218" t="str">
        <f>IFERROR(VLOOKUP(Tableau5[[#This Row],[Item]],'Suivi  Détaillé'!C:D,2,0),"")</f>
        <v/>
      </c>
      <c r="E91" s="125" t="str">
        <f>IFERROR(100%-Tableau5[[#This Row],[Atteint]],"")</f>
        <v/>
      </c>
      <c r="G91" s="103"/>
      <c r="H91" s="2"/>
      <c r="I91" s="2"/>
      <c r="J91" s="2"/>
      <c r="K91" s="2"/>
      <c r="L91" s="2"/>
      <c r="M91" s="2"/>
      <c r="N91" s="2"/>
      <c r="O91" s="2"/>
      <c r="P91" s="2"/>
      <c r="Q91" s="425"/>
      <c r="R91" s="2"/>
      <c r="S91" s="531"/>
      <c r="T91" s="2"/>
      <c r="Y91" s="425"/>
    </row>
    <row r="92" spans="1:29" s="11" customFormat="1" ht="15.95" customHeight="1" x14ac:dyDescent="0.25">
      <c r="A92" s="75"/>
      <c r="C92" s="219">
        <f>SUBTOTAL(103,Tableau5[Item])</f>
        <v>6</v>
      </c>
      <c r="D92" s="220" t="str">
        <f>IFERROR(SUBTOTAL(101,Tableau5[Atteint]),"")</f>
        <v/>
      </c>
      <c r="E92" s="221" t="str">
        <f>IFERROR(SUBTOTAL(101,Tableau5[Ecart de l''objectif]),"")</f>
        <v/>
      </c>
      <c r="G92" s="103"/>
      <c r="H92" s="2"/>
      <c r="I92" s="2"/>
      <c r="J92" s="2"/>
      <c r="K92" s="2"/>
      <c r="L92" s="2"/>
      <c r="M92" s="2"/>
      <c r="N92" s="2"/>
      <c r="O92" s="2"/>
      <c r="P92" s="2"/>
      <c r="Q92" s="425"/>
      <c r="R92" s="2"/>
      <c r="S92" s="531"/>
      <c r="T92" s="2"/>
      <c r="Y92" s="425"/>
    </row>
    <row r="93" spans="1:29" s="11" customFormat="1" ht="15.95" customHeight="1" x14ac:dyDescent="0.25">
      <c r="A93" s="75"/>
      <c r="C93" s="91"/>
      <c r="D93" s="2"/>
      <c r="E93" s="2"/>
      <c r="G93" s="103"/>
      <c r="H93" s="2"/>
      <c r="I93" s="2"/>
      <c r="J93" s="2"/>
      <c r="K93" s="2"/>
      <c r="L93" s="2"/>
      <c r="M93" s="2"/>
      <c r="N93" s="2"/>
      <c r="O93" s="2"/>
      <c r="P93" s="2"/>
      <c r="Q93" s="425"/>
      <c r="R93" s="2"/>
      <c r="S93" s="531"/>
      <c r="T93" s="2"/>
      <c r="Y93" s="425"/>
    </row>
    <row r="94" spans="1:29" s="11" customFormat="1" ht="15.95" customHeight="1" x14ac:dyDescent="0.25">
      <c r="A94" s="75"/>
      <c r="C94" s="519" t="s">
        <v>49</v>
      </c>
      <c r="D94" s="519"/>
      <c r="E94" s="519"/>
      <c r="G94" s="103"/>
      <c r="H94" s="2"/>
      <c r="I94" s="2"/>
      <c r="J94" s="2"/>
      <c r="K94" s="2"/>
      <c r="L94" s="2"/>
      <c r="M94" s="2"/>
      <c r="N94" s="2"/>
      <c r="O94" s="2"/>
      <c r="P94" s="2"/>
      <c r="Q94" s="425"/>
      <c r="R94" s="2"/>
      <c r="S94" s="531"/>
      <c r="T94" s="2"/>
      <c r="W94" s="2"/>
      <c r="X94" s="2"/>
      <c r="Y94" s="425"/>
    </row>
    <row r="95" spans="1:29" s="11" customFormat="1" ht="15.95" customHeight="1" x14ac:dyDescent="0.25">
      <c r="A95" s="75"/>
      <c r="C95" s="519"/>
      <c r="D95" s="519"/>
      <c r="E95" s="519"/>
      <c r="G95" s="103"/>
      <c r="H95" s="2"/>
      <c r="I95" s="2"/>
      <c r="J95" s="2"/>
      <c r="K95" s="2"/>
      <c r="L95" s="2"/>
      <c r="M95" s="2"/>
      <c r="N95" s="2"/>
      <c r="O95" s="2"/>
      <c r="P95" s="2"/>
      <c r="Q95" s="425"/>
      <c r="R95" s="2"/>
      <c r="S95" s="422"/>
      <c r="T95" s="423"/>
      <c r="U95" s="423"/>
      <c r="V95" s="423"/>
      <c r="W95" s="423"/>
      <c r="X95" s="423"/>
      <c r="Y95" s="423"/>
      <c r="Z95" s="423"/>
      <c r="AA95" s="423"/>
      <c r="AB95" s="423"/>
      <c r="AC95" s="200"/>
    </row>
    <row r="96" spans="1:29" s="11" customFormat="1" ht="15.95" customHeight="1" x14ac:dyDescent="0.25">
      <c r="A96" s="75"/>
      <c r="C96" s="91"/>
      <c r="D96" s="2"/>
      <c r="E96" s="2"/>
      <c r="G96" s="103"/>
      <c r="H96" s="2"/>
      <c r="I96" s="2"/>
      <c r="J96" s="2"/>
      <c r="K96" s="2"/>
      <c r="L96" s="2"/>
      <c r="M96" s="2"/>
      <c r="N96" s="2"/>
      <c r="O96" s="2"/>
      <c r="P96" s="2"/>
      <c r="Q96" s="2"/>
      <c r="R96" s="2"/>
      <c r="S96" s="2"/>
      <c r="T96" s="2"/>
      <c r="U96" s="2"/>
      <c r="V96" s="2"/>
      <c r="W96" s="2"/>
      <c r="X96" s="2"/>
      <c r="Y96" s="2"/>
      <c r="Z96" s="2"/>
      <c r="AA96" s="2"/>
      <c r="AC96" s="200"/>
    </row>
    <row r="97" spans="1:29" s="11" customFormat="1" ht="15.95" customHeight="1" thickBot="1" x14ac:dyDescent="0.3">
      <c r="A97" s="75"/>
      <c r="C97" s="104" t="s">
        <v>48</v>
      </c>
      <c r="D97" s="105" t="s">
        <v>98</v>
      </c>
      <c r="E97" s="106" t="s">
        <v>54</v>
      </c>
      <c r="G97" s="103"/>
      <c r="H97" s="2"/>
      <c r="I97" s="2"/>
      <c r="J97" s="2"/>
      <c r="K97" s="2"/>
      <c r="L97" s="2"/>
      <c r="M97" s="2"/>
      <c r="N97" s="2"/>
      <c r="O97" s="2"/>
      <c r="P97" s="2"/>
      <c r="Q97" s="425"/>
      <c r="R97" s="2"/>
      <c r="S97" s="2"/>
      <c r="T97" s="2"/>
      <c r="U97" s="2"/>
      <c r="V97" s="2"/>
      <c r="W97" s="2"/>
      <c r="X97" s="2"/>
      <c r="Y97" s="2"/>
      <c r="Z97" s="2"/>
      <c r="AA97" s="2"/>
      <c r="AC97" s="200"/>
    </row>
    <row r="98" spans="1:29" s="11" customFormat="1" ht="15.95" customHeight="1" thickTop="1" x14ac:dyDescent="0.25">
      <c r="A98" s="75"/>
      <c r="C98" s="107" t="str">
        <f>'Suivi  Détaillé'!C22</f>
        <v xml:space="preserve">Accueil du client </v>
      </c>
      <c r="D98" s="108" t="str">
        <f>IFERROR(VLOOKUP(TableauFraisExploitation814[[#This Row],[Sous  Item]],'Suivi  Détaillé'!C:D,2,0),"")</f>
        <v/>
      </c>
      <c r="E98" s="108" t="str">
        <f>IFERROR(100%-TableauFraisExploitation814[[#This Row],[Atteint]],"")</f>
        <v/>
      </c>
      <c r="G98" s="103"/>
      <c r="H98" s="2"/>
      <c r="I98" s="2"/>
      <c r="J98" s="2"/>
      <c r="K98" s="2"/>
      <c r="L98" s="2"/>
      <c r="M98" s="2"/>
      <c r="N98" s="2"/>
      <c r="O98" s="2"/>
      <c r="P98" s="2"/>
      <c r="Q98" s="425"/>
      <c r="R98" s="2"/>
      <c r="S98" s="2"/>
      <c r="T98" s="2"/>
      <c r="U98" s="2"/>
      <c r="V98" s="2"/>
      <c r="W98" s="2"/>
      <c r="X98" s="2"/>
      <c r="Y98" s="2"/>
      <c r="Z98" s="2"/>
      <c r="AA98" s="2"/>
      <c r="AC98" s="200"/>
    </row>
    <row r="99" spans="1:29" s="11" customFormat="1" ht="15.95" customHeight="1" x14ac:dyDescent="0.25">
      <c r="A99" s="75"/>
      <c r="C99" s="107" t="str">
        <f>'Suivi  Détaillé'!C23</f>
        <v>Présentation</v>
      </c>
      <c r="D99" s="108" t="str">
        <f>IFERROR(VLOOKUP(TableauFraisExploitation814[[#This Row],[Sous  Item]],'Suivi  Détaillé'!C:D,2,0),"")</f>
        <v/>
      </c>
      <c r="E99" s="108" t="str">
        <f>IFERROR(100%-TableauFraisExploitation814[[#This Row],[Atteint]],"")</f>
        <v/>
      </c>
      <c r="G99" s="103"/>
      <c r="H99" s="2"/>
      <c r="I99" s="2"/>
      <c r="J99" s="2"/>
      <c r="K99" s="2"/>
      <c r="L99" s="2"/>
      <c r="M99" s="2"/>
      <c r="N99" s="2"/>
      <c r="O99" s="2"/>
      <c r="P99" s="2"/>
      <c r="Q99" s="425"/>
      <c r="R99" s="2"/>
      <c r="S99" s="2"/>
      <c r="T99" s="2"/>
      <c r="U99" s="2"/>
      <c r="V99" s="2"/>
      <c r="W99" s="2"/>
      <c r="X99" s="2"/>
      <c r="Y99" s="2"/>
      <c r="Z99" s="2"/>
      <c r="AA99" s="2"/>
      <c r="AC99" s="200"/>
    </row>
    <row r="100" spans="1:29" s="11" customFormat="1" ht="16.5" customHeight="1" x14ac:dyDescent="0.25">
      <c r="A100" s="75"/>
      <c r="C100" s="107" t="str">
        <f>'Suivi  Détaillé'!C24</f>
        <v>Identification</v>
      </c>
      <c r="D100" s="108" t="str">
        <f>IFERROR(VLOOKUP(TableauFraisExploitation814[[#This Row],[Sous  Item]],'Suivi  Détaillé'!C:D,2,0),"")</f>
        <v/>
      </c>
      <c r="E100" s="108" t="str">
        <f>IFERROR(100%-TableauFraisExploitation814[[#This Row],[Atteint]],"")</f>
        <v/>
      </c>
      <c r="G100" s="103"/>
      <c r="H100" s="2"/>
      <c r="I100" s="2"/>
      <c r="J100" s="2"/>
      <c r="K100" s="2"/>
      <c r="L100" s="2"/>
      <c r="M100" s="2"/>
      <c r="N100" s="2"/>
      <c r="O100" s="2"/>
      <c r="P100" s="2"/>
      <c r="Q100" s="425"/>
      <c r="R100" s="2"/>
      <c r="S100" s="2"/>
      <c r="T100" s="2"/>
      <c r="U100" s="2"/>
      <c r="V100" s="2"/>
      <c r="W100" s="2"/>
      <c r="X100" s="2"/>
      <c r="Y100" s="2"/>
      <c r="Z100" s="2"/>
      <c r="AA100" s="2"/>
      <c r="AC100" s="200"/>
    </row>
    <row r="101" spans="1:29" s="11" customFormat="1" ht="25.5" customHeight="1" x14ac:dyDescent="0.25">
      <c r="A101" s="75"/>
      <c r="C101" s="107" t="str">
        <f>'Suivi  Détaillé'!C25</f>
        <v>Disponibilité 
Passage des barrages / Prise de RDV</v>
      </c>
      <c r="D101" s="108" t="str">
        <f>IFERROR(VLOOKUP(TableauFraisExploitation814[[#This Row],[Sous  Item]],'Suivi  Détaillé'!C:D,2,0),"")</f>
        <v/>
      </c>
      <c r="E101" s="108" t="str">
        <f>IFERROR(100%-TableauFraisExploitation814[[#This Row],[Atteint]],"")</f>
        <v/>
      </c>
      <c r="G101" s="103"/>
      <c r="H101" s="2"/>
      <c r="I101" s="2"/>
      <c r="J101" s="2"/>
      <c r="K101" s="2"/>
      <c r="L101" s="2"/>
      <c r="M101" s="2"/>
      <c r="N101" s="2"/>
      <c r="O101" s="2"/>
      <c r="P101" s="2"/>
      <c r="Q101" s="425"/>
      <c r="R101" s="2"/>
      <c r="S101" s="2"/>
      <c r="T101" s="2"/>
      <c r="U101" s="2"/>
      <c r="V101" s="2"/>
      <c r="W101" s="2"/>
      <c r="X101" s="2"/>
      <c r="Y101" s="2"/>
      <c r="Z101" s="2"/>
      <c r="AA101" s="2"/>
      <c r="AC101" s="200"/>
    </row>
    <row r="102" spans="1:29" s="11" customFormat="1" ht="27.75" customHeight="1" x14ac:dyDescent="0.25">
      <c r="A102" s="75"/>
      <c r="C102" s="107" t="str">
        <f>'Suivi  Détaillé'!C26</f>
        <v>Présentation de l'objet de l'appel 
Rappel du contexte</v>
      </c>
      <c r="D102" s="108" t="str">
        <f>IFERROR(VLOOKUP(TableauFraisExploitation814[[#This Row],[Sous  Item]],'Suivi  Détaillé'!C:D,2,0),"")</f>
        <v/>
      </c>
      <c r="E102" s="108" t="str">
        <f>IFERROR(100%-TableauFraisExploitation814[[#This Row],[Atteint]],"")</f>
        <v/>
      </c>
      <c r="G102" s="103"/>
      <c r="H102" s="2"/>
      <c r="I102" s="2"/>
      <c r="J102" s="2"/>
      <c r="K102" s="2"/>
      <c r="L102" s="2"/>
      <c r="M102" s="2"/>
      <c r="N102" s="2"/>
      <c r="O102" s="2"/>
      <c r="P102" s="2"/>
      <c r="Q102" s="425"/>
      <c r="R102" s="2"/>
      <c r="S102" s="2"/>
      <c r="T102" s="2"/>
      <c r="U102" s="2"/>
      <c r="V102" s="2"/>
      <c r="W102" s="2"/>
      <c r="X102" s="2"/>
      <c r="Y102" s="2"/>
      <c r="Z102" s="2"/>
      <c r="AA102" s="2"/>
      <c r="AC102" s="200"/>
    </row>
    <row r="103" spans="1:29" s="11" customFormat="1" ht="15.95" hidden="1" customHeight="1" x14ac:dyDescent="0.25">
      <c r="A103" s="75"/>
      <c r="C103" s="107"/>
      <c r="D103" s="108"/>
      <c r="E103" s="108">
        <f>IFERROR(100%-TableauFraisExploitation814[[#This Row],[Atteint]],"")</f>
        <v>1</v>
      </c>
      <c r="G103" s="103"/>
      <c r="H103" s="2"/>
      <c r="I103" s="2"/>
      <c r="J103" s="2"/>
      <c r="K103" s="2"/>
      <c r="L103" s="2"/>
      <c r="M103" s="2"/>
      <c r="N103" s="2"/>
      <c r="O103" s="2"/>
      <c r="P103" s="2"/>
      <c r="Q103" s="460"/>
      <c r="R103" s="2"/>
      <c r="S103" s="2"/>
      <c r="T103" s="2"/>
      <c r="U103" s="2"/>
      <c r="V103" s="2"/>
      <c r="W103" s="2"/>
      <c r="X103" s="2"/>
      <c r="Y103" s="2"/>
      <c r="Z103" s="2"/>
      <c r="AA103" s="2"/>
      <c r="AC103" s="200"/>
    </row>
    <row r="104" spans="1:29" s="11" customFormat="1" ht="15.95" hidden="1" customHeight="1" x14ac:dyDescent="0.25">
      <c r="A104" s="75"/>
      <c r="C104" s="107"/>
      <c r="D104" s="108"/>
      <c r="E104" s="108">
        <f>IFERROR(100%-TableauFraisExploitation814[[#This Row],[Atteint]],"")</f>
        <v>1</v>
      </c>
      <c r="G104" s="103"/>
      <c r="H104" s="2"/>
      <c r="I104" s="2"/>
      <c r="J104" s="2"/>
      <c r="K104" s="2"/>
      <c r="L104" s="2"/>
      <c r="M104" s="2"/>
      <c r="N104" s="2"/>
      <c r="O104" s="2"/>
      <c r="P104" s="2"/>
      <c r="Q104" s="460"/>
      <c r="R104" s="2"/>
      <c r="S104" s="2"/>
      <c r="T104" s="2"/>
      <c r="U104" s="2"/>
      <c r="V104" s="2"/>
      <c r="W104" s="2"/>
      <c r="X104" s="2"/>
      <c r="Y104" s="2"/>
      <c r="Z104" s="2"/>
      <c r="AA104" s="2"/>
      <c r="AC104" s="200"/>
    </row>
    <row r="105" spans="1:29" s="11" customFormat="1" ht="15.95" hidden="1" customHeight="1" x14ac:dyDescent="0.25">
      <c r="A105" s="75"/>
      <c r="C105" s="107"/>
      <c r="D105" s="108"/>
      <c r="E105" s="108">
        <f>IFERROR(100%-TableauFraisExploitation814[[#This Row],[Atteint]],"")</f>
        <v>1</v>
      </c>
      <c r="G105" s="103"/>
      <c r="H105" s="2"/>
      <c r="I105" s="2"/>
      <c r="J105" s="2"/>
      <c r="K105" s="2"/>
      <c r="L105" s="2"/>
      <c r="M105" s="2"/>
      <c r="N105" s="2"/>
      <c r="O105" s="2"/>
      <c r="P105" s="2"/>
      <c r="Q105" s="425"/>
      <c r="R105" s="2"/>
      <c r="S105" s="2"/>
      <c r="T105" s="2"/>
      <c r="U105" s="2"/>
      <c r="V105" s="2"/>
      <c r="W105" s="2"/>
      <c r="X105" s="2"/>
      <c r="Y105" s="2"/>
      <c r="Z105" s="2"/>
      <c r="AA105" s="2"/>
      <c r="AC105" s="200"/>
    </row>
    <row r="106" spans="1:29" s="11" customFormat="1" ht="15.95" hidden="1" customHeight="1" x14ac:dyDescent="0.25">
      <c r="A106" s="75"/>
      <c r="C106" s="107"/>
      <c r="D106" s="108"/>
      <c r="E106" s="108">
        <f>IFERROR(100%-TableauFraisExploitation814[[#This Row],[Atteint]],"")</f>
        <v>1</v>
      </c>
      <c r="G106" s="103"/>
      <c r="H106" s="2"/>
      <c r="I106" s="2"/>
      <c r="J106" s="2"/>
      <c r="K106" s="2"/>
      <c r="L106" s="2"/>
      <c r="M106" s="2"/>
      <c r="N106" s="2"/>
      <c r="O106" s="2"/>
      <c r="P106" s="2"/>
      <c r="Q106" s="425"/>
      <c r="R106" s="2"/>
      <c r="S106" s="2"/>
      <c r="T106" s="2"/>
      <c r="U106" s="2"/>
      <c r="V106" s="2"/>
      <c r="W106" s="2"/>
      <c r="X106" s="2"/>
      <c r="Y106" s="2"/>
      <c r="Z106" s="2"/>
      <c r="AA106" s="2"/>
      <c r="AC106" s="200"/>
    </row>
    <row r="107" spans="1:29" s="11" customFormat="1" ht="12.75" hidden="1" customHeight="1" x14ac:dyDescent="0.25">
      <c r="A107" s="75"/>
      <c r="C107" s="107"/>
      <c r="D107" s="108" t="str">
        <f>IFERROR(VLOOKUP(TableauFraisExploitation814[[#This Row],[Sous  Item]],'Suivi  Détaillé'!C:D,2,0),"")</f>
        <v/>
      </c>
      <c r="E107" s="108" t="str">
        <f>IFERROR(100%-TableauFraisExploitation814[[#This Row],[Atteint]],"")</f>
        <v/>
      </c>
      <c r="G107" s="103"/>
      <c r="H107" s="2"/>
      <c r="I107" s="2"/>
      <c r="J107" s="2"/>
      <c r="K107" s="2"/>
      <c r="L107" s="2"/>
      <c r="M107" s="2"/>
      <c r="N107" s="2"/>
      <c r="O107" s="2"/>
      <c r="P107" s="2"/>
      <c r="Q107" s="425"/>
      <c r="R107" s="2"/>
      <c r="S107" s="2"/>
      <c r="T107" s="2"/>
      <c r="U107" s="2"/>
      <c r="V107" s="2"/>
      <c r="W107" s="2"/>
      <c r="X107" s="2"/>
      <c r="Y107" s="2"/>
      <c r="Z107" s="2"/>
      <c r="AA107" s="2"/>
      <c r="AC107" s="200"/>
    </row>
    <row r="108" spans="1:29" s="11" customFormat="1" ht="13.5" hidden="1" customHeight="1" x14ac:dyDescent="0.25">
      <c r="A108" s="75"/>
      <c r="C108" s="107"/>
      <c r="D108" s="108" t="str">
        <f>IFERROR(VLOOKUP(TableauFraisExploitation814[[#This Row],[Sous  Item]],'Suivi  Détaillé'!C:D,2,0),"")</f>
        <v/>
      </c>
      <c r="E108" s="108" t="str">
        <f>IFERROR(100%-TableauFraisExploitation814[[#This Row],[Atteint]],"")</f>
        <v/>
      </c>
      <c r="G108" s="103"/>
      <c r="H108" s="2"/>
      <c r="I108" s="2"/>
      <c r="J108" s="2"/>
      <c r="K108" s="2"/>
      <c r="L108" s="2"/>
      <c r="M108" s="2"/>
      <c r="N108" s="2"/>
      <c r="O108" s="2"/>
      <c r="P108" s="2"/>
      <c r="Q108" s="425"/>
      <c r="R108" s="2"/>
      <c r="S108" s="2"/>
      <c r="T108" s="2"/>
      <c r="U108" s="2"/>
      <c r="V108" s="2"/>
      <c r="W108" s="2"/>
      <c r="X108" s="2"/>
      <c r="Y108" s="2"/>
      <c r="Z108" s="2"/>
      <c r="AA108" s="2"/>
      <c r="AC108" s="200"/>
    </row>
    <row r="109" spans="1:29" s="11" customFormat="1" ht="15.95" hidden="1" customHeight="1" x14ac:dyDescent="0.25">
      <c r="A109" s="75"/>
      <c r="C109" s="107"/>
      <c r="D109" s="108" t="str">
        <f>IFERROR(VLOOKUP(TableauFraisExploitation814[[#This Row],[Sous  Item]],'Suivi  Détaillé'!C:D,2,0),"")</f>
        <v/>
      </c>
      <c r="E109" s="108" t="str">
        <f>IFERROR(100%-TableauFraisExploitation814[[#This Row],[Atteint]],"")</f>
        <v/>
      </c>
      <c r="G109" s="103"/>
      <c r="H109" s="2"/>
      <c r="I109" s="2"/>
      <c r="J109" s="2"/>
      <c r="K109" s="2"/>
      <c r="L109" s="2"/>
      <c r="M109" s="2"/>
      <c r="N109" s="2"/>
      <c r="O109" s="2"/>
      <c r="P109" s="2"/>
      <c r="Q109" s="425"/>
      <c r="R109" s="2"/>
      <c r="S109" s="2"/>
      <c r="T109" s="2"/>
      <c r="U109" s="2"/>
      <c r="V109" s="2"/>
      <c r="W109" s="2"/>
      <c r="X109" s="2"/>
      <c r="Y109" s="2"/>
      <c r="Z109" s="2"/>
      <c r="AA109" s="2"/>
      <c r="AC109" s="200"/>
    </row>
    <row r="110" spans="1:29" s="11" customFormat="1" ht="15.95" hidden="1" customHeight="1" x14ac:dyDescent="0.25">
      <c r="A110" s="75"/>
      <c r="C110" s="107"/>
      <c r="D110" s="108" t="str">
        <f>IFERROR(VLOOKUP(TableauFraisExploitation814[[#This Row],[Sous  Item]],'Suivi  Détaillé'!C:D,2,0),"")</f>
        <v/>
      </c>
      <c r="E110" s="108" t="str">
        <f>IFERROR(100%-TableauFraisExploitation814[[#This Row],[Atteint]],"")</f>
        <v/>
      </c>
      <c r="G110" s="103"/>
      <c r="H110" s="2"/>
      <c r="I110" s="2"/>
      <c r="J110" s="2"/>
      <c r="K110" s="2"/>
      <c r="L110" s="2"/>
      <c r="M110" s="2"/>
      <c r="N110" s="2"/>
      <c r="O110" s="2"/>
      <c r="P110" s="2"/>
      <c r="Q110" s="425"/>
      <c r="R110" s="2"/>
      <c r="S110" s="2"/>
      <c r="T110" s="2"/>
      <c r="U110" s="2"/>
      <c r="V110" s="2"/>
      <c r="W110" s="2"/>
      <c r="X110" s="2"/>
      <c r="Y110" s="2"/>
      <c r="Z110" s="2"/>
      <c r="AA110" s="2"/>
      <c r="AC110" s="200"/>
    </row>
    <row r="111" spans="1:29" s="11" customFormat="1" ht="15.95" hidden="1" customHeight="1" x14ac:dyDescent="0.25">
      <c r="A111" s="75"/>
      <c r="C111" s="107"/>
      <c r="D111" s="108" t="str">
        <f>IFERROR(VLOOKUP(TableauFraisExploitation814[[#This Row],[Sous  Item]],'Suivi  Détaillé'!C:D,2,0),"")</f>
        <v/>
      </c>
      <c r="E111" s="108" t="str">
        <f>IFERROR(100%-TableauFraisExploitation814[[#This Row],[Atteint]],"")</f>
        <v/>
      </c>
      <c r="G111" s="103"/>
      <c r="H111" s="2"/>
      <c r="I111" s="2"/>
      <c r="J111" s="2"/>
      <c r="K111" s="2"/>
      <c r="L111" s="2"/>
      <c r="M111" s="2"/>
      <c r="N111" s="2"/>
      <c r="O111" s="2"/>
      <c r="P111" s="2"/>
      <c r="Q111" s="425"/>
      <c r="R111" s="2"/>
      <c r="S111" s="2"/>
      <c r="T111" s="2"/>
      <c r="U111" s="2"/>
      <c r="V111" s="2"/>
      <c r="W111" s="2"/>
      <c r="X111" s="2"/>
      <c r="Y111" s="2"/>
      <c r="Z111" s="2"/>
      <c r="AA111" s="2"/>
      <c r="AC111" s="200"/>
    </row>
    <row r="112" spans="1:29" s="11" customFormat="1" ht="15.95" hidden="1" customHeight="1" x14ac:dyDescent="0.25">
      <c r="A112" s="75"/>
      <c r="C112" s="107"/>
      <c r="D112" s="108" t="str">
        <f>IFERROR(VLOOKUP(TableauFraisExploitation814[[#This Row],[Sous  Item]],'Suivi  Détaillé'!C:D,2,0),"")</f>
        <v/>
      </c>
      <c r="E112" s="108" t="str">
        <f>IFERROR(100%-TableauFraisExploitation814[[#This Row],[Atteint]],"")</f>
        <v/>
      </c>
      <c r="G112" s="103"/>
      <c r="H112" s="2"/>
      <c r="I112" s="2"/>
      <c r="J112" s="2"/>
      <c r="K112" s="2"/>
      <c r="L112" s="2"/>
      <c r="M112" s="2"/>
      <c r="N112" s="2"/>
      <c r="O112" s="2"/>
      <c r="P112" s="2"/>
      <c r="Q112" s="425"/>
      <c r="R112" s="2"/>
      <c r="S112" s="2"/>
      <c r="T112" s="2"/>
      <c r="U112" s="2"/>
      <c r="V112" s="2"/>
      <c r="W112" s="2"/>
      <c r="X112" s="2"/>
      <c r="Y112" s="2"/>
      <c r="Z112" s="2"/>
      <c r="AA112" s="2"/>
      <c r="AC112" s="200"/>
    </row>
    <row r="113" spans="1:29" s="11" customFormat="1" ht="15.95" hidden="1" customHeight="1" x14ac:dyDescent="0.25">
      <c r="A113" s="75"/>
      <c r="C113" s="107"/>
      <c r="D113" s="108" t="str">
        <f>IFERROR(VLOOKUP(TableauFraisExploitation814[[#This Row],[Sous  Item]],'Suivi  Détaillé'!C:D,2,0),"")</f>
        <v/>
      </c>
      <c r="E113" s="108" t="str">
        <f>IFERROR(100%-TableauFraisExploitation814[[#This Row],[Atteint]],"")</f>
        <v/>
      </c>
      <c r="O113" s="2"/>
      <c r="P113" s="2"/>
      <c r="Q113" s="425"/>
      <c r="R113" s="2"/>
      <c r="S113" s="2"/>
      <c r="T113" s="2"/>
      <c r="U113" s="2"/>
      <c r="V113" s="2"/>
      <c r="W113" s="2"/>
      <c r="X113" s="2"/>
      <c r="Y113" s="2"/>
      <c r="Z113" s="2"/>
      <c r="AA113" s="2"/>
      <c r="AC113" s="200"/>
    </row>
    <row r="114" spans="1:29" s="11" customFormat="1" ht="15.95" hidden="1" customHeight="1" x14ac:dyDescent="0.25">
      <c r="A114" s="75"/>
      <c r="C114" s="107"/>
      <c r="D114" s="108" t="str">
        <f>IFERROR(VLOOKUP(TableauFraisExploitation814[[#This Row],[Sous  Item]],'Suivi  Détaillé'!C:D,2,0),"")</f>
        <v/>
      </c>
      <c r="E114" s="108" t="str">
        <f>IFERROR(100%-TableauFraisExploitation814[[#This Row],[Atteint]],"")</f>
        <v/>
      </c>
      <c r="O114" s="2"/>
      <c r="P114" s="2"/>
      <c r="Q114" s="425"/>
      <c r="R114" s="2"/>
      <c r="S114" s="2"/>
      <c r="T114" s="2"/>
      <c r="U114" s="2"/>
      <c r="V114" s="2"/>
      <c r="W114" s="2"/>
      <c r="X114" s="2"/>
      <c r="Y114" s="2"/>
      <c r="Z114" s="2"/>
      <c r="AA114" s="2"/>
      <c r="AC114" s="200"/>
    </row>
    <row r="115" spans="1:29" s="11" customFormat="1" ht="15.95" customHeight="1" x14ac:dyDescent="0.25">
      <c r="A115" s="75"/>
      <c r="C115" s="107" t="str">
        <f>'Suivi  Détaillé'!C39</f>
        <v>Diagnostic / Questionnement</v>
      </c>
      <c r="D115" s="108" t="str">
        <f>IFERROR(VLOOKUP(TableauFraisExploitation814[[#This Row],[Sous  Item]],'Suivi  Détaillé'!C:D,2,0),"")</f>
        <v/>
      </c>
      <c r="E115" s="108" t="str">
        <f>IFERROR(100%-TableauFraisExploitation814[[#This Row],[Atteint]],"")</f>
        <v/>
      </c>
      <c r="O115" s="2"/>
      <c r="P115" s="2"/>
      <c r="Q115" s="425"/>
      <c r="R115" s="2"/>
      <c r="S115" s="2"/>
      <c r="T115" s="2"/>
      <c r="W115" s="2"/>
      <c r="X115" s="2"/>
      <c r="Y115" s="2"/>
      <c r="Z115" s="2"/>
      <c r="AA115" s="2"/>
      <c r="AC115" s="200"/>
    </row>
    <row r="116" spans="1:29" s="11" customFormat="1" ht="15.95" customHeight="1" x14ac:dyDescent="0.25">
      <c r="A116" s="75"/>
      <c r="C116" s="107" t="str">
        <f>'Suivi  Détaillé'!C40</f>
        <v>Exploitation des outils</v>
      </c>
      <c r="D116" s="108" t="str">
        <f>IFERROR(VLOOKUP(TableauFraisExploitation814[[#This Row],[Sous  Item]],'Suivi  Détaillé'!C:D,2,0),"")</f>
        <v/>
      </c>
      <c r="E116" s="108" t="str">
        <f>IFERROR(100%-TableauFraisExploitation814[[#This Row],[Atteint]],"")</f>
        <v/>
      </c>
      <c r="O116" s="2"/>
      <c r="P116" s="2"/>
      <c r="Q116" s="425"/>
      <c r="R116" s="2"/>
      <c r="S116" s="2"/>
      <c r="T116" s="2"/>
      <c r="W116" s="2"/>
      <c r="X116" s="2"/>
      <c r="Y116" s="2"/>
      <c r="Z116" s="2"/>
      <c r="AA116" s="2"/>
      <c r="AC116" s="200"/>
    </row>
    <row r="117" spans="1:29" s="11" customFormat="1" ht="15.95" customHeight="1" x14ac:dyDescent="0.25">
      <c r="A117" s="75"/>
      <c r="C117" s="107" t="str">
        <f>'Suivi  Détaillé'!C41</f>
        <v>Proposition / Réponse adaptée</v>
      </c>
      <c r="D117" s="108" t="str">
        <f>IFERROR(VLOOKUP(TableauFraisExploitation814[[#This Row],[Sous  Item]],'Suivi  Détaillé'!C:D,2,0),"")</f>
        <v/>
      </c>
      <c r="E117" s="108" t="str">
        <f>IFERROR(100%-TableauFraisExploitation814[[#This Row],[Atteint]],"")</f>
        <v/>
      </c>
      <c r="Q117" s="425"/>
      <c r="AC117" s="200"/>
    </row>
    <row r="118" spans="1:29" s="11" customFormat="1" ht="15.95" customHeight="1" x14ac:dyDescent="0.25">
      <c r="A118" s="75"/>
      <c r="C118" s="107" t="str">
        <f>'Suivi  Détaillé'!C42</f>
        <v>Proposition / Conseil / Solution</v>
      </c>
      <c r="D118" s="108" t="str">
        <f>IFERROR(VLOOKUP(TableauFraisExploitation814[[#This Row],[Sous  Item]],'Suivi  Détaillé'!C:D,2,0),"")</f>
        <v/>
      </c>
      <c r="E118" s="108" t="str">
        <f>IFERROR(100%-TableauFraisExploitation814[[#This Row],[Atteint]],"")</f>
        <v/>
      </c>
      <c r="Q118" s="425"/>
      <c r="AC118" s="200"/>
    </row>
    <row r="119" spans="1:29" s="11" customFormat="1" ht="15.95" customHeight="1" x14ac:dyDescent="0.25">
      <c r="A119" s="75"/>
      <c r="C119" s="107" t="str">
        <f>'Suivi  Détaillé'!C43</f>
        <v>Traitement des objections</v>
      </c>
      <c r="D119" s="108" t="str">
        <f>IFERROR(VLOOKUP(TableauFraisExploitation814[[#This Row],[Sous  Item]],'Suivi  Détaillé'!C:D,2,0),"")</f>
        <v/>
      </c>
      <c r="E119" s="108" t="str">
        <f>IFERROR(100%-TableauFraisExploitation814[[#This Row],[Atteint]],"")</f>
        <v/>
      </c>
      <c r="Q119" s="425"/>
      <c r="AC119" s="200"/>
    </row>
    <row r="120" spans="1:29" s="11" customFormat="1" ht="15.95" hidden="1" customHeight="1" x14ac:dyDescent="0.25">
      <c r="A120" s="75"/>
      <c r="C120" s="107"/>
      <c r="D120" s="108" t="str">
        <f>IFERROR(VLOOKUP(TableauFraisExploitation814[[#This Row],[Sous  Item]],'Suivi  Détaillé'!C:D,2,0),"")</f>
        <v/>
      </c>
      <c r="E120" s="108" t="str">
        <f>IFERROR(100%-TableauFraisExploitation814[[#This Row],[Atteint]],"")</f>
        <v/>
      </c>
      <c r="Q120" s="425"/>
      <c r="AC120" s="200"/>
    </row>
    <row r="121" spans="1:29" s="11" customFormat="1" ht="15.95" hidden="1" customHeight="1" x14ac:dyDescent="0.25">
      <c r="A121" s="75"/>
      <c r="C121" s="107"/>
      <c r="D121" s="108" t="str">
        <f>IFERROR(VLOOKUP(TableauFraisExploitation814[[#This Row],[Sous  Item]],'Suivi  Détaillé'!C:D,2,0),"")</f>
        <v/>
      </c>
      <c r="E121" s="108" t="str">
        <f>IFERROR(100%-TableauFraisExploitation814[[#This Row],[Atteint]],"")</f>
        <v/>
      </c>
      <c r="Q121" s="425"/>
      <c r="AC121" s="200"/>
    </row>
    <row r="122" spans="1:29" s="11" customFormat="1" ht="15.95" hidden="1" customHeight="1" x14ac:dyDescent="0.25">
      <c r="A122" s="75"/>
      <c r="C122" s="107"/>
      <c r="D122" s="108" t="str">
        <f>IFERROR(VLOOKUP(TableauFraisExploitation814[[#This Row],[Sous  Item]],'Suivi  Détaillé'!C:D,2,0),"")</f>
        <v/>
      </c>
      <c r="E122" s="108" t="str">
        <f>IFERROR(100%-TableauFraisExploitation814[[#This Row],[Atteint]],"")</f>
        <v/>
      </c>
      <c r="Q122" s="425"/>
      <c r="AC122" s="200"/>
    </row>
    <row r="123" spans="1:29" s="11" customFormat="1" ht="15.95" hidden="1" customHeight="1" x14ac:dyDescent="0.25">
      <c r="A123" s="75"/>
      <c r="C123" s="107"/>
      <c r="D123" s="108" t="str">
        <f>IFERROR(VLOOKUP(TableauFraisExploitation814[[#This Row],[Sous  Item]],'Suivi  Détaillé'!C:D,2,0),"")</f>
        <v/>
      </c>
      <c r="E123" s="108" t="str">
        <f>IFERROR(100%-TableauFraisExploitation814[[#This Row],[Atteint]],"")</f>
        <v/>
      </c>
      <c r="M123" s="2"/>
      <c r="Q123" s="425"/>
      <c r="AC123" s="200"/>
    </row>
    <row r="124" spans="1:29" s="11" customFormat="1" ht="15.95" hidden="1" customHeight="1" x14ac:dyDescent="0.25">
      <c r="A124" s="75"/>
      <c r="C124" s="107"/>
      <c r="D124" s="108" t="str">
        <f>IFERROR(VLOOKUP(TableauFraisExploitation814[[#This Row],[Sous  Item]],'Suivi  Détaillé'!C:D,2,0),"")</f>
        <v/>
      </c>
      <c r="E124" s="108" t="str">
        <f>IFERROR(100%-TableauFraisExploitation814[[#This Row],[Atteint]],"")</f>
        <v/>
      </c>
      <c r="M124" s="2"/>
      <c r="Q124" s="425"/>
      <c r="AC124" s="200"/>
    </row>
    <row r="125" spans="1:29" s="11" customFormat="1" ht="15.95" hidden="1" customHeight="1" x14ac:dyDescent="0.25">
      <c r="A125" s="75"/>
      <c r="C125" s="107"/>
      <c r="D125" s="108" t="str">
        <f>IFERROR(VLOOKUP(TableauFraisExploitation814[[#This Row],[Sous  Item]],'Suivi  Détaillé'!C:D,2,0),"")</f>
        <v/>
      </c>
      <c r="E125" s="108" t="str">
        <f>IFERROR(100%-TableauFraisExploitation814[[#This Row],[Atteint]],"")</f>
        <v/>
      </c>
      <c r="M125" s="2"/>
      <c r="Q125" s="425"/>
      <c r="AC125" s="200"/>
    </row>
    <row r="126" spans="1:29" s="11" customFormat="1" ht="15.95" hidden="1" customHeight="1" x14ac:dyDescent="0.25">
      <c r="A126" s="75"/>
      <c r="C126" s="107"/>
      <c r="D126" s="108" t="str">
        <f>IFERROR(VLOOKUP(TableauFraisExploitation814[[#This Row],[Sous  Item]],'Suivi  Détaillé'!C:D,2,0),"")</f>
        <v/>
      </c>
      <c r="E126" s="108" t="str">
        <f>IFERROR(100%-TableauFraisExploitation814[[#This Row],[Atteint]],"")</f>
        <v/>
      </c>
      <c r="M126" s="2"/>
      <c r="Q126" s="425"/>
      <c r="AC126" s="200"/>
    </row>
    <row r="127" spans="1:29" s="11" customFormat="1" ht="15.95" hidden="1" customHeight="1" x14ac:dyDescent="0.25">
      <c r="A127" s="75"/>
      <c r="C127" s="107"/>
      <c r="D127" s="108" t="str">
        <f>IFERROR(VLOOKUP(TableauFraisExploitation814[[#This Row],[Sous  Item]],'Suivi  Détaillé'!C:D,2,0),"")</f>
        <v/>
      </c>
      <c r="E127" s="108" t="str">
        <f>IFERROR(100%-TableauFraisExploitation814[[#This Row],[Atteint]],"")</f>
        <v/>
      </c>
      <c r="M127" s="2"/>
      <c r="Q127" s="425"/>
      <c r="AC127" s="200"/>
    </row>
    <row r="128" spans="1:29" s="11" customFormat="1" ht="15.95" hidden="1" customHeight="1" x14ac:dyDescent="0.25">
      <c r="A128" s="75"/>
      <c r="C128" s="107"/>
      <c r="D128" s="108" t="str">
        <f>IFERROR(VLOOKUP(TableauFraisExploitation814[[#This Row],[Sous  Item]],'Suivi  Détaillé'!C:D,2,0),"")</f>
        <v/>
      </c>
      <c r="E128" s="108" t="str">
        <f>IFERROR(100%-TableauFraisExploitation814[[#This Row],[Atteint]],"")</f>
        <v/>
      </c>
      <c r="M128" s="2"/>
      <c r="Q128" s="425"/>
      <c r="AC128" s="200"/>
    </row>
    <row r="129" spans="1:29" s="11" customFormat="1" ht="15.95" hidden="1" customHeight="1" x14ac:dyDescent="0.25">
      <c r="A129" s="75"/>
      <c r="C129" s="107"/>
      <c r="D129" s="108" t="str">
        <f>IFERROR(VLOOKUP(TableauFraisExploitation814[[#This Row],[Sous  Item]],'Suivi  Détaillé'!C:D,2,0),"")</f>
        <v/>
      </c>
      <c r="E129" s="108" t="str">
        <f>IFERROR(100%-TableauFraisExploitation814[[#This Row],[Atteint]],"")</f>
        <v/>
      </c>
      <c r="M129" s="2"/>
      <c r="Q129" s="425"/>
      <c r="AC129" s="200"/>
    </row>
    <row r="130" spans="1:29" s="11" customFormat="1" ht="15.95" hidden="1" customHeight="1" x14ac:dyDescent="0.25">
      <c r="A130" s="75"/>
      <c r="C130" s="107"/>
      <c r="D130" s="108" t="str">
        <f>IFERROR(VLOOKUP(TableauFraisExploitation814[[#This Row],[Sous  Item]],'Suivi  Détaillé'!C:D,2,0),"")</f>
        <v/>
      </c>
      <c r="E130" s="108" t="str">
        <f>IFERROR(100%-TableauFraisExploitation814[[#This Row],[Atteint]],"")</f>
        <v/>
      </c>
      <c r="M130" s="2"/>
      <c r="Q130" s="425"/>
      <c r="AC130" s="200"/>
    </row>
    <row r="131" spans="1:29" s="11" customFormat="1" ht="15.95" hidden="1" customHeight="1" x14ac:dyDescent="0.25">
      <c r="A131" s="75"/>
      <c r="C131" s="107"/>
      <c r="D131" s="108" t="str">
        <f>IFERROR(VLOOKUP(TableauFraisExploitation814[[#This Row],[Sous  Item]],'Suivi  Détaillé'!C:D,2,0),"")</f>
        <v/>
      </c>
      <c r="E131" s="108" t="str">
        <f>IFERROR(100%-TableauFraisExploitation814[[#This Row],[Atteint]],"")</f>
        <v/>
      </c>
      <c r="M131" s="2"/>
      <c r="Q131" s="425"/>
      <c r="AC131" s="200"/>
    </row>
    <row r="132" spans="1:29" s="11" customFormat="1" ht="15.95" customHeight="1" x14ac:dyDescent="0.25">
      <c r="C132" s="107" t="str">
        <f>'Suivi  Détaillé'!C56</f>
        <v>Synthèse du contact et conclusion</v>
      </c>
      <c r="D132" s="108" t="str">
        <f>IFERROR(VLOOKUP(TableauFraisExploitation814[[#This Row],[Sous  Item]],'Suivi  Détaillé'!C:D,2,0),"")</f>
        <v/>
      </c>
      <c r="E132" s="108" t="str">
        <f>IFERROR(100%-TableauFraisExploitation814[[#This Row],[Atteint]],"")</f>
        <v/>
      </c>
      <c r="Q132" s="474"/>
      <c r="AC132" s="430"/>
    </row>
    <row r="133" spans="1:29" s="11" customFormat="1" ht="15.95" customHeight="1" x14ac:dyDescent="0.25">
      <c r="C133" s="107" t="str">
        <f>'Suivi  Détaillé'!C57</f>
        <v xml:space="preserve">Prise de congé de l'accord </v>
      </c>
      <c r="D133" s="108" t="str">
        <f>IFERROR(VLOOKUP(TableauFraisExploitation814[[#This Row],[Sous  Item]],'Suivi  Détaillé'!C:D,2,0),"")</f>
        <v/>
      </c>
      <c r="E133" s="108" t="str">
        <f>IFERROR(100%-TableauFraisExploitation814[[#This Row],[Atteint]],"")</f>
        <v/>
      </c>
      <c r="Q133" s="474"/>
      <c r="AC133" s="430"/>
    </row>
    <row r="134" spans="1:29" s="11" customFormat="1" ht="15.95" hidden="1" customHeight="1" x14ac:dyDescent="0.25">
      <c r="A134" s="75"/>
      <c r="C134" s="107"/>
      <c r="D134" s="108" t="str">
        <f>IFERROR(VLOOKUP(TableauFraisExploitation814[[#This Row],[Sous  Item]],'Suivi  Détaillé'!C:D,2,0),"")</f>
        <v/>
      </c>
      <c r="E134" s="108" t="str">
        <f>IFERROR(100%-TableauFraisExploitation814[[#This Row],[Atteint]],"")</f>
        <v/>
      </c>
      <c r="M134" s="2"/>
      <c r="Q134" s="425"/>
      <c r="AC134" s="200"/>
    </row>
    <row r="135" spans="1:29" s="11" customFormat="1" ht="15.95" hidden="1" customHeight="1" x14ac:dyDescent="0.25">
      <c r="A135" s="75"/>
      <c r="C135" s="107"/>
      <c r="D135" s="108" t="str">
        <f>IFERROR(VLOOKUP(TableauFraisExploitation814[[#This Row],[Sous  Item]],'Suivi  Détaillé'!C:D,2,0),"")</f>
        <v/>
      </c>
      <c r="E135" s="108" t="str">
        <f>IFERROR(100%-TableauFraisExploitation814[[#This Row],[Atteint]],"")</f>
        <v/>
      </c>
      <c r="M135" s="2"/>
      <c r="Q135" s="425"/>
      <c r="AC135" s="200"/>
    </row>
    <row r="136" spans="1:29" s="11" customFormat="1" ht="15.95" hidden="1" customHeight="1" x14ac:dyDescent="0.25">
      <c r="A136" s="75"/>
      <c r="C136" s="107"/>
      <c r="D136" s="108" t="str">
        <f>IFERROR(VLOOKUP(TableauFraisExploitation814[[#This Row],[Sous  Item]],'Suivi  Détaillé'!C:D,2,0),"")</f>
        <v/>
      </c>
      <c r="E136" s="108" t="str">
        <f>IFERROR(100%-TableauFraisExploitation814[[#This Row],[Atteint]],"")</f>
        <v/>
      </c>
      <c r="M136" s="2"/>
      <c r="Q136" s="425"/>
      <c r="AC136" s="200"/>
    </row>
    <row r="137" spans="1:29" s="11" customFormat="1" ht="15.95" hidden="1" customHeight="1" x14ac:dyDescent="0.25">
      <c r="A137" s="75"/>
      <c r="C137" s="107"/>
      <c r="D137" s="108" t="str">
        <f>IFERROR(VLOOKUP(TableauFraisExploitation814[[#This Row],[Sous  Item]],'Suivi  Détaillé'!C:D,2,0),"")</f>
        <v/>
      </c>
      <c r="E137" s="108" t="str">
        <f>IFERROR(100%-TableauFraisExploitation814[[#This Row],[Atteint]],"")</f>
        <v/>
      </c>
      <c r="M137" s="2"/>
      <c r="Q137" s="425"/>
      <c r="AC137" s="200"/>
    </row>
    <row r="138" spans="1:29" s="11" customFormat="1" ht="15.95" hidden="1" customHeight="1" x14ac:dyDescent="0.25">
      <c r="A138" s="75"/>
      <c r="C138" s="107"/>
      <c r="D138" s="108" t="str">
        <f>IFERROR(VLOOKUP(TableauFraisExploitation814[[#This Row],[Sous  Item]],'Suivi  Détaillé'!C:D,2,0),"")</f>
        <v/>
      </c>
      <c r="E138" s="108" t="str">
        <f>IFERROR(100%-TableauFraisExploitation814[[#This Row],[Atteint]],"")</f>
        <v/>
      </c>
      <c r="M138" s="2"/>
      <c r="Q138" s="425"/>
      <c r="AC138" s="200"/>
    </row>
    <row r="139" spans="1:29" s="11" customFormat="1" ht="15.95" hidden="1" customHeight="1" x14ac:dyDescent="0.25">
      <c r="A139" s="75"/>
      <c r="C139" s="107"/>
      <c r="D139" s="108" t="str">
        <f>IFERROR(VLOOKUP(TableauFraisExploitation814[[#This Row],[Sous  Item]],'Suivi  Détaillé'!C:D,2,0),"")</f>
        <v/>
      </c>
      <c r="E139" s="108" t="str">
        <f>IFERROR(100%-TableauFraisExploitation814[[#This Row],[Atteint]],"")</f>
        <v/>
      </c>
      <c r="M139" s="2"/>
      <c r="Q139" s="425"/>
      <c r="AC139" s="200"/>
    </row>
    <row r="140" spans="1:29" s="11" customFormat="1" ht="15.95" hidden="1" customHeight="1" x14ac:dyDescent="0.25">
      <c r="A140" s="75"/>
      <c r="C140" s="107"/>
      <c r="D140" s="108" t="str">
        <f>IFERROR(VLOOKUP(TableauFraisExploitation814[[#This Row],[Sous  Item]],'Suivi  Détaillé'!C:D,2,0),"")</f>
        <v/>
      </c>
      <c r="E140" s="108" t="str">
        <f>IFERROR(100%-TableauFraisExploitation814[[#This Row],[Atteint]],"")</f>
        <v/>
      </c>
      <c r="M140" s="2"/>
      <c r="Q140" s="425"/>
      <c r="AC140" s="200"/>
    </row>
    <row r="141" spans="1:29" s="11" customFormat="1" ht="15.95" hidden="1" customHeight="1" x14ac:dyDescent="0.25">
      <c r="A141" s="75"/>
      <c r="C141" s="107"/>
      <c r="D141" s="108" t="str">
        <f>IFERROR(VLOOKUP(TableauFraisExploitation814[[#This Row],[Sous  Item]],'Suivi  Détaillé'!C:D,2,0),"")</f>
        <v/>
      </c>
      <c r="E141" s="108" t="str">
        <f>IFERROR(100%-TableauFraisExploitation814[[#This Row],[Atteint]],"")</f>
        <v/>
      </c>
      <c r="M141" s="2"/>
      <c r="Q141" s="425"/>
      <c r="AC141" s="200"/>
    </row>
    <row r="142" spans="1:29" s="11" customFormat="1" ht="15.95" hidden="1" customHeight="1" x14ac:dyDescent="0.25">
      <c r="A142" s="75"/>
      <c r="C142" s="107"/>
      <c r="D142" s="108" t="str">
        <f>IFERROR(VLOOKUP(TableauFraisExploitation814[[#This Row],[Sous  Item]],'Suivi  Détaillé'!C:D,2,0),"")</f>
        <v/>
      </c>
      <c r="E142" s="108" t="str">
        <f>IFERROR(100%-TableauFraisExploitation814[[#This Row],[Atteint]],"")</f>
        <v/>
      </c>
      <c r="M142" s="2"/>
      <c r="Q142" s="425"/>
      <c r="AC142" s="200"/>
    </row>
    <row r="143" spans="1:29" s="11" customFormat="1" ht="15.95" hidden="1" customHeight="1" x14ac:dyDescent="0.25">
      <c r="A143" s="75"/>
      <c r="C143" s="107"/>
      <c r="D143" s="108" t="str">
        <f>IFERROR(VLOOKUP(TableauFraisExploitation814[[#This Row],[Sous  Item]],'Suivi  Détaillé'!C:D,2,0),"")</f>
        <v/>
      </c>
      <c r="E143" s="108" t="str">
        <f>IFERROR(100%-TableauFraisExploitation814[[#This Row],[Atteint]],"")</f>
        <v/>
      </c>
      <c r="M143" s="2"/>
      <c r="Q143" s="425"/>
      <c r="AC143" s="200"/>
    </row>
    <row r="144" spans="1:29" s="11" customFormat="1" ht="15.95" hidden="1" customHeight="1" x14ac:dyDescent="0.25">
      <c r="A144" s="75"/>
      <c r="C144" s="107"/>
      <c r="D144" s="108" t="str">
        <f>IFERROR(VLOOKUP(TableauFraisExploitation814[[#This Row],[Sous  Item]],'Suivi  Détaillé'!C:D,2,0),"")</f>
        <v/>
      </c>
      <c r="E144" s="108" t="str">
        <f>IFERROR(100%-TableauFraisExploitation814[[#This Row],[Atteint]],"")</f>
        <v/>
      </c>
      <c r="M144" s="2"/>
      <c r="Q144" s="425"/>
      <c r="AC144" s="200"/>
    </row>
    <row r="145" spans="1:29" s="11" customFormat="1" ht="15.95" hidden="1" customHeight="1" x14ac:dyDescent="0.25">
      <c r="A145" s="75"/>
      <c r="C145" s="107"/>
      <c r="D145" s="108" t="str">
        <f>IFERROR(VLOOKUP(TableauFraisExploitation814[[#This Row],[Sous  Item]],'Suivi  Détaillé'!C:D,2,0),"")</f>
        <v/>
      </c>
      <c r="E145" s="108" t="str">
        <f>IFERROR(100%-TableauFraisExploitation814[[#This Row],[Atteint]],"")</f>
        <v/>
      </c>
      <c r="M145" s="2"/>
      <c r="Q145" s="425"/>
      <c r="AC145" s="200"/>
    </row>
    <row r="146" spans="1:29" s="11" customFormat="1" ht="15.95" hidden="1" customHeight="1" x14ac:dyDescent="0.25">
      <c r="A146" s="75"/>
      <c r="C146" s="107"/>
      <c r="D146" s="108" t="str">
        <f>IFERROR(VLOOKUP(TableauFraisExploitation814[[#This Row],[Sous  Item]],'Suivi  Détaillé'!C:D,2,0),"")</f>
        <v/>
      </c>
      <c r="E146" s="108" t="str">
        <f>IFERROR(100%-TableauFraisExploitation814[[#This Row],[Atteint]],"")</f>
        <v/>
      </c>
      <c r="M146" s="2"/>
      <c r="Q146" s="425"/>
      <c r="AC146" s="200"/>
    </row>
    <row r="147" spans="1:29" s="11" customFormat="1" ht="15.95" hidden="1" customHeight="1" x14ac:dyDescent="0.25">
      <c r="A147" s="75"/>
      <c r="C147" s="107"/>
      <c r="D147" s="108" t="str">
        <f>IFERROR(VLOOKUP(TableauFraisExploitation814[[#This Row],[Sous  Item]],'Suivi  Détaillé'!C:D,2,0),"")</f>
        <v/>
      </c>
      <c r="E147" s="108" t="str">
        <f>IFERROR(100%-TableauFraisExploitation814[[#This Row],[Atteint]],"")</f>
        <v/>
      </c>
      <c r="M147" s="2"/>
      <c r="Q147" s="425"/>
      <c r="AC147" s="200"/>
    </row>
    <row r="148" spans="1:29" s="11" customFormat="1" ht="15.95" hidden="1" customHeight="1" x14ac:dyDescent="0.25">
      <c r="A148" s="75"/>
      <c r="C148" s="107"/>
      <c r="D148" s="108" t="str">
        <f>IFERROR(VLOOKUP(TableauFraisExploitation814[[#This Row],[Sous  Item]],'Suivi  Détaillé'!C:D,2,0),"")</f>
        <v/>
      </c>
      <c r="E148" s="108" t="str">
        <f>IFERROR(100%-TableauFraisExploitation814[[#This Row],[Atteint]],"")</f>
        <v/>
      </c>
      <c r="M148" s="2"/>
      <c r="Q148" s="425"/>
      <c r="AC148" s="200"/>
    </row>
    <row r="149" spans="1:29" s="11" customFormat="1" ht="15.95" customHeight="1" x14ac:dyDescent="0.25">
      <c r="A149" s="75"/>
      <c r="C149" s="107" t="str">
        <f>'Suivi  Détaillé'!C73</f>
        <v>Mise en attente</v>
      </c>
      <c r="D149" s="108" t="str">
        <f>IFERROR(VLOOKUP(TableauFraisExploitation814[[#This Row],[Sous  Item]],'Suivi  Détaillé'!C:D,2,0),"")</f>
        <v/>
      </c>
      <c r="E149" s="108" t="str">
        <f>IFERROR(100%-TableauFraisExploitation814[[#This Row],[Atteint]],"")</f>
        <v/>
      </c>
      <c r="M149" s="2"/>
      <c r="Q149" s="425"/>
      <c r="AC149" s="200"/>
    </row>
    <row r="150" spans="1:29" s="11" customFormat="1" ht="15.95" customHeight="1" x14ac:dyDescent="0.25">
      <c r="A150" s="75"/>
      <c r="C150" s="107" t="str">
        <f>'Suivi  Détaillé'!C74</f>
        <v>Annonce de la mise en attente</v>
      </c>
      <c r="D150" s="108" t="str">
        <f>IFERROR(VLOOKUP(TableauFraisExploitation814[[#This Row],[Sous  Item]],'Suivi  Détaillé'!C:D,2,0),"")</f>
        <v/>
      </c>
      <c r="E150" s="108" t="str">
        <f>IFERROR(100%-TableauFraisExploitation814[[#This Row],[Atteint]],"")</f>
        <v/>
      </c>
      <c r="M150" s="2"/>
      <c r="Q150" s="425"/>
      <c r="AC150" s="200"/>
    </row>
    <row r="151" spans="1:29" s="11" customFormat="1" ht="15.95" customHeight="1" x14ac:dyDescent="0.25">
      <c r="A151" s="75"/>
      <c r="C151" s="107" t="str">
        <f>'Suivi  Détaillé'!C75</f>
        <v>Pertinence de la mise en attente</v>
      </c>
      <c r="D151" s="108" t="str">
        <f>IFERROR(VLOOKUP(TableauFraisExploitation814[[#This Row],[Sous  Item]],'Suivi  Détaillé'!C:D,2,0),"")</f>
        <v/>
      </c>
      <c r="E151" s="108" t="str">
        <f>IFERROR(100%-TableauFraisExploitation814[[#This Row],[Atteint]],"")</f>
        <v/>
      </c>
      <c r="M151" s="2"/>
      <c r="Q151" s="425"/>
      <c r="AC151" s="200"/>
    </row>
    <row r="152" spans="1:29" s="11" customFormat="1" ht="15.95" customHeight="1" x14ac:dyDescent="0.25">
      <c r="A152" s="75"/>
      <c r="C152" s="107" t="str">
        <f>'Suivi  Détaillé'!C76</f>
        <v>Gestion de la mise en attente</v>
      </c>
      <c r="D152" s="108" t="str">
        <f>IFERROR(VLOOKUP(TableauFraisExploitation814[[#This Row],[Sous  Item]],'Suivi  Détaillé'!C:D,2,0),"")</f>
        <v/>
      </c>
      <c r="E152" s="108" t="str">
        <f>IFERROR(100%-TableauFraisExploitation814[[#This Row],[Atteint]],"")</f>
        <v/>
      </c>
      <c r="M152" s="2"/>
      <c r="Q152" s="425"/>
      <c r="AC152" s="200"/>
    </row>
    <row r="153" spans="1:29" s="11" customFormat="1" ht="15.95" customHeight="1" x14ac:dyDescent="0.25">
      <c r="A153" s="75"/>
      <c r="C153" s="107" t="str">
        <f>'Suivi  Détaillé'!C77</f>
        <v>Reprise définitive de la communication</v>
      </c>
      <c r="D153" s="108" t="str">
        <f>IFERROR(VLOOKUP(TableauFraisExploitation814[[#This Row],[Sous  Item]],'Suivi  Détaillé'!C:D,2,0),"")</f>
        <v/>
      </c>
      <c r="E153" s="108" t="str">
        <f>IFERROR(100%-TableauFraisExploitation814[[#This Row],[Atteint]],"")</f>
        <v/>
      </c>
      <c r="M153" s="2"/>
      <c r="Q153" s="425"/>
      <c r="AC153" s="200"/>
    </row>
    <row r="154" spans="1:29" s="11" customFormat="1" ht="15.95" customHeight="1" x14ac:dyDescent="0.25">
      <c r="A154" s="75"/>
      <c r="C154" s="107" t="str">
        <f>'Suivi  Détaillé'!C78</f>
        <v>Temps d'attente</v>
      </c>
      <c r="D154" s="108" t="str">
        <f>IFERROR(VLOOKUP(TableauFraisExploitation814[[#This Row],[Sous  Item]],'Suivi  Détaillé'!C:D,2,0),"")</f>
        <v/>
      </c>
      <c r="E154" s="108" t="str">
        <f>IFERROR(100%-TableauFraisExploitation814[[#This Row],[Atteint]],"")</f>
        <v/>
      </c>
      <c r="M154" s="2"/>
      <c r="Q154" s="425"/>
      <c r="AC154" s="200"/>
    </row>
    <row r="155" spans="1:29" s="11" customFormat="1" ht="15.95" hidden="1" customHeight="1" x14ac:dyDescent="0.25">
      <c r="A155" s="75"/>
      <c r="C155" s="107"/>
      <c r="D155" s="108"/>
      <c r="E155" s="108">
        <f>IFERROR(100%-TableauFraisExploitation814[[#This Row],[Atteint]],"")</f>
        <v>1</v>
      </c>
      <c r="M155" s="2"/>
      <c r="Q155" s="425"/>
      <c r="AC155" s="200"/>
    </row>
    <row r="156" spans="1:29" s="11" customFormat="1" ht="15.95" hidden="1" customHeight="1" x14ac:dyDescent="0.25">
      <c r="A156" s="75"/>
      <c r="C156" s="107"/>
      <c r="D156" s="108"/>
      <c r="E156" s="108">
        <f>IFERROR(100%-TableauFraisExploitation814[[#This Row],[Atteint]],"")</f>
        <v>1</v>
      </c>
      <c r="M156" s="2"/>
      <c r="Q156" s="425"/>
      <c r="AC156" s="200"/>
    </row>
    <row r="157" spans="1:29" s="11" customFormat="1" ht="15.95" hidden="1" customHeight="1" x14ac:dyDescent="0.25">
      <c r="A157" s="75"/>
      <c r="C157" s="107"/>
      <c r="D157" s="108"/>
      <c r="E157" s="108">
        <f>IFERROR(100%-TableauFraisExploitation814[[#This Row],[Atteint]],"")</f>
        <v>1</v>
      </c>
      <c r="M157" s="2"/>
      <c r="Q157" s="425"/>
      <c r="AC157" s="200"/>
    </row>
    <row r="158" spans="1:29" s="11" customFormat="1" ht="15.95" hidden="1" customHeight="1" x14ac:dyDescent="0.25">
      <c r="A158" s="75"/>
      <c r="C158" s="107"/>
      <c r="D158" s="108"/>
      <c r="E158" s="108">
        <f>IFERROR(100%-TableauFraisExploitation814[[#This Row],[Atteint]],"")</f>
        <v>1</v>
      </c>
      <c r="M158" s="2"/>
      <c r="Q158" s="425"/>
      <c r="AC158" s="200"/>
    </row>
    <row r="159" spans="1:29" s="11" customFormat="1" ht="24.75" hidden="1" customHeight="1" x14ac:dyDescent="0.25">
      <c r="A159" s="75"/>
      <c r="C159" s="107"/>
      <c r="D159" s="108"/>
      <c r="E159" s="108">
        <f>IFERROR(100%-TableauFraisExploitation814[[#This Row],[Atteint]],"")</f>
        <v>1</v>
      </c>
      <c r="M159" s="2"/>
      <c r="Q159" s="425"/>
      <c r="AC159" s="200"/>
    </row>
    <row r="160" spans="1:29" s="11" customFormat="1" ht="24.75" hidden="1" customHeight="1" x14ac:dyDescent="0.25">
      <c r="A160" s="75"/>
      <c r="C160" s="107"/>
      <c r="D160" s="108"/>
      <c r="E160" s="108">
        <f>IFERROR(100%-TableauFraisExploitation814[[#This Row],[Atteint]],"")</f>
        <v>1</v>
      </c>
      <c r="M160" s="2"/>
      <c r="Q160" s="425"/>
      <c r="AC160" s="200"/>
    </row>
    <row r="161" spans="1:29" s="11" customFormat="1" ht="24.75" hidden="1" customHeight="1" x14ac:dyDescent="0.25">
      <c r="A161" s="75"/>
      <c r="C161" s="107"/>
      <c r="D161" s="108"/>
      <c r="E161" s="108">
        <f>IFERROR(100%-TableauFraisExploitation814[[#This Row],[Atteint]],"")</f>
        <v>1</v>
      </c>
      <c r="Q161" s="425"/>
      <c r="S161" s="119"/>
      <c r="AC161" s="200"/>
    </row>
    <row r="162" spans="1:29" s="11" customFormat="1" ht="15.95" hidden="1" customHeight="1" x14ac:dyDescent="0.25">
      <c r="A162" s="75"/>
      <c r="C162" s="107"/>
      <c r="D162" s="108"/>
      <c r="E162" s="108">
        <f>IFERROR(100%-TableauFraisExploitation814[[#This Row],[Atteint]],"")</f>
        <v>1</v>
      </c>
      <c r="Q162" s="425"/>
      <c r="S162" s="119"/>
      <c r="AC162" s="200"/>
    </row>
    <row r="163" spans="1:29" s="11" customFormat="1" ht="15.95" hidden="1" customHeight="1" x14ac:dyDescent="0.25">
      <c r="A163" s="75"/>
      <c r="C163" s="107"/>
      <c r="D163" s="108"/>
      <c r="E163" s="108">
        <f>IFERROR(100%-TableauFraisExploitation814[[#This Row],[Atteint]],"")</f>
        <v>1</v>
      </c>
      <c r="Q163" s="425"/>
      <c r="S163" s="119"/>
      <c r="AC163" s="200"/>
    </row>
    <row r="164" spans="1:29" s="11" customFormat="1" ht="15.95" hidden="1" customHeight="1" x14ac:dyDescent="0.25">
      <c r="A164" s="75"/>
      <c r="C164" s="107"/>
      <c r="D164" s="108"/>
      <c r="E164" s="108">
        <f>IFERROR(100%-TableauFraisExploitation814[[#This Row],[Atteint]],"")</f>
        <v>1</v>
      </c>
      <c r="Q164" s="425"/>
      <c r="S164" s="119"/>
      <c r="AC164" s="200"/>
    </row>
    <row r="165" spans="1:29" s="11" customFormat="1" ht="15.95" hidden="1" customHeight="1" x14ac:dyDescent="0.25">
      <c r="A165" s="75"/>
      <c r="C165" s="107"/>
      <c r="D165" s="108" t="str">
        <f>IFERROR(VLOOKUP(TableauFraisExploitation814[[#This Row],[Sous  Item]],'Suivi  Détaillé'!C:D,2,0),"")</f>
        <v/>
      </c>
      <c r="E165" s="108" t="str">
        <f>IFERROR(100%-TableauFraisExploitation814[[#This Row],[Atteint]],"")</f>
        <v/>
      </c>
      <c r="Q165" s="425"/>
      <c r="S165" s="119"/>
      <c r="AC165" s="200"/>
    </row>
    <row r="166" spans="1:29" s="11" customFormat="1" ht="15.95" customHeight="1" x14ac:dyDescent="0.25">
      <c r="A166" s="75"/>
      <c r="C166" s="107" t="str">
        <f>'Suivi  Détaillé'!C90</f>
        <v>Personnalisation</v>
      </c>
      <c r="D166" s="108" t="str">
        <f>IFERROR(VLOOKUP(TableauFraisExploitation814[[#This Row],[Sous  Item]],'Suivi  Détaillé'!C:D,2,0),"")</f>
        <v/>
      </c>
      <c r="E166" s="108" t="str">
        <f>IFERROR(100%-TableauFraisExploitation814[[#This Row],[Atteint]],"")</f>
        <v/>
      </c>
      <c r="Q166" s="425"/>
      <c r="S166" s="119"/>
      <c r="AC166" s="200"/>
    </row>
    <row r="167" spans="1:29" s="11" customFormat="1" ht="15.95" customHeight="1" x14ac:dyDescent="0.25">
      <c r="A167" s="75"/>
      <c r="C167" s="107" t="str">
        <f>'Suivi  Détaillé'!C91</f>
        <v>Expression orale</v>
      </c>
      <c r="D167" s="108" t="str">
        <f>IFERROR(VLOOKUP(TableauFraisExploitation814[[#This Row],[Sous  Item]],'Suivi  Détaillé'!C:D,2,0),"")</f>
        <v/>
      </c>
      <c r="E167" s="108" t="str">
        <f>IFERROR(100%-TableauFraisExploitation814[[#This Row],[Atteint]],"")</f>
        <v/>
      </c>
      <c r="Q167" s="425"/>
      <c r="S167" s="119"/>
      <c r="AC167" s="200"/>
    </row>
    <row r="168" spans="1:29" s="11" customFormat="1" ht="15.95" customHeight="1" x14ac:dyDescent="0.25">
      <c r="A168" s="75"/>
      <c r="C168" s="107" t="str">
        <f>'Suivi  Détaillé'!C92</f>
        <v>Convivialité, ton</v>
      </c>
      <c r="D168" s="108" t="str">
        <f>IFERROR(VLOOKUP(TableauFraisExploitation814[[#This Row],[Sous  Item]],'Suivi  Détaillé'!C:D,2,0),"")</f>
        <v/>
      </c>
      <c r="E168" s="108" t="str">
        <f>IFERROR(100%-TableauFraisExploitation814[[#This Row],[Atteint]],"")</f>
        <v/>
      </c>
      <c r="Q168" s="425"/>
      <c r="S168" s="119"/>
      <c r="AC168" s="200"/>
    </row>
    <row r="169" spans="1:29" s="11" customFormat="1" ht="15.95" customHeight="1" x14ac:dyDescent="0.25">
      <c r="A169" s="75"/>
      <c r="C169" s="107" t="str">
        <f>'Suivi  Détaillé'!C93</f>
        <v>Rythme</v>
      </c>
      <c r="D169" s="108" t="str">
        <f>IFERROR(VLOOKUP(TableauFraisExploitation814[[#This Row],[Sous  Item]],'Suivi  Détaillé'!C:D,2,0),"")</f>
        <v/>
      </c>
      <c r="E169" s="108" t="str">
        <f>IFERROR(100%-TableauFraisExploitation814[[#This Row],[Atteint]],"")</f>
        <v/>
      </c>
      <c r="Q169" s="425"/>
      <c r="S169" s="119"/>
      <c r="AC169" s="200"/>
    </row>
    <row r="170" spans="1:29" s="11" customFormat="1" ht="15.95" customHeight="1" x14ac:dyDescent="0.25">
      <c r="A170" s="75"/>
      <c r="C170" s="107" t="str">
        <f>'Suivi  Détaillé'!C94</f>
        <v>Écoute active / Empathie</v>
      </c>
      <c r="D170" s="108" t="str">
        <f>IFERROR(VLOOKUP(TableauFraisExploitation814[[#This Row],[Sous  Item]],'Suivi  Détaillé'!C:D,2,0),"")</f>
        <v/>
      </c>
      <c r="E170" s="108" t="str">
        <f>IFERROR(100%-TableauFraisExploitation814[[#This Row],[Atteint]],"")</f>
        <v/>
      </c>
      <c r="Q170" s="425"/>
      <c r="S170" s="119"/>
      <c r="AC170" s="200"/>
    </row>
    <row r="171" spans="1:29" s="11" customFormat="1" ht="15.75" customHeight="1" x14ac:dyDescent="0.25">
      <c r="A171" s="75"/>
      <c r="C171" s="107" t="str">
        <f>'Suivi  Détaillé'!C95</f>
        <v>Directivité / Gestion de l'entretien</v>
      </c>
      <c r="D171" s="108" t="str">
        <f>IFERROR(VLOOKUP(TableauFraisExploitation814[[#This Row],[Sous  Item]],'Suivi  Détaillé'!C:D,2,0),"")</f>
        <v/>
      </c>
      <c r="E171" s="108" t="str">
        <f>IFERROR(100%-TableauFraisExploitation814[[#This Row],[Atteint]],"")</f>
        <v/>
      </c>
      <c r="Q171" s="425"/>
      <c r="S171" s="119"/>
      <c r="AC171" s="200"/>
    </row>
    <row r="172" spans="1:29" s="11" customFormat="1" ht="15.95" customHeight="1" x14ac:dyDescent="0.25">
      <c r="A172" s="75"/>
      <c r="C172" s="107" t="str">
        <f>'Suivi  Détaillé'!C96</f>
        <v>Pro activité &amp; valorisation</v>
      </c>
      <c r="D172" s="108" t="str">
        <f>IFERROR(VLOOKUP(TableauFraisExploitation814[[#This Row],[Sous  Item]],'Suivi  Détaillé'!C:D,2,0),"")</f>
        <v/>
      </c>
      <c r="E172" s="108" t="str">
        <f>IFERROR(100%-TableauFraisExploitation814[[#This Row],[Atteint]],"")</f>
        <v/>
      </c>
      <c r="Q172" s="425"/>
      <c r="S172" s="119"/>
      <c r="AC172" s="200"/>
    </row>
    <row r="173" spans="1:29" s="11" customFormat="1" ht="15.95" customHeight="1" x14ac:dyDescent="0.25">
      <c r="A173" s="75"/>
      <c r="C173" s="107" t="str">
        <f>'Suivi  Détaillé'!C97</f>
        <v xml:space="preserve">Capital confiance / Qualité relationnelle </v>
      </c>
      <c r="D173" s="108" t="str">
        <f>IFERROR(VLOOKUP(TableauFraisExploitation814[[#This Row],[Sous  Item]],'Suivi  Détaillé'!C:D,2,0),"")</f>
        <v/>
      </c>
      <c r="E173" s="108" t="str">
        <f>IFERROR(100%-TableauFraisExploitation814[[#This Row],[Atteint]],"")</f>
        <v/>
      </c>
      <c r="Q173" s="425"/>
      <c r="S173" s="119"/>
      <c r="AC173" s="200"/>
    </row>
    <row r="174" spans="1:29" s="11" customFormat="1" ht="15.95" hidden="1" customHeight="1" x14ac:dyDescent="0.25">
      <c r="A174" s="75"/>
      <c r="C174" s="107"/>
      <c r="D174" s="108"/>
      <c r="E174" s="108">
        <f>IFERROR(100%-TableauFraisExploitation814[[#This Row],[Atteint]],"")</f>
        <v>1</v>
      </c>
      <c r="Q174" s="425"/>
      <c r="S174" s="119"/>
      <c r="AC174" s="200"/>
    </row>
    <row r="175" spans="1:29" s="11" customFormat="1" ht="15.95" hidden="1" customHeight="1" x14ac:dyDescent="0.25">
      <c r="A175" s="75"/>
      <c r="C175" s="107"/>
      <c r="D175" s="108"/>
      <c r="E175" s="108">
        <f>IFERROR(100%-TableauFraisExploitation814[[#This Row],[Atteint]],"")</f>
        <v>1</v>
      </c>
      <c r="Q175" s="425"/>
      <c r="S175" s="119"/>
      <c r="AC175" s="200"/>
    </row>
    <row r="176" spans="1:29" s="11" customFormat="1" ht="15.95" hidden="1" customHeight="1" x14ac:dyDescent="0.25">
      <c r="A176" s="75"/>
      <c r="C176" s="107"/>
      <c r="D176" s="108"/>
      <c r="E176" s="108">
        <f>IFERROR(100%-TableauFraisExploitation814[[#This Row],[Atteint]],"")</f>
        <v>1</v>
      </c>
      <c r="Q176" s="425"/>
      <c r="S176" s="119"/>
      <c r="AC176" s="200"/>
    </row>
    <row r="177" spans="1:29" s="11" customFormat="1" ht="15.95" hidden="1" customHeight="1" x14ac:dyDescent="0.25">
      <c r="A177" s="75"/>
      <c r="C177" s="107"/>
      <c r="D177" s="108"/>
      <c r="E177" s="108">
        <f>IFERROR(100%-TableauFraisExploitation814[[#This Row],[Atteint]],"")</f>
        <v>1</v>
      </c>
      <c r="Q177" s="425"/>
      <c r="S177" s="119"/>
      <c r="AC177" s="200"/>
    </row>
    <row r="178" spans="1:29" s="11" customFormat="1" ht="15.95" hidden="1" customHeight="1" x14ac:dyDescent="0.25">
      <c r="A178" s="75"/>
      <c r="C178" s="107"/>
      <c r="D178" s="108"/>
      <c r="E178" s="108">
        <f>IFERROR(100%-TableauFraisExploitation814[[#This Row],[Atteint]],"")</f>
        <v>1</v>
      </c>
      <c r="Q178" s="425"/>
      <c r="S178" s="119"/>
      <c r="AC178" s="200"/>
    </row>
    <row r="179" spans="1:29" s="11" customFormat="1" ht="15.95" hidden="1" customHeight="1" x14ac:dyDescent="0.25">
      <c r="A179" s="75"/>
      <c r="C179" s="107"/>
      <c r="D179" s="108"/>
      <c r="E179" s="108">
        <f>IFERROR(100%-TableauFraisExploitation814[[#This Row],[Atteint]],"")</f>
        <v>1</v>
      </c>
      <c r="Q179" s="425"/>
      <c r="S179" s="119"/>
      <c r="AC179" s="200"/>
    </row>
    <row r="180" spans="1:29" s="11" customFormat="1" ht="15.95" hidden="1" customHeight="1" x14ac:dyDescent="0.25">
      <c r="A180" s="75"/>
      <c r="C180" s="107"/>
      <c r="D180" s="108"/>
      <c r="E180" s="108">
        <f>IFERROR(100%-TableauFraisExploitation814[[#This Row],[Atteint]],"")</f>
        <v>1</v>
      </c>
      <c r="Q180" s="425"/>
      <c r="S180" s="119"/>
      <c r="AC180" s="200"/>
    </row>
    <row r="181" spans="1:29" s="11" customFormat="1" ht="15.95" hidden="1" customHeight="1" x14ac:dyDescent="0.25">
      <c r="A181" s="75"/>
      <c r="C181" s="107"/>
      <c r="D181" s="108"/>
      <c r="E181" s="108">
        <f>IFERROR(100%-TableauFraisExploitation814[[#This Row],[Atteint]],"")</f>
        <v>1</v>
      </c>
      <c r="Q181" s="425"/>
      <c r="S181" s="119"/>
      <c r="AC181" s="200"/>
    </row>
    <row r="182" spans="1:29" s="11" customFormat="1" ht="15.95" hidden="1" customHeight="1" x14ac:dyDescent="0.25">
      <c r="A182" s="75"/>
      <c r="C182" s="107"/>
      <c r="D182" s="108"/>
      <c r="E182" s="108">
        <f>IFERROR(100%-TableauFraisExploitation814[[#This Row],[Atteint]],"")</f>
        <v>1</v>
      </c>
      <c r="Q182" s="425"/>
      <c r="S182" s="119"/>
      <c r="AC182" s="200"/>
    </row>
    <row r="183" spans="1:29" s="11" customFormat="1" ht="15.95" customHeight="1" x14ac:dyDescent="0.25">
      <c r="A183" s="75"/>
      <c r="C183" s="107" t="str">
        <f>'Suivi  Détaillé'!C107</f>
        <v>Maîtrise des procédures/ Sécurisation des prérequis</v>
      </c>
      <c r="D183" s="108" t="str">
        <f>IFERROR(VLOOKUP(TableauFraisExploitation814[[#This Row],[Sous  Item]],'Suivi  Détaillé'!C:D,2,0),"")</f>
        <v/>
      </c>
      <c r="E183" s="108" t="str">
        <f>IFERROR(100%-TableauFraisExploitation814[[#This Row],[Atteint]],"")</f>
        <v/>
      </c>
      <c r="Q183" s="425"/>
      <c r="S183" s="119"/>
      <c r="AC183" s="200"/>
    </row>
    <row r="184" spans="1:29" s="11" customFormat="1" ht="15.95" customHeight="1" x14ac:dyDescent="0.25">
      <c r="A184" s="75"/>
      <c r="C184" s="107" t="str">
        <f>'Suivi  Détaillé'!C108</f>
        <v>Contre appel</v>
      </c>
      <c r="D184" s="108" t="str">
        <f>IFERROR(VLOOKUP(TableauFraisExploitation814[[#This Row],[Sous  Item]],'Suivi  Détaillé'!C:D,2,0),"")</f>
        <v/>
      </c>
      <c r="E184" s="108" t="str">
        <f>IFERROR(100%-TableauFraisExploitation814[[#This Row],[Atteint]],"")</f>
        <v/>
      </c>
      <c r="Q184" s="425"/>
      <c r="S184" s="119"/>
      <c r="AC184" s="200"/>
    </row>
    <row r="185" spans="1:29" s="11" customFormat="1" ht="15.95" customHeight="1" x14ac:dyDescent="0.25">
      <c r="A185" s="75"/>
      <c r="C185" s="107" t="str">
        <f>'Suivi  Détaillé'!C109</f>
        <v>Rappel</v>
      </c>
      <c r="D185" s="108" t="str">
        <f>IFERROR(VLOOKUP(TableauFraisExploitation814[[#This Row],[Sous  Item]],'Suivi  Détaillé'!C:D,2,0),"")</f>
        <v/>
      </c>
      <c r="E185" s="108" t="str">
        <f>IFERROR(100%-TableauFraisExploitation814[[#This Row],[Atteint]],"")</f>
        <v/>
      </c>
      <c r="Q185" s="425"/>
      <c r="S185" s="119"/>
      <c r="AC185" s="200"/>
    </row>
    <row r="186" spans="1:29" s="11" customFormat="1" ht="15.95" customHeight="1" x14ac:dyDescent="0.25">
      <c r="A186" s="75"/>
      <c r="C186" s="107" t="str">
        <f>'Suivi  Détaillé'!C110</f>
        <v>Traçage de la demande dans le SI</v>
      </c>
      <c r="D186" s="108" t="str">
        <f>IFERROR(VLOOKUP(TableauFraisExploitation814[[#This Row],[Sous  Item]],'Suivi  Détaillé'!C:D,2,0),"")</f>
        <v/>
      </c>
      <c r="E186" s="108" t="str">
        <f>IFERROR(100%-TableauFraisExploitation814[[#This Row],[Atteint]],"")</f>
        <v/>
      </c>
      <c r="Q186" s="425"/>
      <c r="S186" s="119"/>
      <c r="AC186" s="200"/>
    </row>
    <row r="187" spans="1:29" s="11" customFormat="1" ht="15.95" customHeight="1" x14ac:dyDescent="0.25">
      <c r="A187" s="75"/>
      <c r="C187" s="107" t="str">
        <f>'Suivi  Détaillé'!C111</f>
        <v>Traçage adapté à la demande</v>
      </c>
      <c r="D187" s="108" t="str">
        <f>IFERROR(VLOOKUP(TableauFraisExploitation814[[#This Row],[Sous  Item]],'Suivi  Détaillé'!C:D,2,0),"")</f>
        <v/>
      </c>
      <c r="E187" s="108" t="str">
        <f>IFERROR(100%-TableauFraisExploitation814[[#This Row],[Atteint]],"")</f>
        <v/>
      </c>
      <c r="Q187" s="425"/>
      <c r="S187" s="119"/>
      <c r="AC187" s="200"/>
    </row>
    <row r="188" spans="1:29" s="11" customFormat="1" ht="15.95" customHeight="1" x14ac:dyDescent="0.25">
      <c r="A188" s="75"/>
      <c r="C188" s="107" t="str">
        <f>'Suivi  Détaillé'!C112</f>
        <v>Respect des engagements pris</v>
      </c>
      <c r="D188" s="108" t="str">
        <f>IFERROR(VLOOKUP(TableauFraisExploitation814[[#This Row],[Sous  Item]],'Suivi  Détaillé'!C:D,2,0),"")</f>
        <v/>
      </c>
      <c r="E188" s="108" t="str">
        <f>IFERROR(100%-TableauFraisExploitation814[[#This Row],[Atteint]],"")</f>
        <v/>
      </c>
      <c r="Q188" s="425"/>
      <c r="S188" s="119"/>
      <c r="AC188" s="200"/>
    </row>
    <row r="189" spans="1:29" s="11" customFormat="1" ht="15.95" customHeight="1" x14ac:dyDescent="0.25">
      <c r="A189" s="75"/>
      <c r="C189" s="107" t="str">
        <f>'Suivi  Détaillé'!C113</f>
        <v>Clarté des commentaires</v>
      </c>
      <c r="D189" s="108" t="str">
        <f>IFERROR(VLOOKUP(TableauFraisExploitation814[[#This Row],[Sous  Item]],'Suivi  Détaillé'!C:D,2,0),"")</f>
        <v/>
      </c>
      <c r="E189" s="108" t="str">
        <f>IFERROR(100%-TableauFraisExploitation814[[#This Row],[Atteint]],"")</f>
        <v/>
      </c>
      <c r="Q189" s="425"/>
      <c r="S189" s="119"/>
      <c r="AC189" s="200"/>
    </row>
    <row r="190" spans="1:29" s="11" customFormat="1" ht="15.95" customHeight="1" x14ac:dyDescent="0.25">
      <c r="A190" s="75"/>
      <c r="C190" s="107" t="str">
        <f>'Suivi  Détaillé'!C114</f>
        <v>Jugement de valeur</v>
      </c>
      <c r="D190" s="108" t="str">
        <f>IFERROR(VLOOKUP(TableauFraisExploitation814[[#This Row],[Sous  Item]],'Suivi  Détaillé'!C:D,2,0),"")</f>
        <v/>
      </c>
      <c r="E190" s="108" t="str">
        <f>IFERROR(100%-TableauFraisExploitation814[[#This Row],[Atteint]],"")</f>
        <v/>
      </c>
      <c r="Q190" s="425"/>
      <c r="S190" s="119"/>
      <c r="AC190" s="200"/>
    </row>
    <row r="191" spans="1:29" s="11" customFormat="1" ht="15.95" hidden="1" customHeight="1" x14ac:dyDescent="0.25">
      <c r="A191" s="75"/>
      <c r="C191" s="107">
        <f>'Suivi  Détaillé'!C115</f>
        <v>0</v>
      </c>
      <c r="D191" s="108"/>
      <c r="E191" s="108"/>
      <c r="Q191" s="425"/>
      <c r="S191" s="119"/>
      <c r="AC191" s="200"/>
    </row>
    <row r="192" spans="1:29" s="11" customFormat="1" ht="15.95" hidden="1" customHeight="1" x14ac:dyDescent="0.25">
      <c r="A192" s="75"/>
      <c r="C192" s="107">
        <f>'Suivi  Détaillé'!C116</f>
        <v>0</v>
      </c>
      <c r="D192" s="108"/>
      <c r="E192" s="108"/>
      <c r="Q192" s="425"/>
      <c r="S192" s="119"/>
      <c r="AC192" s="200"/>
    </row>
    <row r="193" spans="1:29" s="11" customFormat="1" ht="15.95" hidden="1" customHeight="1" x14ac:dyDescent="0.25">
      <c r="A193" s="75"/>
      <c r="C193" s="107">
        <f>'Suivi  Détaillé'!C117</f>
        <v>0</v>
      </c>
      <c r="D193" s="108"/>
      <c r="E193" s="108"/>
      <c r="Q193" s="425"/>
      <c r="S193" s="119"/>
      <c r="AC193" s="200"/>
    </row>
    <row r="194" spans="1:29" s="11" customFormat="1" ht="15.75" hidden="1" customHeight="1" x14ac:dyDescent="0.25">
      <c r="A194" s="75"/>
      <c r="C194" s="107">
        <f>'Suivi  Détaillé'!C118</f>
        <v>0</v>
      </c>
      <c r="D194" s="108"/>
      <c r="E194" s="108"/>
      <c r="Q194" s="425"/>
      <c r="S194" s="119"/>
      <c r="AC194" s="200"/>
    </row>
    <row r="195" spans="1:29" s="11" customFormat="1" ht="23.25" hidden="1" customHeight="1" x14ac:dyDescent="0.25">
      <c r="A195" s="75"/>
      <c r="C195" s="107">
        <f>'Suivi  Détaillé'!C119</f>
        <v>0</v>
      </c>
      <c r="D195" s="108"/>
      <c r="E195" s="108"/>
      <c r="Q195" s="425"/>
      <c r="S195" s="119"/>
      <c r="AC195" s="200"/>
    </row>
    <row r="196" spans="1:29" s="11" customFormat="1" ht="21.75" hidden="1" customHeight="1" x14ac:dyDescent="0.25">
      <c r="A196" s="75"/>
      <c r="C196" s="107">
        <f>'Suivi  Détaillé'!C120</f>
        <v>0</v>
      </c>
      <c r="D196" s="108"/>
      <c r="E196" s="108"/>
      <c r="Q196" s="425"/>
      <c r="S196" s="119"/>
      <c r="AC196" s="200"/>
    </row>
    <row r="197" spans="1:29" s="11" customFormat="1" ht="18" hidden="1" customHeight="1" x14ac:dyDescent="0.25">
      <c r="A197" s="75"/>
      <c r="C197" s="107">
        <f>'Suivi  Détaillé'!C121</f>
        <v>0</v>
      </c>
      <c r="D197" s="108"/>
      <c r="E197" s="108"/>
      <c r="Q197" s="425"/>
      <c r="S197" s="119"/>
      <c r="AC197" s="200"/>
    </row>
    <row r="198" spans="1:29" s="11" customFormat="1" ht="21.75" hidden="1" customHeight="1" x14ac:dyDescent="0.25">
      <c r="A198" s="75"/>
      <c r="C198" s="107">
        <f>'Suivi  Détaillé'!C122</f>
        <v>0</v>
      </c>
      <c r="D198" s="108"/>
      <c r="E198" s="108"/>
      <c r="Q198" s="425"/>
      <c r="S198" s="119"/>
      <c r="AC198" s="200"/>
    </row>
    <row r="199" spans="1:29" s="11" customFormat="1" ht="24.75" hidden="1" customHeight="1" x14ac:dyDescent="0.25">
      <c r="A199" s="75"/>
      <c r="C199" s="107">
        <f>'Suivi  Détaillé'!C123</f>
        <v>0</v>
      </c>
      <c r="D199" s="108"/>
      <c r="E199" s="108"/>
      <c r="Q199" s="425"/>
      <c r="S199" s="119"/>
      <c r="AC199" s="200"/>
    </row>
    <row r="200" spans="1:29" s="11" customFormat="1" ht="25.5" hidden="1" customHeight="1" x14ac:dyDescent="0.25">
      <c r="A200" s="75"/>
      <c r="C200" s="107">
        <f>'Suivi  Détaillé'!C124</f>
        <v>0</v>
      </c>
      <c r="D200" s="108"/>
      <c r="E200" s="108"/>
      <c r="Q200" s="425"/>
      <c r="S200" s="119"/>
      <c r="AC200" s="200"/>
    </row>
    <row r="201" spans="1:29" s="11" customFormat="1" ht="29.25" hidden="1" customHeight="1" x14ac:dyDescent="0.25">
      <c r="A201" s="75"/>
      <c r="C201" s="107">
        <f>'Suivi  Détaillé'!C125</f>
        <v>0</v>
      </c>
      <c r="D201" s="108"/>
      <c r="E201" s="108"/>
      <c r="Q201" s="425"/>
      <c r="S201" s="119"/>
      <c r="AC201" s="200"/>
    </row>
    <row r="202" spans="1:29" s="11" customFormat="1" ht="24" hidden="1" customHeight="1" x14ac:dyDescent="0.25">
      <c r="A202" s="75"/>
      <c r="C202" s="107">
        <f>'Suivi  Détaillé'!C126</f>
        <v>0</v>
      </c>
      <c r="D202" s="108"/>
      <c r="E202" s="108"/>
      <c r="Q202" s="425"/>
      <c r="S202" s="119"/>
      <c r="AC202" s="200"/>
    </row>
    <row r="203" spans="1:29" s="11" customFormat="1" ht="26.25" hidden="1" customHeight="1" x14ac:dyDescent="0.25">
      <c r="A203" s="75"/>
      <c r="C203" s="107">
        <f>'Suivi  Détaillé'!C127</f>
        <v>0</v>
      </c>
      <c r="D203" s="108"/>
      <c r="E203" s="108"/>
      <c r="Q203" s="425"/>
      <c r="S203" s="119"/>
      <c r="AC203" s="200"/>
    </row>
    <row r="204" spans="1:29" s="11" customFormat="1" ht="27" hidden="1" customHeight="1" x14ac:dyDescent="0.25">
      <c r="A204" s="75"/>
      <c r="C204" s="107">
        <f>'Suivi  Détaillé'!C128</f>
        <v>0</v>
      </c>
      <c r="D204" s="108"/>
      <c r="E204" s="108"/>
      <c r="Q204" s="425"/>
      <c r="S204" s="119"/>
      <c r="AC204" s="200"/>
    </row>
    <row r="205" spans="1:29" s="11" customFormat="1" ht="31.5" hidden="1" customHeight="1" x14ac:dyDescent="0.25">
      <c r="A205" s="75"/>
      <c r="C205" s="107">
        <f>'Suivi  Détaillé'!C129</f>
        <v>0</v>
      </c>
      <c r="D205" s="108"/>
      <c r="E205" s="108"/>
      <c r="Q205" s="425"/>
      <c r="S205" s="119"/>
      <c r="AC205" s="200"/>
    </row>
    <row r="206" spans="1:29" s="11" customFormat="1" ht="20.25" hidden="1" customHeight="1" x14ac:dyDescent="0.25">
      <c r="A206" s="75"/>
      <c r="C206" s="107">
        <f>'Suivi  Détaillé'!C130</f>
        <v>0</v>
      </c>
      <c r="D206" s="108"/>
      <c r="E206" s="108"/>
      <c r="Q206" s="425"/>
      <c r="S206" s="119"/>
      <c r="AC206" s="200"/>
    </row>
    <row r="207" spans="1:29" s="11" customFormat="1" ht="20.25" hidden="1" customHeight="1" x14ac:dyDescent="0.25">
      <c r="A207" s="75"/>
      <c r="C207" s="107">
        <f>'Suivi  Détaillé'!C131</f>
        <v>0</v>
      </c>
      <c r="D207" s="108"/>
      <c r="E207" s="108"/>
      <c r="Q207" s="425"/>
      <c r="S207" s="119"/>
      <c r="AC207" s="200"/>
    </row>
    <row r="208" spans="1:29" s="11" customFormat="1" ht="15.95" hidden="1" customHeight="1" x14ac:dyDescent="0.25">
      <c r="A208" s="75"/>
      <c r="C208" s="107">
        <f>'Suivi  Détaillé'!C132</f>
        <v>0</v>
      </c>
      <c r="D208" s="108"/>
      <c r="E208" s="108"/>
      <c r="Q208" s="425"/>
      <c r="S208" s="119"/>
      <c r="AC208" s="200"/>
    </row>
    <row r="209" spans="1:29" s="11" customFormat="1" ht="18" hidden="1" customHeight="1" x14ac:dyDescent="0.25">
      <c r="A209" s="75"/>
      <c r="C209" s="107">
        <f>'Suivi  Détaillé'!C133</f>
        <v>0</v>
      </c>
      <c r="D209" s="108"/>
      <c r="E209" s="108"/>
      <c r="Q209" s="425"/>
      <c r="S209" s="119"/>
      <c r="AC209" s="200"/>
    </row>
    <row r="210" spans="1:29" s="11" customFormat="1" ht="15.95" hidden="1" customHeight="1" x14ac:dyDescent="0.25">
      <c r="A210" s="75"/>
      <c r="C210" s="107">
        <f>'Suivi  Détaillé'!C134</f>
        <v>0</v>
      </c>
      <c r="D210" s="108"/>
      <c r="E210" s="108"/>
      <c r="Q210" s="425"/>
      <c r="S210" s="119"/>
      <c r="AC210" s="200"/>
    </row>
    <row r="211" spans="1:29" s="11" customFormat="1" ht="15.95" hidden="1" customHeight="1" x14ac:dyDescent="0.25">
      <c r="A211" s="75"/>
      <c r="C211" s="107">
        <f>'Suivi  Détaillé'!C135</f>
        <v>0</v>
      </c>
      <c r="D211" s="108"/>
      <c r="E211" s="108"/>
      <c r="Q211" s="425"/>
      <c r="S211" s="119"/>
      <c r="AC211" s="200"/>
    </row>
    <row r="212" spans="1:29" s="11" customFormat="1" ht="15.95" hidden="1" customHeight="1" x14ac:dyDescent="0.25">
      <c r="A212" s="75"/>
      <c r="C212" s="107">
        <f>'Suivi  Détaillé'!C136</f>
        <v>0</v>
      </c>
      <c r="D212" s="108"/>
      <c r="E212" s="108"/>
      <c r="Q212" s="425"/>
      <c r="S212" s="119"/>
      <c r="AC212" s="200"/>
    </row>
    <row r="213" spans="1:29" s="11" customFormat="1" ht="15.95" hidden="1" customHeight="1" x14ac:dyDescent="0.25">
      <c r="A213" s="75"/>
      <c r="C213" s="107">
        <f>'Suivi  Détaillé'!C137</f>
        <v>0</v>
      </c>
      <c r="D213" s="108"/>
      <c r="E213" s="108"/>
      <c r="Q213" s="425"/>
      <c r="S213" s="119"/>
      <c r="AC213" s="200"/>
    </row>
    <row r="214" spans="1:29" s="11" customFormat="1" ht="15.95" hidden="1" customHeight="1" x14ac:dyDescent="0.25">
      <c r="A214" s="75"/>
      <c r="C214" s="107">
        <f>'Suivi  Détaillé'!C138</f>
        <v>0</v>
      </c>
      <c r="D214" s="108"/>
      <c r="E214" s="108"/>
      <c r="Q214" s="425"/>
      <c r="S214" s="119"/>
      <c r="AC214" s="200"/>
    </row>
    <row r="215" spans="1:29" s="11" customFormat="1" ht="15.95" hidden="1" customHeight="1" x14ac:dyDescent="0.25">
      <c r="A215" s="75"/>
      <c r="C215" s="107">
        <f>'Suivi  Détaillé'!C139</f>
        <v>0</v>
      </c>
      <c r="D215" s="108"/>
      <c r="E215" s="108"/>
      <c r="Q215" s="425"/>
      <c r="S215" s="119"/>
      <c r="AC215" s="200"/>
    </row>
    <row r="216" spans="1:29" s="11" customFormat="1" ht="15.95" hidden="1" customHeight="1" x14ac:dyDescent="0.25">
      <c r="A216" s="75"/>
      <c r="C216" s="107">
        <f>'Suivi  Détaillé'!C140</f>
        <v>0</v>
      </c>
      <c r="D216" s="108"/>
      <c r="E216" s="108"/>
      <c r="Q216" s="425"/>
      <c r="S216" s="119"/>
      <c r="AC216" s="200"/>
    </row>
    <row r="217" spans="1:29" s="11" customFormat="1" ht="15.95" hidden="1" customHeight="1" x14ac:dyDescent="0.25">
      <c r="A217" s="75"/>
      <c r="C217" s="107">
        <f>'Suivi  Détaillé'!C141</f>
        <v>0</v>
      </c>
      <c r="D217" s="108"/>
      <c r="E217" s="108"/>
      <c r="Q217" s="425"/>
      <c r="S217" s="119"/>
      <c r="AC217" s="200"/>
    </row>
    <row r="218" spans="1:29" s="11" customFormat="1" ht="15.95" hidden="1" customHeight="1" x14ac:dyDescent="0.25">
      <c r="A218" s="75"/>
      <c r="C218" s="107">
        <f>'Suivi  Détaillé'!C142</f>
        <v>0</v>
      </c>
      <c r="D218" s="108"/>
      <c r="E218" s="108"/>
      <c r="Q218" s="425"/>
      <c r="S218" s="119"/>
      <c r="AC218" s="200"/>
    </row>
    <row r="219" spans="1:29" s="11" customFormat="1" ht="15.95" hidden="1" customHeight="1" x14ac:dyDescent="0.25">
      <c r="A219" s="75"/>
      <c r="C219" s="107">
        <f>'Suivi  Détaillé'!C143</f>
        <v>0</v>
      </c>
      <c r="D219" s="108"/>
      <c r="E219" s="108"/>
      <c r="Q219" s="425"/>
      <c r="S219" s="119"/>
      <c r="AC219" s="200"/>
    </row>
    <row r="220" spans="1:29" s="11" customFormat="1" ht="15.95" hidden="1" customHeight="1" x14ac:dyDescent="0.25">
      <c r="A220" s="75"/>
      <c r="C220" s="107">
        <f>'Suivi  Détaillé'!C144</f>
        <v>0</v>
      </c>
      <c r="D220" s="108"/>
      <c r="E220" s="108"/>
      <c r="Q220" s="425"/>
      <c r="S220" s="119"/>
      <c r="AC220" s="200"/>
    </row>
    <row r="221" spans="1:29" s="11" customFormat="1" ht="15.95" hidden="1" customHeight="1" x14ac:dyDescent="0.25">
      <c r="A221" s="75"/>
      <c r="C221" s="107">
        <f>'Suivi  Détaillé'!C145</f>
        <v>0</v>
      </c>
      <c r="D221" s="108"/>
      <c r="E221" s="108"/>
      <c r="Q221" s="425"/>
      <c r="S221" s="119"/>
      <c r="AC221" s="200"/>
    </row>
    <row r="222" spans="1:29" s="11" customFormat="1" ht="15.95" hidden="1" customHeight="1" x14ac:dyDescent="0.25">
      <c r="A222" s="75"/>
      <c r="C222" s="107">
        <f>'Suivi  Détaillé'!C146</f>
        <v>0</v>
      </c>
      <c r="D222" s="108"/>
      <c r="E222" s="108"/>
      <c r="Q222" s="425"/>
      <c r="S222" s="119"/>
      <c r="AC222" s="200"/>
    </row>
    <row r="223" spans="1:29" s="11" customFormat="1" ht="15.95" hidden="1" customHeight="1" x14ac:dyDescent="0.25">
      <c r="A223" s="75"/>
      <c r="C223" s="107">
        <f>'Suivi  Détaillé'!C147</f>
        <v>0</v>
      </c>
      <c r="D223" s="108"/>
      <c r="E223" s="108"/>
      <c r="Q223" s="425"/>
      <c r="S223" s="119"/>
      <c r="AC223" s="200"/>
    </row>
    <row r="224" spans="1:29" s="11" customFormat="1" ht="15.95" hidden="1" customHeight="1" x14ac:dyDescent="0.25">
      <c r="A224" s="75"/>
      <c r="C224" s="107">
        <f>'Suivi  Détaillé'!C148</f>
        <v>0</v>
      </c>
      <c r="D224" s="108"/>
      <c r="E224" s="108"/>
      <c r="Q224" s="425"/>
      <c r="S224" s="119"/>
      <c r="AC224" s="200"/>
    </row>
    <row r="225" spans="1:29" s="11" customFormat="1" ht="15.95" hidden="1" customHeight="1" x14ac:dyDescent="0.25">
      <c r="A225" s="75"/>
      <c r="C225" s="107">
        <f>'Suivi  Détaillé'!C149</f>
        <v>0</v>
      </c>
      <c r="D225" s="108"/>
      <c r="E225" s="108"/>
      <c r="Q225" s="425"/>
      <c r="S225" s="119"/>
      <c r="AC225" s="200"/>
    </row>
    <row r="226" spans="1:29" s="11" customFormat="1" ht="15.95" hidden="1" customHeight="1" x14ac:dyDescent="0.25">
      <c r="A226" s="75"/>
      <c r="C226" s="107">
        <f>'Suivi  Détaillé'!C150</f>
        <v>0</v>
      </c>
      <c r="D226" s="108"/>
      <c r="E226" s="108"/>
      <c r="Q226" s="425"/>
      <c r="S226" s="119"/>
      <c r="AC226" s="200"/>
    </row>
    <row r="227" spans="1:29" s="11" customFormat="1" ht="15.95" hidden="1" customHeight="1" x14ac:dyDescent="0.25">
      <c r="A227" s="75"/>
      <c r="C227" s="107">
        <f>'Suivi  Détaillé'!C151</f>
        <v>0</v>
      </c>
      <c r="D227" s="108"/>
      <c r="E227" s="108"/>
      <c r="Q227" s="425"/>
      <c r="S227" s="119"/>
      <c r="AC227" s="200"/>
    </row>
    <row r="228" spans="1:29" s="11" customFormat="1" ht="15.95" hidden="1" customHeight="1" x14ac:dyDescent="0.25">
      <c r="A228" s="75"/>
      <c r="C228" s="107">
        <f>'Suivi  Détaillé'!C152</f>
        <v>0</v>
      </c>
      <c r="D228" s="108"/>
      <c r="E228" s="108"/>
      <c r="Q228" s="425"/>
      <c r="S228" s="119"/>
      <c r="AC228" s="200"/>
    </row>
    <row r="229" spans="1:29" s="11" customFormat="1" ht="24.75" hidden="1" customHeight="1" x14ac:dyDescent="0.25">
      <c r="A229" s="75"/>
      <c r="C229" s="107">
        <f>'Suivi  Détaillé'!C153</f>
        <v>0</v>
      </c>
      <c r="D229" s="108"/>
      <c r="E229" s="108"/>
      <c r="Q229" s="425"/>
      <c r="S229" s="119"/>
      <c r="AC229" s="200"/>
    </row>
    <row r="230" spans="1:29" s="11" customFormat="1" ht="21.75" hidden="1" customHeight="1" x14ac:dyDescent="0.25">
      <c r="A230" s="75"/>
      <c r="C230" s="107">
        <f>'Suivi  Détaillé'!C154</f>
        <v>0</v>
      </c>
      <c r="D230" s="108"/>
      <c r="E230" s="108"/>
      <c r="Q230" s="425"/>
      <c r="S230" s="119"/>
      <c r="AC230" s="200"/>
    </row>
    <row r="231" spans="1:29" s="11" customFormat="1" ht="27.75" hidden="1" customHeight="1" x14ac:dyDescent="0.25">
      <c r="A231" s="75"/>
      <c r="C231" s="107">
        <f>'Suivi  Détaillé'!C155</f>
        <v>0</v>
      </c>
      <c r="D231" s="108"/>
      <c r="E231" s="108"/>
      <c r="Q231" s="425"/>
      <c r="S231" s="119"/>
      <c r="AC231" s="200"/>
    </row>
    <row r="232" spans="1:29" s="11" customFormat="1" ht="15" hidden="1" customHeight="1" x14ac:dyDescent="0.25">
      <c r="A232" s="75"/>
      <c r="C232" s="107">
        <f>'Suivi  Détaillé'!C156</f>
        <v>0</v>
      </c>
      <c r="D232" s="108"/>
      <c r="E232" s="108"/>
      <c r="Q232" s="425"/>
      <c r="S232" s="119"/>
      <c r="AC232" s="200"/>
    </row>
    <row r="233" spans="1:29" s="11" customFormat="1" ht="15" hidden="1" customHeight="1" x14ac:dyDescent="0.25">
      <c r="A233" s="75"/>
      <c r="C233" s="107">
        <f>'Suivi  Détaillé'!C157</f>
        <v>0</v>
      </c>
      <c r="D233" s="108"/>
      <c r="E233" s="108"/>
      <c r="Q233" s="425"/>
      <c r="S233" s="119"/>
      <c r="AC233" s="200"/>
    </row>
    <row r="234" spans="1:29" s="11" customFormat="1" ht="13.5" hidden="1" customHeight="1" x14ac:dyDescent="0.25">
      <c r="A234" s="75"/>
      <c r="C234" s="107">
        <f>'Suivi  Détaillé'!C158</f>
        <v>0</v>
      </c>
      <c r="D234" s="108"/>
      <c r="E234" s="108"/>
      <c r="Q234" s="425"/>
      <c r="S234" s="119"/>
      <c r="AC234" s="200"/>
    </row>
    <row r="235" spans="1:29" s="11" customFormat="1" ht="18.75" hidden="1" customHeight="1" x14ac:dyDescent="0.25">
      <c r="A235" s="75"/>
      <c r="C235" s="107">
        <f>'Suivi  Détaillé'!C159</f>
        <v>0</v>
      </c>
      <c r="D235" s="108"/>
      <c r="E235" s="108"/>
      <c r="Q235" s="425"/>
      <c r="S235" s="119"/>
      <c r="AC235" s="200"/>
    </row>
    <row r="236" spans="1:29" s="11" customFormat="1" ht="14.25" hidden="1" customHeight="1" x14ac:dyDescent="0.25">
      <c r="A236" s="75"/>
      <c r="C236" s="107">
        <f>'Suivi  Détaillé'!C160</f>
        <v>0</v>
      </c>
      <c r="D236" s="108"/>
      <c r="E236" s="108"/>
      <c r="Q236" s="425"/>
      <c r="S236" s="119"/>
      <c r="AC236" s="200"/>
    </row>
    <row r="237" spans="1:29" s="11" customFormat="1" ht="15" hidden="1" customHeight="1" x14ac:dyDescent="0.25">
      <c r="A237" s="75"/>
      <c r="C237" s="107">
        <f>'Suivi  Détaillé'!C161</f>
        <v>0</v>
      </c>
      <c r="D237" s="108"/>
      <c r="E237" s="108"/>
      <c r="Q237" s="425"/>
      <c r="S237" s="119"/>
      <c r="AC237" s="200"/>
    </row>
    <row r="238" spans="1:29" s="11" customFormat="1" ht="15.95" customHeight="1" x14ac:dyDescent="0.25">
      <c r="A238" s="75"/>
      <c r="C238" s="222">
        <f>SUBTOTAL(103,TableauFraisExploitation814[Sous  Item])</f>
        <v>34</v>
      </c>
      <c r="D238" s="223" t="str">
        <f>IFERROR(SUBTOTAL(101,TableauFraisExploitation814[Atteint]),"")</f>
        <v/>
      </c>
      <c r="E238" s="223" t="str">
        <f>IFERROR(SUBTOTAL(101,TableauFraisExploitation814[Ecart de l''objectif]),"")</f>
        <v/>
      </c>
      <c r="Q238" s="425"/>
      <c r="S238" s="119"/>
      <c r="U238" s="200"/>
      <c r="V238" s="200"/>
      <c r="AC238" s="200"/>
    </row>
    <row r="239" spans="1:29" s="11" customFormat="1" ht="9.75" customHeight="1" x14ac:dyDescent="0.25">
      <c r="A239" s="75"/>
      <c r="S239" s="119"/>
      <c r="AC239" s="200"/>
    </row>
    <row r="240" spans="1:29" s="11" customFormat="1" ht="15.95" customHeight="1" x14ac:dyDescent="0.25">
      <c r="A240" s="518"/>
      <c r="B240" s="518"/>
      <c r="C240" s="518"/>
      <c r="D240" s="518"/>
      <c r="E240" s="518"/>
      <c r="F240" s="518"/>
      <c r="G240" s="518"/>
      <c r="H240" s="518"/>
      <c r="I240" s="518"/>
      <c r="J240" s="518"/>
      <c r="K240" s="518"/>
      <c r="L240" s="518"/>
      <c r="M240" s="518"/>
      <c r="N240" s="518"/>
      <c r="O240" s="518"/>
      <c r="P240" s="518"/>
      <c r="Q240" s="518"/>
      <c r="R240" s="518"/>
      <c r="S240" s="518"/>
      <c r="T240" s="518"/>
      <c r="U240" s="518"/>
      <c r="V240" s="518"/>
      <c r="W240" s="518"/>
      <c r="X240" s="518"/>
      <c r="Y240" s="518"/>
      <c r="Z240" s="518"/>
      <c r="AA240" s="518"/>
      <c r="AB240" s="518"/>
      <c r="AC240" s="200"/>
    </row>
    <row r="241" spans="19:19" s="11" customFormat="1" ht="15.95" customHeight="1" x14ac:dyDescent="0.25">
      <c r="S241" s="119"/>
    </row>
    <row r="242" spans="19:19" s="11" customFormat="1" ht="15.95" customHeight="1" x14ac:dyDescent="0.25">
      <c r="S242" s="119"/>
    </row>
    <row r="243" spans="19:19" s="11" customFormat="1" ht="15.95" customHeight="1" x14ac:dyDescent="0.25">
      <c r="S243" s="119"/>
    </row>
    <row r="244" spans="19:19" s="11" customFormat="1" ht="15.95" customHeight="1" x14ac:dyDescent="0.25">
      <c r="S244" s="119"/>
    </row>
    <row r="245" spans="19:19" s="11" customFormat="1" ht="15.95" customHeight="1" x14ac:dyDescent="0.25">
      <c r="S245" s="119"/>
    </row>
    <row r="246" spans="19:19" s="11" customFormat="1" ht="15.95" customHeight="1" x14ac:dyDescent="0.25">
      <c r="S246" s="119"/>
    </row>
    <row r="247" spans="19:19" s="11" customFormat="1" ht="15.95" customHeight="1" x14ac:dyDescent="0.25">
      <c r="S247" s="119"/>
    </row>
    <row r="248" spans="19:19" s="11" customFormat="1" ht="15.95" customHeight="1" x14ac:dyDescent="0.25">
      <c r="S248" s="119"/>
    </row>
    <row r="249" spans="19:19" s="11" customFormat="1" ht="15.95" customHeight="1" x14ac:dyDescent="0.25">
      <c r="S249" s="119"/>
    </row>
    <row r="250" spans="19:19" s="11" customFormat="1" ht="15.95" customHeight="1" x14ac:dyDescent="0.25">
      <c r="S250" s="119"/>
    </row>
    <row r="251" spans="19:19" s="11" customFormat="1" ht="15.95" customHeight="1" x14ac:dyDescent="0.25">
      <c r="S251" s="119"/>
    </row>
    <row r="252" spans="19:19" s="11" customFormat="1" ht="15.95" customHeight="1" x14ac:dyDescent="0.25">
      <c r="S252" s="119"/>
    </row>
    <row r="253" spans="19:19" s="11" customFormat="1" ht="15.95" customHeight="1" x14ac:dyDescent="0.25">
      <c r="S253" s="119"/>
    </row>
    <row r="254" spans="19:19" s="11" customFormat="1" ht="15.95" customHeight="1" x14ac:dyDescent="0.25">
      <c r="S254" s="119"/>
    </row>
    <row r="255" spans="19:19" s="11" customFormat="1" ht="15.95" customHeight="1" x14ac:dyDescent="0.25">
      <c r="S255" s="119"/>
    </row>
    <row r="256" spans="19:19" s="11" customFormat="1" ht="15.95" customHeight="1" x14ac:dyDescent="0.25">
      <c r="S256" s="119"/>
    </row>
    <row r="257" spans="19:19" s="11" customFormat="1" ht="15.95" customHeight="1" x14ac:dyDescent="0.25">
      <c r="S257" s="119"/>
    </row>
    <row r="258" spans="19:19" s="11" customFormat="1" ht="15.95" customHeight="1" x14ac:dyDescent="0.25">
      <c r="S258" s="119"/>
    </row>
    <row r="259" spans="19:19" s="11" customFormat="1" ht="15.95" customHeight="1" x14ac:dyDescent="0.25">
      <c r="S259" s="119"/>
    </row>
    <row r="260" spans="19:19" s="11" customFormat="1" ht="15.95" customHeight="1" x14ac:dyDescent="0.25">
      <c r="S260" s="119"/>
    </row>
    <row r="261" spans="19:19" s="11" customFormat="1" ht="15.95" customHeight="1" x14ac:dyDescent="0.25">
      <c r="S261" s="119"/>
    </row>
    <row r="262" spans="19:19" s="11" customFormat="1" ht="15.95" customHeight="1" x14ac:dyDescent="0.25">
      <c r="S262" s="119"/>
    </row>
    <row r="263" spans="19:19" s="11" customFormat="1" ht="15.95" customHeight="1" x14ac:dyDescent="0.25">
      <c r="S263" s="119"/>
    </row>
    <row r="264" spans="19:19" s="11" customFormat="1" ht="15.95" customHeight="1" x14ac:dyDescent="0.25">
      <c r="S264" s="119"/>
    </row>
    <row r="265" spans="19:19" s="11" customFormat="1" ht="15.95" customHeight="1" x14ac:dyDescent="0.25">
      <c r="S265" s="119"/>
    </row>
    <row r="266" spans="19:19" s="11" customFormat="1" ht="15.95" customHeight="1" x14ac:dyDescent="0.25">
      <c r="S266" s="119"/>
    </row>
    <row r="267" spans="19:19" s="11" customFormat="1" ht="15.95" customHeight="1" x14ac:dyDescent="0.25">
      <c r="S267" s="119"/>
    </row>
    <row r="268" spans="19:19" s="11" customFormat="1" ht="15.95" customHeight="1" x14ac:dyDescent="0.25">
      <c r="S268" s="119"/>
    </row>
    <row r="269" spans="19:19" s="11" customFormat="1" ht="15.95" customHeight="1" x14ac:dyDescent="0.25">
      <c r="S269" s="119"/>
    </row>
    <row r="270" spans="19:19" s="11" customFormat="1" ht="15.95" customHeight="1" x14ac:dyDescent="0.25">
      <c r="S270" s="119"/>
    </row>
    <row r="271" spans="19:19" s="11" customFormat="1" ht="15.95" customHeight="1" x14ac:dyDescent="0.25">
      <c r="S271" s="119"/>
    </row>
    <row r="272" spans="19:19" s="11" customFormat="1" ht="15.95" customHeight="1" x14ac:dyDescent="0.25">
      <c r="S272" s="119"/>
    </row>
    <row r="273" spans="19:19" s="11" customFormat="1" ht="15.95" customHeight="1" x14ac:dyDescent="0.25">
      <c r="S273" s="119"/>
    </row>
    <row r="274" spans="19:19" s="11" customFormat="1" ht="15.95" customHeight="1" x14ac:dyDescent="0.25">
      <c r="S274" s="119"/>
    </row>
    <row r="275" spans="19:19" s="11" customFormat="1" ht="15.95" customHeight="1" x14ac:dyDescent="0.25">
      <c r="S275" s="119"/>
    </row>
    <row r="276" spans="19:19" s="11" customFormat="1" ht="15.95" customHeight="1" x14ac:dyDescent="0.25">
      <c r="S276" s="119"/>
    </row>
    <row r="277" spans="19:19" s="11" customFormat="1" ht="15.95" customHeight="1" x14ac:dyDescent="0.25">
      <c r="S277" s="119"/>
    </row>
    <row r="278" spans="19:19" s="11" customFormat="1" ht="15.95" customHeight="1" x14ac:dyDescent="0.25">
      <c r="S278" s="119"/>
    </row>
    <row r="279" spans="19:19" s="11" customFormat="1" ht="15.95" customHeight="1" x14ac:dyDescent="0.25">
      <c r="S279" s="119"/>
    </row>
    <row r="280" spans="19:19" s="11" customFormat="1" ht="15.95" customHeight="1" x14ac:dyDescent="0.25">
      <c r="S280" s="119"/>
    </row>
    <row r="281" spans="19:19" s="11" customFormat="1" ht="15.95" customHeight="1" x14ac:dyDescent="0.25">
      <c r="S281" s="119"/>
    </row>
    <row r="282" spans="19:19" s="11" customFormat="1" ht="15.95" customHeight="1" x14ac:dyDescent="0.25">
      <c r="S282" s="119"/>
    </row>
    <row r="283" spans="19:19" s="11" customFormat="1" ht="15.95" customHeight="1" x14ac:dyDescent="0.25">
      <c r="S283" s="119"/>
    </row>
    <row r="284" spans="19:19" s="11" customFormat="1" ht="15.95" customHeight="1" x14ac:dyDescent="0.25">
      <c r="S284" s="119"/>
    </row>
    <row r="285" spans="19:19" s="11" customFormat="1" ht="15.95" customHeight="1" x14ac:dyDescent="0.25">
      <c r="S285" s="119"/>
    </row>
    <row r="286" spans="19:19" s="11" customFormat="1" ht="15.95" customHeight="1" x14ac:dyDescent="0.25">
      <c r="S286" s="119"/>
    </row>
    <row r="287" spans="19:19" s="11" customFormat="1" ht="15.95" customHeight="1" x14ac:dyDescent="0.25">
      <c r="S287" s="119"/>
    </row>
    <row r="288" spans="19:19" s="11" customFormat="1" ht="15.95" customHeight="1" x14ac:dyDescent="0.25">
      <c r="S288" s="119"/>
    </row>
    <row r="289" spans="19:19" s="11" customFormat="1" ht="15.95" customHeight="1" x14ac:dyDescent="0.25">
      <c r="S289" s="119"/>
    </row>
    <row r="290" spans="19:19" s="11" customFormat="1" ht="15.95" customHeight="1" x14ac:dyDescent="0.25">
      <c r="S290" s="119"/>
    </row>
    <row r="291" spans="19:19" s="11" customFormat="1" ht="15.95" customHeight="1" x14ac:dyDescent="0.25">
      <c r="S291" s="119"/>
    </row>
    <row r="292" spans="19:19" s="11" customFormat="1" ht="15.95" customHeight="1" x14ac:dyDescent="0.25">
      <c r="S292" s="119"/>
    </row>
    <row r="293" spans="19:19" s="11" customFormat="1" ht="15.95" customHeight="1" x14ac:dyDescent="0.25">
      <c r="S293" s="119"/>
    </row>
    <row r="294" spans="19:19" s="11" customFormat="1" ht="15.95" customHeight="1" x14ac:dyDescent="0.25">
      <c r="S294" s="119"/>
    </row>
    <row r="295" spans="19:19" s="11" customFormat="1" ht="15.95" customHeight="1" x14ac:dyDescent="0.25">
      <c r="S295" s="119"/>
    </row>
    <row r="296" spans="19:19" s="11" customFormat="1" ht="15.95" customHeight="1" x14ac:dyDescent="0.25">
      <c r="S296" s="119"/>
    </row>
    <row r="297" spans="19:19" s="11" customFormat="1" ht="15.95" customHeight="1" x14ac:dyDescent="0.25">
      <c r="S297" s="119"/>
    </row>
    <row r="298" spans="19:19" s="11" customFormat="1" ht="15.95" customHeight="1" x14ac:dyDescent="0.25">
      <c r="S298" s="119"/>
    </row>
    <row r="299" spans="19:19" s="11" customFormat="1" ht="15.95" customHeight="1" x14ac:dyDescent="0.25">
      <c r="S299" s="119"/>
    </row>
    <row r="300" spans="19:19" s="11" customFormat="1" ht="15.95" customHeight="1" x14ac:dyDescent="0.25">
      <c r="S300" s="119"/>
    </row>
    <row r="301" spans="19:19" s="11" customFormat="1" ht="15.95" customHeight="1" x14ac:dyDescent="0.25">
      <c r="S301" s="119"/>
    </row>
    <row r="302" spans="19:19" s="11" customFormat="1" ht="15.95" customHeight="1" x14ac:dyDescent="0.25">
      <c r="S302" s="119"/>
    </row>
    <row r="303" spans="19:19" s="11" customFormat="1" ht="15.95" customHeight="1" x14ac:dyDescent="0.25">
      <c r="S303" s="119"/>
    </row>
    <row r="304" spans="19:19" s="11" customFormat="1" ht="15.95" customHeight="1" x14ac:dyDescent="0.25">
      <c r="S304" s="119"/>
    </row>
    <row r="305" spans="19:19" s="11" customFormat="1" ht="15.95" customHeight="1" x14ac:dyDescent="0.25">
      <c r="S305" s="119"/>
    </row>
    <row r="306" spans="19:19" s="11" customFormat="1" ht="15.95" customHeight="1" x14ac:dyDescent="0.25">
      <c r="S306" s="119"/>
    </row>
    <row r="307" spans="19:19" s="11" customFormat="1" ht="15.95" customHeight="1" x14ac:dyDescent="0.25">
      <c r="S307" s="119"/>
    </row>
    <row r="308" spans="19:19" s="11" customFormat="1" ht="15.95" customHeight="1" x14ac:dyDescent="0.25">
      <c r="S308" s="119"/>
    </row>
    <row r="309" spans="19:19" s="11" customFormat="1" ht="15.95" customHeight="1" x14ac:dyDescent="0.25">
      <c r="S309" s="119"/>
    </row>
    <row r="310" spans="19:19" s="11" customFormat="1" ht="15.95" customHeight="1" x14ac:dyDescent="0.25">
      <c r="S310" s="119"/>
    </row>
    <row r="311" spans="19:19" s="11" customFormat="1" ht="15.95" customHeight="1" x14ac:dyDescent="0.25">
      <c r="S311" s="119"/>
    </row>
    <row r="312" spans="19:19" s="11" customFormat="1" ht="15.95" customHeight="1" x14ac:dyDescent="0.25">
      <c r="S312" s="119"/>
    </row>
    <row r="313" spans="19:19" s="11" customFormat="1" ht="15.95" customHeight="1" x14ac:dyDescent="0.25">
      <c r="S313" s="119"/>
    </row>
    <row r="314" spans="19:19" s="11" customFormat="1" ht="15.95" customHeight="1" x14ac:dyDescent="0.25">
      <c r="S314" s="119"/>
    </row>
    <row r="315" spans="19:19" s="11" customFormat="1" ht="15.95" customHeight="1" x14ac:dyDescent="0.25">
      <c r="S315" s="119"/>
    </row>
    <row r="316" spans="19:19" s="11" customFormat="1" ht="15.95" customHeight="1" x14ac:dyDescent="0.25">
      <c r="S316" s="119"/>
    </row>
    <row r="317" spans="19:19" s="11" customFormat="1" ht="15.95" customHeight="1" x14ac:dyDescent="0.25">
      <c r="S317" s="119"/>
    </row>
    <row r="318" spans="19:19" s="11" customFormat="1" ht="15.95" customHeight="1" x14ac:dyDescent="0.25">
      <c r="S318" s="119"/>
    </row>
    <row r="319" spans="19:19" s="11" customFormat="1" ht="15.95" customHeight="1" x14ac:dyDescent="0.25">
      <c r="S319" s="119"/>
    </row>
    <row r="320" spans="19:19" s="11" customFormat="1" ht="15.95" customHeight="1" x14ac:dyDescent="0.25">
      <c r="S320" s="119"/>
    </row>
    <row r="321" spans="19:19" s="11" customFormat="1" ht="15.95" customHeight="1" x14ac:dyDescent="0.25">
      <c r="S321" s="119"/>
    </row>
    <row r="322" spans="19:19" s="11" customFormat="1" ht="15.95" customHeight="1" x14ac:dyDescent="0.25">
      <c r="S322" s="119"/>
    </row>
    <row r="323" spans="19:19" s="11" customFormat="1" ht="15.95" customHeight="1" x14ac:dyDescent="0.25">
      <c r="S323" s="119"/>
    </row>
    <row r="324" spans="19:19" s="11" customFormat="1" ht="15.95" customHeight="1" x14ac:dyDescent="0.25">
      <c r="S324" s="119"/>
    </row>
    <row r="325" spans="19:19" s="11" customFormat="1" ht="15.95" customHeight="1" x14ac:dyDescent="0.25">
      <c r="S325" s="119"/>
    </row>
    <row r="326" spans="19:19" s="11" customFormat="1" ht="15.95" customHeight="1" x14ac:dyDescent="0.25">
      <c r="S326" s="119"/>
    </row>
    <row r="327" spans="19:19" s="11" customFormat="1" ht="15.95" customHeight="1" x14ac:dyDescent="0.25">
      <c r="S327" s="119"/>
    </row>
    <row r="328" spans="19:19" s="11" customFormat="1" ht="15.95" customHeight="1" x14ac:dyDescent="0.25">
      <c r="S328" s="119"/>
    </row>
    <row r="329" spans="19:19" s="11" customFormat="1" ht="15.95" customHeight="1" x14ac:dyDescent="0.25">
      <c r="S329" s="119"/>
    </row>
    <row r="330" spans="19:19" s="11" customFormat="1" ht="15.95" customHeight="1" x14ac:dyDescent="0.25">
      <c r="S330" s="119"/>
    </row>
    <row r="331" spans="19:19" s="11" customFormat="1" ht="15.95" customHeight="1" x14ac:dyDescent="0.25">
      <c r="S331" s="119"/>
    </row>
    <row r="332" spans="19:19" s="11" customFormat="1" ht="15.95" customHeight="1" x14ac:dyDescent="0.25">
      <c r="S332" s="119"/>
    </row>
    <row r="333" spans="19:19" s="11" customFormat="1" ht="15.95" customHeight="1" x14ac:dyDescent="0.25">
      <c r="S333" s="119"/>
    </row>
    <row r="334" spans="19:19" s="11" customFormat="1" ht="15.95" customHeight="1" x14ac:dyDescent="0.25">
      <c r="S334" s="119"/>
    </row>
    <row r="335" spans="19:19" s="11" customFormat="1" ht="15.95" customHeight="1" x14ac:dyDescent="0.25">
      <c r="S335" s="119"/>
    </row>
    <row r="336" spans="19:19" s="11" customFormat="1" ht="15.95" customHeight="1" x14ac:dyDescent="0.25">
      <c r="S336" s="119"/>
    </row>
    <row r="337" spans="19:19" s="11" customFormat="1" ht="15.95" customHeight="1" x14ac:dyDescent="0.25">
      <c r="S337" s="119"/>
    </row>
    <row r="338" spans="19:19" s="11" customFormat="1" ht="15.95" customHeight="1" x14ac:dyDescent="0.25">
      <c r="S338" s="119"/>
    </row>
    <row r="339" spans="19:19" s="11" customFormat="1" ht="15.95" customHeight="1" x14ac:dyDescent="0.25">
      <c r="S339" s="119"/>
    </row>
    <row r="340" spans="19:19" s="11" customFormat="1" ht="15.95" customHeight="1" x14ac:dyDescent="0.25">
      <c r="S340" s="119"/>
    </row>
    <row r="341" spans="19:19" s="11" customFormat="1" ht="15.95" customHeight="1" x14ac:dyDescent="0.25">
      <c r="S341" s="119"/>
    </row>
    <row r="342" spans="19:19" s="11" customFormat="1" ht="15.95" customHeight="1" x14ac:dyDescent="0.25">
      <c r="S342" s="119"/>
    </row>
    <row r="343" spans="19:19" s="11" customFormat="1" ht="15.95" customHeight="1" x14ac:dyDescent="0.25">
      <c r="S343" s="119"/>
    </row>
    <row r="344" spans="19:19" s="11" customFormat="1" ht="15.95" customHeight="1" x14ac:dyDescent="0.25">
      <c r="S344" s="119"/>
    </row>
    <row r="345" spans="19:19" s="11" customFormat="1" ht="15.95" customHeight="1" x14ac:dyDescent="0.25">
      <c r="S345" s="119"/>
    </row>
    <row r="346" spans="19:19" s="11" customFormat="1" ht="15.95" customHeight="1" x14ac:dyDescent="0.25">
      <c r="S346" s="119"/>
    </row>
    <row r="347" spans="19:19" s="11" customFormat="1" ht="15.95" customHeight="1" x14ac:dyDescent="0.25">
      <c r="S347" s="119"/>
    </row>
    <row r="348" spans="19:19" s="11" customFormat="1" ht="15.95" customHeight="1" x14ac:dyDescent="0.25">
      <c r="S348" s="119"/>
    </row>
    <row r="349" spans="19:19" s="11" customFormat="1" ht="15.95" customHeight="1" x14ac:dyDescent="0.25">
      <c r="S349" s="119"/>
    </row>
    <row r="350" spans="19:19" s="11" customFormat="1" ht="15.95" customHeight="1" x14ac:dyDescent="0.25">
      <c r="S350" s="119"/>
    </row>
    <row r="351" spans="19:19" s="11" customFormat="1" ht="15.95" customHeight="1" x14ac:dyDescent="0.25">
      <c r="S351" s="119"/>
    </row>
    <row r="352" spans="19:19" s="11" customFormat="1" ht="15.95" customHeight="1" x14ac:dyDescent="0.25">
      <c r="S352" s="119"/>
    </row>
    <row r="353" spans="19:19" s="11" customFormat="1" ht="15.95" customHeight="1" x14ac:dyDescent="0.25">
      <c r="S353" s="119"/>
    </row>
    <row r="354" spans="19:19" s="11" customFormat="1" ht="15.95" customHeight="1" x14ac:dyDescent="0.25">
      <c r="S354" s="119"/>
    </row>
    <row r="355" spans="19:19" s="11" customFormat="1" ht="15.95" customHeight="1" x14ac:dyDescent="0.25">
      <c r="S355" s="119"/>
    </row>
    <row r="356" spans="19:19" s="11" customFormat="1" ht="15.95" customHeight="1" x14ac:dyDescent="0.25">
      <c r="S356" s="119"/>
    </row>
    <row r="357" spans="19:19" s="11" customFormat="1" ht="15.95" customHeight="1" x14ac:dyDescent="0.25">
      <c r="S357" s="119"/>
    </row>
    <row r="358" spans="19:19" s="11" customFormat="1" ht="15.95" customHeight="1" x14ac:dyDescent="0.25">
      <c r="S358" s="119"/>
    </row>
    <row r="359" spans="19:19" s="11" customFormat="1" ht="15.95" customHeight="1" x14ac:dyDescent="0.25">
      <c r="S359" s="119"/>
    </row>
    <row r="360" spans="19:19" s="11" customFormat="1" ht="15.95" customHeight="1" x14ac:dyDescent="0.25">
      <c r="S360" s="119"/>
    </row>
    <row r="361" spans="19:19" s="11" customFormat="1" ht="15.95" customHeight="1" x14ac:dyDescent="0.25">
      <c r="S361" s="119"/>
    </row>
    <row r="362" spans="19:19" s="11" customFormat="1" ht="15.95" customHeight="1" x14ac:dyDescent="0.25">
      <c r="S362" s="119"/>
    </row>
    <row r="363" spans="19:19" s="11" customFormat="1" ht="15.95" customHeight="1" x14ac:dyDescent="0.25">
      <c r="S363" s="119"/>
    </row>
    <row r="364" spans="19:19" s="11" customFormat="1" ht="15.95" customHeight="1" x14ac:dyDescent="0.25">
      <c r="S364" s="119"/>
    </row>
    <row r="365" spans="19:19" s="11" customFormat="1" ht="15.95" customHeight="1" x14ac:dyDescent="0.25">
      <c r="S365" s="119"/>
    </row>
    <row r="366" spans="19:19" s="11" customFormat="1" ht="15.95" customHeight="1" x14ac:dyDescent="0.25">
      <c r="S366" s="119"/>
    </row>
    <row r="367" spans="19:19" s="11" customFormat="1" ht="15.95" customHeight="1" x14ac:dyDescent="0.25">
      <c r="S367" s="119"/>
    </row>
    <row r="368" spans="19:19" s="11" customFormat="1" ht="15.95" customHeight="1" x14ac:dyDescent="0.25">
      <c r="S368" s="119"/>
    </row>
    <row r="369" spans="19:19" s="11" customFormat="1" ht="15.95" customHeight="1" x14ac:dyDescent="0.25">
      <c r="S369" s="119"/>
    </row>
    <row r="370" spans="19:19" s="11" customFormat="1" ht="15.95" customHeight="1" x14ac:dyDescent="0.25">
      <c r="S370" s="119"/>
    </row>
    <row r="371" spans="19:19" s="11" customFormat="1" ht="15.95" customHeight="1" x14ac:dyDescent="0.25">
      <c r="S371" s="119"/>
    </row>
    <row r="372" spans="19:19" s="11" customFormat="1" ht="15.95" customHeight="1" x14ac:dyDescent="0.25">
      <c r="S372" s="119"/>
    </row>
    <row r="373" spans="19:19" s="11" customFormat="1" ht="15.95" customHeight="1" x14ac:dyDescent="0.25">
      <c r="S373" s="119"/>
    </row>
    <row r="374" spans="19:19" s="11" customFormat="1" ht="15.95" customHeight="1" x14ac:dyDescent="0.25">
      <c r="S374" s="119"/>
    </row>
    <row r="375" spans="19:19" s="11" customFormat="1" ht="15.95" customHeight="1" x14ac:dyDescent="0.25">
      <c r="S375" s="119"/>
    </row>
    <row r="376" spans="19:19" s="11" customFormat="1" ht="15.95" customHeight="1" x14ac:dyDescent="0.25">
      <c r="S376" s="119"/>
    </row>
    <row r="377" spans="19:19" s="11" customFormat="1" ht="15.95" customHeight="1" x14ac:dyDescent="0.25">
      <c r="S377" s="119"/>
    </row>
    <row r="378" spans="19:19" s="11" customFormat="1" ht="15.95" customHeight="1" x14ac:dyDescent="0.25">
      <c r="S378" s="119"/>
    </row>
    <row r="379" spans="19:19" s="11" customFormat="1" ht="15.95" customHeight="1" x14ac:dyDescent="0.25">
      <c r="S379" s="119"/>
    </row>
    <row r="380" spans="19:19" s="11" customFormat="1" ht="15.95" customHeight="1" x14ac:dyDescent="0.25">
      <c r="S380" s="119"/>
    </row>
    <row r="381" spans="19:19" s="11" customFormat="1" ht="15.95" customHeight="1" x14ac:dyDescent="0.25">
      <c r="S381" s="119"/>
    </row>
    <row r="382" spans="19:19" s="11" customFormat="1" ht="15.95" customHeight="1" x14ac:dyDescent="0.25">
      <c r="S382" s="119"/>
    </row>
    <row r="383" spans="19:19" s="11" customFormat="1" ht="15.95" customHeight="1" x14ac:dyDescent="0.25">
      <c r="S383" s="119"/>
    </row>
    <row r="384" spans="19:19" s="11" customFormat="1" ht="15.95" customHeight="1" x14ac:dyDescent="0.25">
      <c r="S384" s="119"/>
    </row>
    <row r="385" spans="19:19" s="11" customFormat="1" ht="15.95" customHeight="1" x14ac:dyDescent="0.25">
      <c r="S385" s="119"/>
    </row>
    <row r="386" spans="19:19" s="11" customFormat="1" ht="15.95" customHeight="1" x14ac:dyDescent="0.25">
      <c r="S386" s="119"/>
    </row>
    <row r="387" spans="19:19" s="11" customFormat="1" ht="15.95" customHeight="1" x14ac:dyDescent="0.25">
      <c r="S387" s="119"/>
    </row>
    <row r="388" spans="19:19" s="11" customFormat="1" ht="15.95" customHeight="1" x14ac:dyDescent="0.25">
      <c r="S388" s="119"/>
    </row>
    <row r="389" spans="19:19" s="11" customFormat="1" ht="15.95" customHeight="1" x14ac:dyDescent="0.25">
      <c r="S389" s="119"/>
    </row>
    <row r="390" spans="19:19" s="11" customFormat="1" ht="15.95" customHeight="1" x14ac:dyDescent="0.25">
      <c r="S390" s="119"/>
    </row>
    <row r="391" spans="19:19" s="11" customFormat="1" ht="15.95" customHeight="1" x14ac:dyDescent="0.25">
      <c r="S391" s="119"/>
    </row>
    <row r="392" spans="19:19" s="11" customFormat="1" ht="15.95" customHeight="1" x14ac:dyDescent="0.25">
      <c r="S392" s="119"/>
    </row>
    <row r="393" spans="19:19" s="11" customFormat="1" ht="15.95" customHeight="1" x14ac:dyDescent="0.25">
      <c r="S393" s="119"/>
    </row>
    <row r="394" spans="19:19" s="11" customFormat="1" ht="15.95" customHeight="1" x14ac:dyDescent="0.25">
      <c r="S394" s="119"/>
    </row>
    <row r="395" spans="19:19" s="11" customFormat="1" ht="15.95" customHeight="1" x14ac:dyDescent="0.25">
      <c r="S395" s="119"/>
    </row>
    <row r="396" spans="19:19" s="11" customFormat="1" ht="15.95" customHeight="1" x14ac:dyDescent="0.25">
      <c r="S396" s="119"/>
    </row>
    <row r="397" spans="19:19" s="11" customFormat="1" ht="15.95" customHeight="1" x14ac:dyDescent="0.25">
      <c r="S397" s="119"/>
    </row>
    <row r="398" spans="19:19" s="11" customFormat="1" ht="15.95" customHeight="1" x14ac:dyDescent="0.25">
      <c r="S398" s="119"/>
    </row>
    <row r="399" spans="19:19" s="11" customFormat="1" ht="15.95" customHeight="1" x14ac:dyDescent="0.25">
      <c r="S399" s="119"/>
    </row>
    <row r="400" spans="19:19" s="11" customFormat="1" ht="15.95" customHeight="1" x14ac:dyDescent="0.25">
      <c r="S400" s="119"/>
    </row>
    <row r="401" spans="19:19" s="11" customFormat="1" ht="15.95" customHeight="1" x14ac:dyDescent="0.25">
      <c r="S401" s="119"/>
    </row>
    <row r="402" spans="19:19" s="11" customFormat="1" ht="15.95" customHeight="1" x14ac:dyDescent="0.25">
      <c r="S402" s="119"/>
    </row>
    <row r="403" spans="19:19" s="11" customFormat="1" ht="15.95" customHeight="1" x14ac:dyDescent="0.25">
      <c r="S403" s="119"/>
    </row>
    <row r="404" spans="19:19" s="11" customFormat="1" ht="15.95" customHeight="1" x14ac:dyDescent="0.25">
      <c r="S404" s="119"/>
    </row>
    <row r="405" spans="19:19" s="11" customFormat="1" ht="15.95" customHeight="1" x14ac:dyDescent="0.25">
      <c r="S405" s="119"/>
    </row>
    <row r="406" spans="19:19" s="11" customFormat="1" ht="15.95" customHeight="1" x14ac:dyDescent="0.25">
      <c r="S406" s="119"/>
    </row>
    <row r="407" spans="19:19" s="11" customFormat="1" ht="15.95" customHeight="1" x14ac:dyDescent="0.25">
      <c r="S407" s="119"/>
    </row>
    <row r="408" spans="19:19" s="11" customFormat="1" ht="15.95" customHeight="1" x14ac:dyDescent="0.25">
      <c r="S408" s="119"/>
    </row>
    <row r="409" spans="19:19" s="11" customFormat="1" ht="15.95" customHeight="1" x14ac:dyDescent="0.25">
      <c r="S409" s="119"/>
    </row>
    <row r="410" spans="19:19" s="11" customFormat="1" ht="15.95" customHeight="1" x14ac:dyDescent="0.25">
      <c r="S410" s="119"/>
    </row>
    <row r="411" spans="19:19" s="11" customFormat="1" ht="15.95" customHeight="1" x14ac:dyDescent="0.25">
      <c r="S411" s="119"/>
    </row>
    <row r="412" spans="19:19" s="11" customFormat="1" ht="15.95" customHeight="1" x14ac:dyDescent="0.25">
      <c r="S412" s="119"/>
    </row>
    <row r="413" spans="19:19" s="11" customFormat="1" ht="15.95" customHeight="1" x14ac:dyDescent="0.25">
      <c r="S413" s="119"/>
    </row>
    <row r="414" spans="19:19" s="11" customFormat="1" ht="15.95" customHeight="1" x14ac:dyDescent="0.25">
      <c r="S414" s="119"/>
    </row>
    <row r="415" spans="19:19" s="11" customFormat="1" ht="15.95" customHeight="1" x14ac:dyDescent="0.25">
      <c r="S415" s="119"/>
    </row>
    <row r="416" spans="19:19" s="11" customFormat="1" ht="15.95" customHeight="1" x14ac:dyDescent="0.25">
      <c r="S416" s="119"/>
    </row>
    <row r="417" spans="19:19" s="11" customFormat="1" ht="15.95" customHeight="1" x14ac:dyDescent="0.25">
      <c r="S417" s="119"/>
    </row>
    <row r="418" spans="19:19" s="11" customFormat="1" ht="15.95" customHeight="1" x14ac:dyDescent="0.25">
      <c r="S418" s="119"/>
    </row>
    <row r="419" spans="19:19" s="11" customFormat="1" ht="15.95" customHeight="1" x14ac:dyDescent="0.25">
      <c r="S419" s="119"/>
    </row>
    <row r="420" spans="19:19" s="11" customFormat="1" ht="15.95" customHeight="1" x14ac:dyDescent="0.25">
      <c r="S420" s="119"/>
    </row>
    <row r="421" spans="19:19" s="11" customFormat="1" ht="15.95" customHeight="1" x14ac:dyDescent="0.25">
      <c r="S421" s="119"/>
    </row>
    <row r="422" spans="19:19" s="11" customFormat="1" ht="15.95" customHeight="1" x14ac:dyDescent="0.25">
      <c r="S422" s="119"/>
    </row>
    <row r="423" spans="19:19" s="11" customFormat="1" ht="15.95" customHeight="1" x14ac:dyDescent="0.25">
      <c r="S423" s="119"/>
    </row>
    <row r="424" spans="19:19" s="11" customFormat="1" ht="15.95" customHeight="1" x14ac:dyDescent="0.25">
      <c r="S424" s="119"/>
    </row>
    <row r="425" spans="19:19" s="11" customFormat="1" ht="15.95" customHeight="1" x14ac:dyDescent="0.25">
      <c r="S425" s="119"/>
    </row>
    <row r="426" spans="19:19" s="11" customFormat="1" ht="15.95" customHeight="1" x14ac:dyDescent="0.25">
      <c r="S426" s="119"/>
    </row>
    <row r="427" spans="19:19" s="11" customFormat="1" ht="15.95" customHeight="1" x14ac:dyDescent="0.25">
      <c r="S427" s="119"/>
    </row>
    <row r="428" spans="19:19" s="11" customFormat="1" ht="15.95" customHeight="1" x14ac:dyDescent="0.25">
      <c r="S428" s="119"/>
    </row>
    <row r="429" spans="19:19" s="11" customFormat="1" ht="15.95" customHeight="1" x14ac:dyDescent="0.25">
      <c r="S429" s="119"/>
    </row>
    <row r="430" spans="19:19" s="11" customFormat="1" ht="15.95" customHeight="1" x14ac:dyDescent="0.25">
      <c r="S430" s="119"/>
    </row>
    <row r="431" spans="19:19" s="11" customFormat="1" ht="15.95" customHeight="1" x14ac:dyDescent="0.25">
      <c r="S431" s="119"/>
    </row>
    <row r="432" spans="19:19" s="11" customFormat="1" ht="15.95" customHeight="1" x14ac:dyDescent="0.25">
      <c r="S432" s="119"/>
    </row>
    <row r="433" spans="19:19" s="11" customFormat="1" ht="15.95" customHeight="1" x14ac:dyDescent="0.25">
      <c r="S433" s="119"/>
    </row>
    <row r="434" spans="19:19" s="11" customFormat="1" ht="15.95" customHeight="1" x14ac:dyDescent="0.25">
      <c r="S434" s="119"/>
    </row>
    <row r="435" spans="19:19" s="11" customFormat="1" ht="15.95" customHeight="1" x14ac:dyDescent="0.25">
      <c r="S435" s="119"/>
    </row>
    <row r="436" spans="19:19" s="11" customFormat="1" ht="15.95" customHeight="1" x14ac:dyDescent="0.25">
      <c r="S436" s="119"/>
    </row>
    <row r="437" spans="19:19" s="11" customFormat="1" ht="15.95" customHeight="1" x14ac:dyDescent="0.25">
      <c r="S437" s="119"/>
    </row>
    <row r="438" spans="19:19" s="11" customFormat="1" ht="15.95" customHeight="1" x14ac:dyDescent="0.25">
      <c r="S438" s="119"/>
    </row>
    <row r="439" spans="19:19" s="11" customFormat="1" ht="15.95" customHeight="1" x14ac:dyDescent="0.25">
      <c r="S439" s="119"/>
    </row>
    <row r="440" spans="19:19" s="11" customFormat="1" ht="15.95" customHeight="1" x14ac:dyDescent="0.25">
      <c r="S440" s="119"/>
    </row>
    <row r="441" spans="19:19" s="11" customFormat="1" ht="15.95" customHeight="1" x14ac:dyDescent="0.25">
      <c r="S441" s="119"/>
    </row>
    <row r="442" spans="19:19" s="11" customFormat="1" ht="15.95" customHeight="1" x14ac:dyDescent="0.25">
      <c r="S442" s="119"/>
    </row>
    <row r="443" spans="19:19" s="11" customFormat="1" ht="15.95" customHeight="1" x14ac:dyDescent="0.25">
      <c r="S443" s="119"/>
    </row>
    <row r="444" spans="19:19" s="11" customFormat="1" ht="15.95" customHeight="1" x14ac:dyDescent="0.25">
      <c r="S444" s="119"/>
    </row>
    <row r="445" spans="19:19" s="11" customFormat="1" ht="15.95" customHeight="1" x14ac:dyDescent="0.25">
      <c r="S445" s="119"/>
    </row>
    <row r="446" spans="19:19" s="11" customFormat="1" ht="15.95" customHeight="1" x14ac:dyDescent="0.25">
      <c r="S446" s="119"/>
    </row>
    <row r="447" spans="19:19" s="11" customFormat="1" ht="15.95" customHeight="1" x14ac:dyDescent="0.25">
      <c r="S447" s="119"/>
    </row>
    <row r="448" spans="19:19" s="11" customFormat="1" ht="15.95" customHeight="1" x14ac:dyDescent="0.25">
      <c r="S448" s="119"/>
    </row>
    <row r="449" spans="19:19" s="11" customFormat="1" ht="15.95" customHeight="1" x14ac:dyDescent="0.25">
      <c r="S449" s="119"/>
    </row>
    <row r="450" spans="19:19" s="11" customFormat="1" ht="15.95" customHeight="1" x14ac:dyDescent="0.25">
      <c r="S450" s="119"/>
    </row>
    <row r="451" spans="19:19" s="11" customFormat="1" ht="15.95" customHeight="1" x14ac:dyDescent="0.25">
      <c r="S451" s="119"/>
    </row>
    <row r="452" spans="19:19" s="11" customFormat="1" ht="15.95" customHeight="1" x14ac:dyDescent="0.25">
      <c r="S452" s="119"/>
    </row>
    <row r="453" spans="19:19" s="11" customFormat="1" ht="15.95" customHeight="1" x14ac:dyDescent="0.25">
      <c r="S453" s="119"/>
    </row>
    <row r="454" spans="19:19" s="11" customFormat="1" ht="15.95" customHeight="1" x14ac:dyDescent="0.25">
      <c r="S454" s="119"/>
    </row>
    <row r="455" spans="19:19" s="11" customFormat="1" ht="15.95" customHeight="1" x14ac:dyDescent="0.25">
      <c r="S455" s="119"/>
    </row>
    <row r="456" spans="19:19" s="11" customFormat="1" ht="15.95" customHeight="1" x14ac:dyDescent="0.25">
      <c r="S456" s="119"/>
    </row>
    <row r="457" spans="19:19" s="11" customFormat="1" ht="15.95" customHeight="1" x14ac:dyDescent="0.25">
      <c r="S457" s="119"/>
    </row>
    <row r="458" spans="19:19" s="11" customFormat="1" ht="15.95" customHeight="1" x14ac:dyDescent="0.25">
      <c r="S458" s="119"/>
    </row>
    <row r="459" spans="19:19" s="11" customFormat="1" ht="15.95" customHeight="1" x14ac:dyDescent="0.25">
      <c r="S459" s="119"/>
    </row>
    <row r="460" spans="19:19" s="11" customFormat="1" ht="15.95" customHeight="1" x14ac:dyDescent="0.25">
      <c r="S460" s="119"/>
    </row>
    <row r="461" spans="19:19" s="11" customFormat="1" ht="15.95" customHeight="1" x14ac:dyDescent="0.25">
      <c r="S461" s="119"/>
    </row>
    <row r="462" spans="19:19" s="11" customFormat="1" ht="15.95" customHeight="1" x14ac:dyDescent="0.25">
      <c r="S462" s="119"/>
    </row>
    <row r="463" spans="19:19" s="11" customFormat="1" ht="15.95" customHeight="1" x14ac:dyDescent="0.25">
      <c r="S463" s="119"/>
    </row>
    <row r="464" spans="19:19" s="11" customFormat="1" ht="15.95" customHeight="1" x14ac:dyDescent="0.25">
      <c r="S464" s="119"/>
    </row>
    <row r="465" spans="19:19" s="11" customFormat="1" ht="15.95" customHeight="1" x14ac:dyDescent="0.25">
      <c r="S465" s="119"/>
    </row>
    <row r="466" spans="19:19" s="11" customFormat="1" ht="15.95" customHeight="1" x14ac:dyDescent="0.25">
      <c r="S466" s="119"/>
    </row>
    <row r="467" spans="19:19" s="11" customFormat="1" ht="15.95" customHeight="1" x14ac:dyDescent="0.25">
      <c r="S467" s="119"/>
    </row>
    <row r="468" spans="19:19" s="11" customFormat="1" ht="15.95" customHeight="1" x14ac:dyDescent="0.25">
      <c r="S468" s="119"/>
    </row>
    <row r="469" spans="19:19" s="11" customFormat="1" ht="15.95" customHeight="1" x14ac:dyDescent="0.25">
      <c r="S469" s="119"/>
    </row>
    <row r="470" spans="19:19" s="11" customFormat="1" ht="15.95" customHeight="1" x14ac:dyDescent="0.25">
      <c r="S470" s="119"/>
    </row>
    <row r="471" spans="19:19" s="11" customFormat="1" ht="15.95" customHeight="1" x14ac:dyDescent="0.25">
      <c r="S471" s="119"/>
    </row>
    <row r="472" spans="19:19" s="11" customFormat="1" ht="15.95" customHeight="1" x14ac:dyDescent="0.25">
      <c r="S472" s="119"/>
    </row>
    <row r="473" spans="19:19" s="11" customFormat="1" ht="15.95" customHeight="1" x14ac:dyDescent="0.25">
      <c r="S473" s="119"/>
    </row>
    <row r="474" spans="19:19" s="11" customFormat="1" ht="15.95" customHeight="1" x14ac:dyDescent="0.25">
      <c r="S474" s="119"/>
    </row>
    <row r="475" spans="19:19" s="11" customFormat="1" ht="15.95" customHeight="1" x14ac:dyDescent="0.25">
      <c r="S475" s="119"/>
    </row>
    <row r="476" spans="19:19" s="11" customFormat="1" ht="15.95" customHeight="1" x14ac:dyDescent="0.25">
      <c r="S476" s="119"/>
    </row>
    <row r="477" spans="19:19" s="11" customFormat="1" ht="15.95" customHeight="1" x14ac:dyDescent="0.25">
      <c r="S477" s="119"/>
    </row>
    <row r="478" spans="19:19" s="11" customFormat="1" ht="15.95" customHeight="1" x14ac:dyDescent="0.25">
      <c r="S478" s="119"/>
    </row>
    <row r="479" spans="19:19" s="11" customFormat="1" ht="15.95" customHeight="1" x14ac:dyDescent="0.25">
      <c r="S479" s="119"/>
    </row>
    <row r="480" spans="19:19" s="11" customFormat="1" ht="15.95" customHeight="1" x14ac:dyDescent="0.25">
      <c r="S480" s="119"/>
    </row>
    <row r="481" spans="19:19" s="11" customFormat="1" ht="15.95" customHeight="1" x14ac:dyDescent="0.25">
      <c r="S481" s="119"/>
    </row>
    <row r="482" spans="19:19" s="11" customFormat="1" ht="15.95" customHeight="1" x14ac:dyDescent="0.25">
      <c r="S482" s="119"/>
    </row>
    <row r="483" spans="19:19" s="11" customFormat="1" ht="15.95" customHeight="1" x14ac:dyDescent="0.25">
      <c r="S483" s="119"/>
    </row>
    <row r="484" spans="19:19" s="11" customFormat="1" ht="15.95" customHeight="1" x14ac:dyDescent="0.25">
      <c r="S484" s="119"/>
    </row>
    <row r="485" spans="19:19" s="11" customFormat="1" ht="15.95" customHeight="1" x14ac:dyDescent="0.25">
      <c r="S485" s="119"/>
    </row>
    <row r="486" spans="19:19" s="11" customFormat="1" ht="15.95" customHeight="1" x14ac:dyDescent="0.25">
      <c r="S486" s="119"/>
    </row>
    <row r="487" spans="19:19" s="11" customFormat="1" ht="15.95" customHeight="1" x14ac:dyDescent="0.25">
      <c r="S487" s="119"/>
    </row>
    <row r="488" spans="19:19" s="11" customFormat="1" ht="15.95" customHeight="1" x14ac:dyDescent="0.25">
      <c r="S488" s="119"/>
    </row>
    <row r="489" spans="19:19" s="11" customFormat="1" ht="15.95" customHeight="1" x14ac:dyDescent="0.25">
      <c r="S489" s="119"/>
    </row>
    <row r="490" spans="19:19" s="11" customFormat="1" ht="15.95" customHeight="1" x14ac:dyDescent="0.25">
      <c r="S490" s="119"/>
    </row>
    <row r="491" spans="19:19" s="11" customFormat="1" ht="15.95" customHeight="1" x14ac:dyDescent="0.25">
      <c r="S491" s="119"/>
    </row>
    <row r="492" spans="19:19" s="11" customFormat="1" ht="15.95" customHeight="1" x14ac:dyDescent="0.25">
      <c r="S492" s="119"/>
    </row>
    <row r="493" spans="19:19" s="11" customFormat="1" ht="15.95" customHeight="1" x14ac:dyDescent="0.25">
      <c r="S493" s="119"/>
    </row>
    <row r="494" spans="19:19" s="11" customFormat="1" ht="15.95" customHeight="1" x14ac:dyDescent="0.25">
      <c r="S494" s="119"/>
    </row>
    <row r="495" spans="19:19" s="11" customFormat="1" ht="15.95" customHeight="1" x14ac:dyDescent="0.25">
      <c r="S495" s="119"/>
    </row>
    <row r="496" spans="19:19" s="11" customFormat="1" ht="15.95" customHeight="1" x14ac:dyDescent="0.25">
      <c r="S496" s="119"/>
    </row>
    <row r="497" spans="19:19" s="11" customFormat="1" ht="15.95" customHeight="1" x14ac:dyDescent="0.25">
      <c r="S497" s="119"/>
    </row>
    <row r="498" spans="19:19" s="11" customFormat="1" ht="15.95" customHeight="1" x14ac:dyDescent="0.25">
      <c r="S498" s="119"/>
    </row>
    <row r="499" spans="19:19" s="11" customFormat="1" ht="15.95" customHeight="1" x14ac:dyDescent="0.25">
      <c r="S499" s="119"/>
    </row>
    <row r="500" spans="19:19" s="11" customFormat="1" ht="15.95" customHeight="1" x14ac:dyDescent="0.25">
      <c r="S500" s="119"/>
    </row>
    <row r="501" spans="19:19" s="11" customFormat="1" ht="15.95" customHeight="1" x14ac:dyDescent="0.25">
      <c r="S501" s="119"/>
    </row>
    <row r="502" spans="19:19" s="11" customFormat="1" ht="15.95" customHeight="1" x14ac:dyDescent="0.25">
      <c r="S502" s="119"/>
    </row>
    <row r="503" spans="19:19" s="11" customFormat="1" ht="15.95" customHeight="1" x14ac:dyDescent="0.25">
      <c r="S503" s="119"/>
    </row>
    <row r="504" spans="19:19" s="11" customFormat="1" ht="15.95" customHeight="1" x14ac:dyDescent="0.25">
      <c r="S504" s="119"/>
    </row>
    <row r="505" spans="19:19" s="11" customFormat="1" ht="15.95" customHeight="1" x14ac:dyDescent="0.25">
      <c r="S505" s="119"/>
    </row>
    <row r="506" spans="19:19" s="11" customFormat="1" ht="15.95" customHeight="1" x14ac:dyDescent="0.25">
      <c r="S506" s="119"/>
    </row>
    <row r="507" spans="19:19" s="11" customFormat="1" ht="15.95" customHeight="1" x14ac:dyDescent="0.25">
      <c r="S507" s="119"/>
    </row>
    <row r="508" spans="19:19" s="11" customFormat="1" ht="15.95" customHeight="1" x14ac:dyDescent="0.25">
      <c r="S508" s="119"/>
    </row>
    <row r="509" spans="19:19" s="11" customFormat="1" ht="15.95" customHeight="1" x14ac:dyDescent="0.25">
      <c r="S509" s="119"/>
    </row>
    <row r="510" spans="19:19" s="11" customFormat="1" ht="15.95" customHeight="1" x14ac:dyDescent="0.25">
      <c r="S510" s="119"/>
    </row>
    <row r="511" spans="19:19" s="11" customFormat="1" ht="15.95" customHeight="1" x14ac:dyDescent="0.25">
      <c r="S511" s="119"/>
    </row>
    <row r="512" spans="19:19" s="11" customFormat="1" ht="15.95" customHeight="1" x14ac:dyDescent="0.25">
      <c r="S512" s="119"/>
    </row>
    <row r="513" spans="19:19" s="11" customFormat="1" ht="15.95" customHeight="1" x14ac:dyDescent="0.25">
      <c r="S513" s="119"/>
    </row>
    <row r="514" spans="19:19" s="11" customFormat="1" ht="15.95" customHeight="1" x14ac:dyDescent="0.25">
      <c r="S514" s="119"/>
    </row>
    <row r="515" spans="19:19" s="11" customFormat="1" ht="15.95" customHeight="1" x14ac:dyDescent="0.25">
      <c r="S515" s="119"/>
    </row>
    <row r="516" spans="19:19" s="11" customFormat="1" ht="15.95" customHeight="1" x14ac:dyDescent="0.25">
      <c r="S516" s="119"/>
    </row>
    <row r="517" spans="19:19" s="11" customFormat="1" ht="15.95" customHeight="1" x14ac:dyDescent="0.25">
      <c r="S517" s="119"/>
    </row>
    <row r="518" spans="19:19" s="11" customFormat="1" ht="15.95" customHeight="1" x14ac:dyDescent="0.25">
      <c r="S518" s="119"/>
    </row>
    <row r="519" spans="19:19" s="11" customFormat="1" ht="15.95" customHeight="1" x14ac:dyDescent="0.25">
      <c r="S519" s="119"/>
    </row>
    <row r="520" spans="19:19" s="11" customFormat="1" ht="15.95" customHeight="1" x14ac:dyDescent="0.25">
      <c r="S520" s="119"/>
    </row>
    <row r="521" spans="19:19" s="11" customFormat="1" ht="15.95" customHeight="1" x14ac:dyDescent="0.25">
      <c r="S521" s="119"/>
    </row>
    <row r="522" spans="19:19" s="11" customFormat="1" ht="15.95" customHeight="1" x14ac:dyDescent="0.25">
      <c r="S522" s="119"/>
    </row>
    <row r="523" spans="19:19" s="11" customFormat="1" ht="15.95" customHeight="1" x14ac:dyDescent="0.25">
      <c r="S523" s="119"/>
    </row>
    <row r="524" spans="19:19" s="11" customFormat="1" ht="15.95" customHeight="1" x14ac:dyDescent="0.25">
      <c r="S524" s="119"/>
    </row>
    <row r="525" spans="19:19" s="11" customFormat="1" ht="15.95" customHeight="1" x14ac:dyDescent="0.25">
      <c r="S525" s="119"/>
    </row>
    <row r="526" spans="19:19" s="11" customFormat="1" ht="15.95" customHeight="1" x14ac:dyDescent="0.25">
      <c r="S526" s="119"/>
    </row>
    <row r="527" spans="19:19" s="11" customFormat="1" ht="15.95" customHeight="1" x14ac:dyDescent="0.25">
      <c r="S527" s="119"/>
    </row>
    <row r="528" spans="19:19" s="11" customFormat="1" ht="15.95" customHeight="1" x14ac:dyDescent="0.25">
      <c r="S528" s="119"/>
    </row>
    <row r="529" spans="19:19" s="11" customFormat="1" ht="15.95" customHeight="1" x14ac:dyDescent="0.25">
      <c r="S529" s="119"/>
    </row>
    <row r="530" spans="19:19" s="11" customFormat="1" ht="15.95" customHeight="1" x14ac:dyDescent="0.25">
      <c r="S530" s="119"/>
    </row>
    <row r="531" spans="19:19" s="11" customFormat="1" ht="15.95" customHeight="1" x14ac:dyDescent="0.25">
      <c r="S531" s="119"/>
    </row>
    <row r="532" spans="19:19" s="11" customFormat="1" ht="15.95" customHeight="1" x14ac:dyDescent="0.25">
      <c r="S532" s="119"/>
    </row>
    <row r="533" spans="19:19" s="11" customFormat="1" ht="15.95" customHeight="1" x14ac:dyDescent="0.25">
      <c r="S533" s="119"/>
    </row>
    <row r="534" spans="19:19" s="11" customFormat="1" ht="15.95" customHeight="1" x14ac:dyDescent="0.25">
      <c r="S534" s="119"/>
    </row>
    <row r="535" spans="19:19" s="11" customFormat="1" ht="15.95" customHeight="1" x14ac:dyDescent="0.25">
      <c r="S535" s="119"/>
    </row>
    <row r="536" spans="19:19" s="11" customFormat="1" ht="15.95" customHeight="1" x14ac:dyDescent="0.25">
      <c r="S536" s="119"/>
    </row>
    <row r="537" spans="19:19" s="11" customFormat="1" ht="15.95" customHeight="1" x14ac:dyDescent="0.25">
      <c r="S537" s="119"/>
    </row>
    <row r="538" spans="19:19" s="11" customFormat="1" ht="15.95" customHeight="1" x14ac:dyDescent="0.25">
      <c r="S538" s="119"/>
    </row>
    <row r="539" spans="19:19" s="11" customFormat="1" ht="15.95" customHeight="1" x14ac:dyDescent="0.25">
      <c r="S539" s="119"/>
    </row>
    <row r="540" spans="19:19" s="11" customFormat="1" ht="15.95" customHeight="1" x14ac:dyDescent="0.25">
      <c r="S540" s="119"/>
    </row>
    <row r="541" spans="19:19" s="11" customFormat="1" ht="15.95" customHeight="1" x14ac:dyDescent="0.25">
      <c r="S541" s="119"/>
    </row>
    <row r="542" spans="19:19" s="11" customFormat="1" ht="15.95" customHeight="1" x14ac:dyDescent="0.25">
      <c r="S542" s="119"/>
    </row>
    <row r="543" spans="19:19" s="11" customFormat="1" ht="15.95" customHeight="1" x14ac:dyDescent="0.25">
      <c r="S543" s="119"/>
    </row>
    <row r="544" spans="19:19" s="11" customFormat="1" ht="15.95" customHeight="1" x14ac:dyDescent="0.25">
      <c r="S544" s="119"/>
    </row>
    <row r="545" spans="19:19" s="11" customFormat="1" ht="15.95" customHeight="1" x14ac:dyDescent="0.25">
      <c r="S545" s="119"/>
    </row>
    <row r="546" spans="19:19" s="11" customFormat="1" ht="15.95" customHeight="1" x14ac:dyDescent="0.25">
      <c r="S546" s="119"/>
    </row>
    <row r="547" spans="19:19" s="11" customFormat="1" ht="15.95" customHeight="1" x14ac:dyDescent="0.25">
      <c r="S547" s="119"/>
    </row>
    <row r="548" spans="19:19" s="11" customFormat="1" ht="15.95" customHeight="1" x14ac:dyDescent="0.25">
      <c r="S548" s="119"/>
    </row>
    <row r="549" spans="19:19" s="11" customFormat="1" ht="15.95" customHeight="1" x14ac:dyDescent="0.25">
      <c r="S549" s="119"/>
    </row>
    <row r="550" spans="19:19" s="11" customFormat="1" ht="15.95" customHeight="1" x14ac:dyDescent="0.25">
      <c r="S550" s="119"/>
    </row>
    <row r="551" spans="19:19" s="11" customFormat="1" ht="15.95" customHeight="1" x14ac:dyDescent="0.25">
      <c r="S551" s="119"/>
    </row>
    <row r="552" spans="19:19" s="11" customFormat="1" ht="15.95" customHeight="1" x14ac:dyDescent="0.25">
      <c r="S552" s="119"/>
    </row>
    <row r="553" spans="19:19" s="11" customFormat="1" ht="15.95" customHeight="1" x14ac:dyDescent="0.25">
      <c r="S553" s="119"/>
    </row>
    <row r="554" spans="19:19" s="11" customFormat="1" ht="15.95" customHeight="1" x14ac:dyDescent="0.25">
      <c r="S554" s="119"/>
    </row>
    <row r="555" spans="19:19" s="11" customFormat="1" ht="15.95" customHeight="1" x14ac:dyDescent="0.25">
      <c r="S555" s="119"/>
    </row>
    <row r="556" spans="19:19" s="11" customFormat="1" ht="15.95" customHeight="1" x14ac:dyDescent="0.25">
      <c r="S556" s="119"/>
    </row>
    <row r="557" spans="19:19" s="11" customFormat="1" ht="15.95" customHeight="1" x14ac:dyDescent="0.25">
      <c r="S557" s="119"/>
    </row>
    <row r="558" spans="19:19" s="11" customFormat="1" ht="15.95" customHeight="1" x14ac:dyDescent="0.25">
      <c r="S558" s="119"/>
    </row>
    <row r="559" spans="19:19" s="11" customFormat="1" ht="15.95" customHeight="1" x14ac:dyDescent="0.25">
      <c r="S559" s="119"/>
    </row>
    <row r="560" spans="19:19" s="11" customFormat="1" ht="15.95" customHeight="1" x14ac:dyDescent="0.25">
      <c r="S560" s="119"/>
    </row>
    <row r="561" spans="19:19" s="11" customFormat="1" ht="15.95" customHeight="1" x14ac:dyDescent="0.25">
      <c r="S561" s="119"/>
    </row>
    <row r="562" spans="19:19" s="11" customFormat="1" ht="15.95" customHeight="1" x14ac:dyDescent="0.25">
      <c r="S562" s="119"/>
    </row>
    <row r="563" spans="19:19" s="11" customFormat="1" ht="15.95" customHeight="1" x14ac:dyDescent="0.25">
      <c r="S563" s="119"/>
    </row>
    <row r="564" spans="19:19" s="11" customFormat="1" ht="15.95" customHeight="1" x14ac:dyDescent="0.25">
      <c r="S564" s="119"/>
    </row>
    <row r="565" spans="19:19" s="11" customFormat="1" ht="15.95" customHeight="1" x14ac:dyDescent="0.25">
      <c r="S565" s="119"/>
    </row>
    <row r="566" spans="19:19" s="11" customFormat="1" ht="15.95" customHeight="1" x14ac:dyDescent="0.25">
      <c r="S566" s="119"/>
    </row>
    <row r="567" spans="19:19" s="11" customFormat="1" ht="15.95" customHeight="1" x14ac:dyDescent="0.25">
      <c r="S567" s="119"/>
    </row>
    <row r="568" spans="19:19" s="11" customFormat="1" ht="15.95" customHeight="1" x14ac:dyDescent="0.25">
      <c r="S568" s="119"/>
    </row>
    <row r="569" spans="19:19" s="11" customFormat="1" ht="15.95" customHeight="1" x14ac:dyDescent="0.25">
      <c r="S569" s="119"/>
    </row>
    <row r="570" spans="19:19" s="11" customFormat="1" ht="15.95" customHeight="1" x14ac:dyDescent="0.25">
      <c r="S570" s="119"/>
    </row>
    <row r="571" spans="19:19" s="11" customFormat="1" ht="15.95" customHeight="1" x14ac:dyDescent="0.25">
      <c r="S571" s="119"/>
    </row>
    <row r="572" spans="19:19" s="11" customFormat="1" ht="15.95" customHeight="1" x14ac:dyDescent="0.25">
      <c r="S572" s="119"/>
    </row>
    <row r="573" spans="19:19" s="11" customFormat="1" ht="15.95" customHeight="1" x14ac:dyDescent="0.25">
      <c r="S573" s="119"/>
    </row>
    <row r="574" spans="19:19" s="11" customFormat="1" ht="15.95" customHeight="1" x14ac:dyDescent="0.25">
      <c r="S574" s="119"/>
    </row>
    <row r="575" spans="19:19" s="11" customFormat="1" ht="15.95" customHeight="1" x14ac:dyDescent="0.25">
      <c r="S575" s="119"/>
    </row>
    <row r="576" spans="19:19" s="11" customFormat="1" ht="15.95" customHeight="1" x14ac:dyDescent="0.25">
      <c r="S576" s="119"/>
    </row>
    <row r="577" spans="19:19" s="11" customFormat="1" ht="15.95" customHeight="1" x14ac:dyDescent="0.25">
      <c r="S577" s="119"/>
    </row>
    <row r="578" spans="19:19" s="11" customFormat="1" ht="15.95" customHeight="1" x14ac:dyDescent="0.25">
      <c r="S578" s="119"/>
    </row>
    <row r="579" spans="19:19" s="11" customFormat="1" ht="15.95" customHeight="1" x14ac:dyDescent="0.25">
      <c r="S579" s="119"/>
    </row>
    <row r="580" spans="19:19" s="11" customFormat="1" ht="15.95" customHeight="1" x14ac:dyDescent="0.25">
      <c r="S580" s="119"/>
    </row>
    <row r="581" spans="19:19" s="11" customFormat="1" ht="15.95" customHeight="1" x14ac:dyDescent="0.25">
      <c r="S581" s="119"/>
    </row>
    <row r="582" spans="19:19" s="11" customFormat="1" ht="15.95" customHeight="1" x14ac:dyDescent="0.25">
      <c r="S582" s="119"/>
    </row>
    <row r="583" spans="19:19" s="11" customFormat="1" ht="15.95" customHeight="1" x14ac:dyDescent="0.25">
      <c r="S583" s="119"/>
    </row>
    <row r="584" spans="19:19" s="11" customFormat="1" ht="15.95" customHeight="1" x14ac:dyDescent="0.25">
      <c r="S584" s="119"/>
    </row>
    <row r="585" spans="19:19" s="11" customFormat="1" ht="15.95" customHeight="1" x14ac:dyDescent="0.25">
      <c r="S585" s="119"/>
    </row>
    <row r="586" spans="19:19" s="11" customFormat="1" ht="15.95" customHeight="1" x14ac:dyDescent="0.25">
      <c r="S586" s="119"/>
    </row>
    <row r="587" spans="19:19" s="11" customFormat="1" ht="15.95" customHeight="1" x14ac:dyDescent="0.25">
      <c r="S587" s="119"/>
    </row>
    <row r="588" spans="19:19" s="11" customFormat="1" ht="15.95" customHeight="1" x14ac:dyDescent="0.25">
      <c r="S588" s="119"/>
    </row>
    <row r="589" spans="19:19" s="11" customFormat="1" ht="15.95" customHeight="1" x14ac:dyDescent="0.25">
      <c r="S589" s="119"/>
    </row>
    <row r="590" spans="19:19" s="11" customFormat="1" ht="15.95" customHeight="1" x14ac:dyDescent="0.25">
      <c r="S590" s="119"/>
    </row>
    <row r="591" spans="19:19" s="11" customFormat="1" ht="15.95" customHeight="1" x14ac:dyDescent="0.25">
      <c r="S591" s="119"/>
    </row>
    <row r="592" spans="19:19" s="11" customFormat="1" ht="15.95" customHeight="1" x14ac:dyDescent="0.25">
      <c r="S592" s="119"/>
    </row>
    <row r="593" spans="19:19" s="11" customFormat="1" ht="15.95" customHeight="1" x14ac:dyDescent="0.25">
      <c r="S593" s="119"/>
    </row>
    <row r="594" spans="19:19" s="11" customFormat="1" ht="15.95" customHeight="1" x14ac:dyDescent="0.25">
      <c r="S594" s="119"/>
    </row>
    <row r="595" spans="19:19" s="11" customFormat="1" ht="15.95" customHeight="1" x14ac:dyDescent="0.25">
      <c r="S595" s="119"/>
    </row>
    <row r="596" spans="19:19" s="11" customFormat="1" ht="15.95" customHeight="1" x14ac:dyDescent="0.25">
      <c r="S596" s="119"/>
    </row>
    <row r="597" spans="19:19" s="11" customFormat="1" ht="15.95" customHeight="1" x14ac:dyDescent="0.25">
      <c r="S597" s="119"/>
    </row>
    <row r="598" spans="19:19" s="11" customFormat="1" ht="15.95" customHeight="1" x14ac:dyDescent="0.25">
      <c r="S598" s="119"/>
    </row>
    <row r="599" spans="19:19" s="11" customFormat="1" ht="15.95" customHeight="1" x14ac:dyDescent="0.25">
      <c r="S599" s="119"/>
    </row>
    <row r="600" spans="19:19" s="11" customFormat="1" ht="15.95" customHeight="1" x14ac:dyDescent="0.25">
      <c r="S600" s="119"/>
    </row>
    <row r="601" spans="19:19" s="11" customFormat="1" ht="15.95" customHeight="1" x14ac:dyDescent="0.25">
      <c r="S601" s="119"/>
    </row>
    <row r="602" spans="19:19" s="11" customFormat="1" ht="15.95" customHeight="1" x14ac:dyDescent="0.25">
      <c r="S602" s="119"/>
    </row>
    <row r="603" spans="19:19" s="11" customFormat="1" ht="15.95" customHeight="1" x14ac:dyDescent="0.25">
      <c r="S603" s="119"/>
    </row>
    <row r="604" spans="19:19" s="11" customFormat="1" ht="15.95" customHeight="1" x14ac:dyDescent="0.25">
      <c r="S604" s="119"/>
    </row>
    <row r="605" spans="19:19" s="11" customFormat="1" ht="15.95" customHeight="1" x14ac:dyDescent="0.25">
      <c r="S605" s="119"/>
    </row>
    <row r="606" spans="19:19" s="11" customFormat="1" ht="15.95" customHeight="1" x14ac:dyDescent="0.25">
      <c r="S606" s="119"/>
    </row>
    <row r="607" spans="19:19" s="11" customFormat="1" ht="15.95" customHeight="1" x14ac:dyDescent="0.25">
      <c r="S607" s="119"/>
    </row>
    <row r="608" spans="19:19" s="11" customFormat="1" ht="15.95" customHeight="1" x14ac:dyDescent="0.25">
      <c r="S608" s="119"/>
    </row>
    <row r="609" spans="19:19" s="11" customFormat="1" ht="15.95" customHeight="1" x14ac:dyDescent="0.25">
      <c r="S609" s="119"/>
    </row>
    <row r="610" spans="19:19" s="11" customFormat="1" ht="15.95" customHeight="1" x14ac:dyDescent="0.25">
      <c r="S610" s="119"/>
    </row>
    <row r="611" spans="19:19" s="11" customFormat="1" ht="15.95" customHeight="1" x14ac:dyDescent="0.25">
      <c r="S611" s="119"/>
    </row>
    <row r="612" spans="19:19" s="11" customFormat="1" ht="15.95" customHeight="1" x14ac:dyDescent="0.25">
      <c r="S612" s="119"/>
    </row>
    <row r="613" spans="19:19" s="11" customFormat="1" ht="15.95" customHeight="1" x14ac:dyDescent="0.25">
      <c r="S613" s="119"/>
    </row>
    <row r="614" spans="19:19" s="11" customFormat="1" ht="15.95" customHeight="1" x14ac:dyDescent="0.25">
      <c r="S614" s="119"/>
    </row>
    <row r="615" spans="19:19" s="11" customFormat="1" ht="15.95" customHeight="1" x14ac:dyDescent="0.25">
      <c r="S615" s="119"/>
    </row>
    <row r="616" spans="19:19" s="11" customFormat="1" ht="15.95" customHeight="1" x14ac:dyDescent="0.25">
      <c r="S616" s="119"/>
    </row>
    <row r="617" spans="19:19" s="11" customFormat="1" ht="15.95" customHeight="1" x14ac:dyDescent="0.25">
      <c r="S617" s="119"/>
    </row>
    <row r="618" spans="19:19" s="11" customFormat="1" ht="15.95" customHeight="1" x14ac:dyDescent="0.25">
      <c r="S618" s="119"/>
    </row>
    <row r="619" spans="19:19" s="11" customFormat="1" ht="15.95" customHeight="1" x14ac:dyDescent="0.25">
      <c r="S619" s="119"/>
    </row>
    <row r="620" spans="19:19" s="11" customFormat="1" ht="15.95" customHeight="1" x14ac:dyDescent="0.25">
      <c r="S620" s="119"/>
    </row>
    <row r="621" spans="19:19" s="11" customFormat="1" ht="15.95" customHeight="1" x14ac:dyDescent="0.25">
      <c r="S621" s="119"/>
    </row>
    <row r="622" spans="19:19" s="11" customFormat="1" ht="15.95" customHeight="1" x14ac:dyDescent="0.25">
      <c r="S622" s="119"/>
    </row>
    <row r="623" spans="19:19" s="11" customFormat="1" ht="15.95" customHeight="1" x14ac:dyDescent="0.25">
      <c r="S623" s="119"/>
    </row>
    <row r="624" spans="19:19" s="11" customFormat="1" ht="15.95" customHeight="1" x14ac:dyDescent="0.25">
      <c r="S624" s="119"/>
    </row>
    <row r="625" spans="19:19" s="11" customFormat="1" ht="15.95" customHeight="1" x14ac:dyDescent="0.25">
      <c r="S625" s="119"/>
    </row>
    <row r="626" spans="19:19" s="11" customFormat="1" ht="15.95" customHeight="1" x14ac:dyDescent="0.25">
      <c r="S626" s="119"/>
    </row>
    <row r="627" spans="19:19" s="11" customFormat="1" ht="15.95" customHeight="1" x14ac:dyDescent="0.25">
      <c r="S627" s="119"/>
    </row>
    <row r="628" spans="19:19" s="11" customFormat="1" ht="15.95" customHeight="1" x14ac:dyDescent="0.25">
      <c r="S628" s="119"/>
    </row>
    <row r="629" spans="19:19" s="11" customFormat="1" ht="15.95" customHeight="1" x14ac:dyDescent="0.25">
      <c r="S629" s="119"/>
    </row>
    <row r="630" spans="19:19" s="11" customFormat="1" ht="15.95" customHeight="1" x14ac:dyDescent="0.25">
      <c r="S630" s="119"/>
    </row>
    <row r="631" spans="19:19" s="11" customFormat="1" ht="15.95" customHeight="1" x14ac:dyDescent="0.25">
      <c r="S631" s="119"/>
    </row>
    <row r="632" spans="19:19" s="11" customFormat="1" ht="15.95" customHeight="1" x14ac:dyDescent="0.25">
      <c r="S632" s="119"/>
    </row>
    <row r="633" spans="19:19" s="11" customFormat="1" ht="15.95" customHeight="1" x14ac:dyDescent="0.25">
      <c r="S633" s="119"/>
    </row>
    <row r="634" spans="19:19" s="11" customFormat="1" ht="15.95" customHeight="1" x14ac:dyDescent="0.25">
      <c r="S634" s="119"/>
    </row>
    <row r="635" spans="19:19" s="11" customFormat="1" ht="15.95" customHeight="1" x14ac:dyDescent="0.25">
      <c r="S635" s="119"/>
    </row>
    <row r="636" spans="19:19" s="11" customFormat="1" ht="15.95" customHeight="1" x14ac:dyDescent="0.25">
      <c r="S636" s="119"/>
    </row>
    <row r="637" spans="19:19" s="11" customFormat="1" ht="15.95" customHeight="1" x14ac:dyDescent="0.25">
      <c r="S637" s="119"/>
    </row>
    <row r="638" spans="19:19" s="11" customFormat="1" ht="15.95" customHeight="1" x14ac:dyDescent="0.25">
      <c r="S638" s="119"/>
    </row>
    <row r="639" spans="19:19" s="11" customFormat="1" ht="15.95" customHeight="1" x14ac:dyDescent="0.25">
      <c r="S639" s="119"/>
    </row>
    <row r="640" spans="19:19" s="11" customFormat="1" ht="15.95" customHeight="1" x14ac:dyDescent="0.25">
      <c r="S640" s="119"/>
    </row>
    <row r="641" spans="19:19" s="11" customFormat="1" ht="15.95" customHeight="1" x14ac:dyDescent="0.25">
      <c r="S641" s="119"/>
    </row>
    <row r="642" spans="19:19" s="11" customFormat="1" ht="15.95" customHeight="1" x14ac:dyDescent="0.25">
      <c r="S642" s="119"/>
    </row>
    <row r="643" spans="19:19" s="11" customFormat="1" ht="15.95" customHeight="1" x14ac:dyDescent="0.25">
      <c r="S643" s="119"/>
    </row>
    <row r="644" spans="19:19" s="11" customFormat="1" ht="15.95" customHeight="1" x14ac:dyDescent="0.25">
      <c r="S644" s="119"/>
    </row>
    <row r="645" spans="19:19" s="11" customFormat="1" ht="15.95" customHeight="1" x14ac:dyDescent="0.25">
      <c r="S645" s="119"/>
    </row>
    <row r="646" spans="19:19" s="11" customFormat="1" ht="15.95" customHeight="1" x14ac:dyDescent="0.25">
      <c r="S646" s="119"/>
    </row>
    <row r="647" spans="19:19" s="11" customFormat="1" ht="15.95" customHeight="1" x14ac:dyDescent="0.25">
      <c r="S647" s="119"/>
    </row>
    <row r="648" spans="19:19" s="11" customFormat="1" ht="15.95" customHeight="1" x14ac:dyDescent="0.25">
      <c r="S648" s="119"/>
    </row>
    <row r="649" spans="19:19" s="11" customFormat="1" ht="15.95" customHeight="1" x14ac:dyDescent="0.25">
      <c r="S649" s="119"/>
    </row>
    <row r="650" spans="19:19" s="11" customFormat="1" ht="15.95" customHeight="1" x14ac:dyDescent="0.25">
      <c r="S650" s="119"/>
    </row>
    <row r="651" spans="19:19" s="11" customFormat="1" ht="15.95" customHeight="1" x14ac:dyDescent="0.25">
      <c r="S651" s="119"/>
    </row>
    <row r="652" spans="19:19" s="11" customFormat="1" ht="15.95" customHeight="1" x14ac:dyDescent="0.25">
      <c r="S652" s="119"/>
    </row>
    <row r="653" spans="19:19" s="11" customFormat="1" ht="15.95" customHeight="1" x14ac:dyDescent="0.25">
      <c r="S653" s="119"/>
    </row>
    <row r="654" spans="19:19" s="11" customFormat="1" ht="15.95" customHeight="1" x14ac:dyDescent="0.25">
      <c r="S654" s="119"/>
    </row>
    <row r="655" spans="19:19" s="11" customFormat="1" ht="15.95" customHeight="1" x14ac:dyDescent="0.25">
      <c r="S655" s="119"/>
    </row>
    <row r="656" spans="19:19" s="11" customFormat="1" ht="15.95" customHeight="1" x14ac:dyDescent="0.25">
      <c r="S656" s="119"/>
    </row>
    <row r="657" spans="19:19" s="11" customFormat="1" ht="15.95" customHeight="1" x14ac:dyDescent="0.25">
      <c r="S657" s="119"/>
    </row>
    <row r="658" spans="19:19" s="11" customFormat="1" ht="15.95" customHeight="1" x14ac:dyDescent="0.25">
      <c r="S658" s="119"/>
    </row>
    <row r="659" spans="19:19" s="11" customFormat="1" ht="15.95" customHeight="1" x14ac:dyDescent="0.25">
      <c r="S659" s="119"/>
    </row>
    <row r="660" spans="19:19" s="11" customFormat="1" ht="15.95" customHeight="1" x14ac:dyDescent="0.25">
      <c r="S660" s="119"/>
    </row>
    <row r="661" spans="19:19" s="11" customFormat="1" ht="15.95" customHeight="1" x14ac:dyDescent="0.25">
      <c r="S661" s="119"/>
    </row>
    <row r="662" spans="19:19" s="11" customFormat="1" ht="15.95" customHeight="1" x14ac:dyDescent="0.25">
      <c r="S662" s="119"/>
    </row>
    <row r="663" spans="19:19" s="11" customFormat="1" ht="15.95" customHeight="1" x14ac:dyDescent="0.25">
      <c r="S663" s="119"/>
    </row>
    <row r="664" spans="19:19" s="11" customFormat="1" ht="15.95" customHeight="1" x14ac:dyDescent="0.25">
      <c r="S664" s="119"/>
    </row>
    <row r="665" spans="19:19" s="11" customFormat="1" ht="15.95" customHeight="1" x14ac:dyDescent="0.25">
      <c r="S665" s="119"/>
    </row>
    <row r="666" spans="19:19" s="11" customFormat="1" ht="15.95" customHeight="1" x14ac:dyDescent="0.25">
      <c r="S666" s="119"/>
    </row>
    <row r="667" spans="19:19" s="11" customFormat="1" ht="15.95" customHeight="1" x14ac:dyDescent="0.25">
      <c r="S667" s="119"/>
    </row>
    <row r="668" spans="19:19" s="11" customFormat="1" ht="15.95" customHeight="1" x14ac:dyDescent="0.25">
      <c r="S668" s="119"/>
    </row>
    <row r="669" spans="19:19" s="11" customFormat="1" ht="15.95" customHeight="1" x14ac:dyDescent="0.25">
      <c r="S669" s="119"/>
    </row>
    <row r="670" spans="19:19" s="11" customFormat="1" ht="15.95" customHeight="1" x14ac:dyDescent="0.25">
      <c r="S670" s="119"/>
    </row>
    <row r="671" spans="19:19" s="11" customFormat="1" ht="15.95" customHeight="1" x14ac:dyDescent="0.25">
      <c r="S671" s="119"/>
    </row>
    <row r="672" spans="19:19" s="11" customFormat="1" ht="15.95" customHeight="1" x14ac:dyDescent="0.25">
      <c r="S672" s="119"/>
    </row>
    <row r="673" spans="19:19" s="11" customFormat="1" ht="15.95" customHeight="1" x14ac:dyDescent="0.25">
      <c r="S673" s="119"/>
    </row>
    <row r="674" spans="19:19" s="11" customFormat="1" ht="15.95" customHeight="1" x14ac:dyDescent="0.25">
      <c r="S674" s="119"/>
    </row>
    <row r="675" spans="19:19" s="11" customFormat="1" ht="15.95" customHeight="1" x14ac:dyDescent="0.25">
      <c r="S675" s="119"/>
    </row>
    <row r="676" spans="19:19" s="11" customFormat="1" ht="15.95" customHeight="1" x14ac:dyDescent="0.25">
      <c r="S676" s="119"/>
    </row>
    <row r="677" spans="19:19" s="11" customFormat="1" ht="15.95" customHeight="1" x14ac:dyDescent="0.25">
      <c r="S677" s="119"/>
    </row>
    <row r="678" spans="19:19" s="11" customFormat="1" ht="15.95" customHeight="1" x14ac:dyDescent="0.25">
      <c r="S678" s="119"/>
    </row>
    <row r="679" spans="19:19" s="11" customFormat="1" ht="15.95" customHeight="1" x14ac:dyDescent="0.25">
      <c r="S679" s="119"/>
    </row>
    <row r="680" spans="19:19" s="11" customFormat="1" ht="15.95" customHeight="1" x14ac:dyDescent="0.25">
      <c r="S680" s="119"/>
    </row>
    <row r="681" spans="19:19" s="11" customFormat="1" ht="15.95" customHeight="1" x14ac:dyDescent="0.25">
      <c r="S681" s="119"/>
    </row>
    <row r="682" spans="19:19" s="11" customFormat="1" ht="15.95" customHeight="1" x14ac:dyDescent="0.25">
      <c r="S682" s="119"/>
    </row>
    <row r="683" spans="19:19" s="11" customFormat="1" ht="15.95" customHeight="1" x14ac:dyDescent="0.25">
      <c r="S683" s="119"/>
    </row>
    <row r="684" spans="19:19" s="11" customFormat="1" ht="15.95" customHeight="1" x14ac:dyDescent="0.25">
      <c r="S684" s="119"/>
    </row>
    <row r="685" spans="19:19" s="11" customFormat="1" ht="15.95" customHeight="1" x14ac:dyDescent="0.25">
      <c r="S685" s="119"/>
    </row>
    <row r="686" spans="19:19" s="11" customFormat="1" ht="15.95" customHeight="1" x14ac:dyDescent="0.25">
      <c r="S686" s="119"/>
    </row>
    <row r="687" spans="19:19" s="11" customFormat="1" ht="15.95" customHeight="1" x14ac:dyDescent="0.25">
      <c r="S687" s="119"/>
    </row>
    <row r="688" spans="19:19" s="11" customFormat="1" ht="15.95" customHeight="1" x14ac:dyDescent="0.25">
      <c r="S688" s="119"/>
    </row>
    <row r="689" spans="19:19" s="11" customFormat="1" ht="15.95" customHeight="1" x14ac:dyDescent="0.25">
      <c r="S689" s="119"/>
    </row>
    <row r="690" spans="19:19" s="11" customFormat="1" ht="15.95" customHeight="1" x14ac:dyDescent="0.25">
      <c r="S690" s="119"/>
    </row>
    <row r="691" spans="19:19" s="11" customFormat="1" ht="15.95" customHeight="1" x14ac:dyDescent="0.25">
      <c r="S691" s="119"/>
    </row>
    <row r="692" spans="19:19" s="11" customFormat="1" ht="15.95" customHeight="1" x14ac:dyDescent="0.25">
      <c r="S692" s="119"/>
    </row>
    <row r="693" spans="19:19" s="11" customFormat="1" ht="15.95" customHeight="1" x14ac:dyDescent="0.25">
      <c r="S693" s="119"/>
    </row>
    <row r="694" spans="19:19" s="11" customFormat="1" ht="15.95" customHeight="1" x14ac:dyDescent="0.25">
      <c r="S694" s="119"/>
    </row>
    <row r="695" spans="19:19" s="11" customFormat="1" ht="15.95" customHeight="1" x14ac:dyDescent="0.25">
      <c r="S695" s="119"/>
    </row>
    <row r="696" spans="19:19" s="11" customFormat="1" ht="15.95" customHeight="1" x14ac:dyDescent="0.25">
      <c r="S696" s="119"/>
    </row>
    <row r="697" spans="19:19" s="11" customFormat="1" ht="15.95" customHeight="1" x14ac:dyDescent="0.25">
      <c r="S697" s="119"/>
    </row>
    <row r="698" spans="19:19" s="11" customFormat="1" ht="15.95" customHeight="1" x14ac:dyDescent="0.25">
      <c r="S698" s="119"/>
    </row>
    <row r="699" spans="19:19" s="11" customFormat="1" ht="15.95" customHeight="1" x14ac:dyDescent="0.25">
      <c r="S699" s="119"/>
    </row>
    <row r="700" spans="19:19" s="11" customFormat="1" ht="15.95" customHeight="1" x14ac:dyDescent="0.25">
      <c r="S700" s="119"/>
    </row>
    <row r="701" spans="19:19" s="11" customFormat="1" ht="15.95" customHeight="1" x14ac:dyDescent="0.25">
      <c r="S701" s="119"/>
    </row>
    <row r="702" spans="19:19" s="11" customFormat="1" ht="15.95" customHeight="1" x14ac:dyDescent="0.25">
      <c r="S702" s="119"/>
    </row>
    <row r="703" spans="19:19" s="11" customFormat="1" ht="15.95" customHeight="1" x14ac:dyDescent="0.25">
      <c r="S703" s="119"/>
    </row>
    <row r="704" spans="19:19" s="11" customFormat="1" ht="15.95" customHeight="1" x14ac:dyDescent="0.25">
      <c r="S704" s="119"/>
    </row>
    <row r="705" spans="19:19" s="11" customFormat="1" ht="15.95" customHeight="1" x14ac:dyDescent="0.25">
      <c r="S705" s="119"/>
    </row>
    <row r="706" spans="19:19" s="11" customFormat="1" ht="15.95" customHeight="1" x14ac:dyDescent="0.25">
      <c r="S706" s="119"/>
    </row>
    <row r="707" spans="19:19" s="11" customFormat="1" ht="15.95" customHeight="1" x14ac:dyDescent="0.25">
      <c r="S707" s="119"/>
    </row>
    <row r="708" spans="19:19" s="11" customFormat="1" ht="15.95" customHeight="1" x14ac:dyDescent="0.25">
      <c r="S708" s="119"/>
    </row>
    <row r="709" spans="19:19" s="11" customFormat="1" ht="15.95" customHeight="1" x14ac:dyDescent="0.25">
      <c r="S709" s="119"/>
    </row>
    <row r="710" spans="19:19" s="11" customFormat="1" ht="15.95" customHeight="1" x14ac:dyDescent="0.25">
      <c r="S710" s="119"/>
    </row>
    <row r="711" spans="19:19" s="11" customFormat="1" ht="15.95" customHeight="1" x14ac:dyDescent="0.25">
      <c r="S711" s="119"/>
    </row>
    <row r="712" spans="19:19" s="11" customFormat="1" ht="15.95" customHeight="1" x14ac:dyDescent="0.25">
      <c r="S712" s="119"/>
    </row>
    <row r="713" spans="19:19" s="11" customFormat="1" ht="15.95" customHeight="1" x14ac:dyDescent="0.25">
      <c r="S713" s="119"/>
    </row>
    <row r="714" spans="19:19" s="11" customFormat="1" ht="15.95" customHeight="1" x14ac:dyDescent="0.25">
      <c r="S714" s="119"/>
    </row>
    <row r="715" spans="19:19" s="11" customFormat="1" ht="15.95" customHeight="1" x14ac:dyDescent="0.25">
      <c r="S715" s="119"/>
    </row>
    <row r="716" spans="19:19" s="11" customFormat="1" ht="15.95" customHeight="1" x14ac:dyDescent="0.25">
      <c r="S716" s="119"/>
    </row>
    <row r="717" spans="19:19" s="11" customFormat="1" ht="15.95" customHeight="1" x14ac:dyDescent="0.25">
      <c r="S717" s="119"/>
    </row>
    <row r="718" spans="19:19" s="11" customFormat="1" ht="15.95" customHeight="1" x14ac:dyDescent="0.25">
      <c r="S718" s="119"/>
    </row>
    <row r="719" spans="19:19" s="11" customFormat="1" ht="15.95" customHeight="1" x14ac:dyDescent="0.25">
      <c r="S719" s="119"/>
    </row>
    <row r="720" spans="19:19" s="11" customFormat="1" ht="15.95" customHeight="1" x14ac:dyDescent="0.25">
      <c r="S720" s="119"/>
    </row>
    <row r="721" spans="19:19" s="11" customFormat="1" ht="15.95" customHeight="1" x14ac:dyDescent="0.25">
      <c r="S721" s="119"/>
    </row>
    <row r="722" spans="19:19" s="11" customFormat="1" ht="15.95" customHeight="1" x14ac:dyDescent="0.25">
      <c r="S722" s="119"/>
    </row>
    <row r="723" spans="19:19" s="11" customFormat="1" ht="15.95" customHeight="1" x14ac:dyDescent="0.25">
      <c r="S723" s="119"/>
    </row>
    <row r="724" spans="19:19" s="11" customFormat="1" ht="15.95" customHeight="1" x14ac:dyDescent="0.25">
      <c r="S724" s="119"/>
    </row>
    <row r="725" spans="19:19" s="11" customFormat="1" ht="15.95" customHeight="1" x14ac:dyDescent="0.25">
      <c r="S725" s="119"/>
    </row>
    <row r="726" spans="19:19" s="11" customFormat="1" ht="15.95" customHeight="1" x14ac:dyDescent="0.25">
      <c r="S726" s="119"/>
    </row>
    <row r="727" spans="19:19" s="11" customFormat="1" ht="15.95" customHeight="1" x14ac:dyDescent="0.25">
      <c r="S727" s="119"/>
    </row>
    <row r="728" spans="19:19" s="11" customFormat="1" ht="15.95" customHeight="1" x14ac:dyDescent="0.25">
      <c r="S728" s="119"/>
    </row>
    <row r="729" spans="19:19" s="11" customFormat="1" ht="15.95" customHeight="1" x14ac:dyDescent="0.25">
      <c r="S729" s="119"/>
    </row>
    <row r="730" spans="19:19" s="11" customFormat="1" ht="15.95" customHeight="1" x14ac:dyDescent="0.25">
      <c r="S730" s="119"/>
    </row>
    <row r="731" spans="19:19" s="11" customFormat="1" ht="15.95" customHeight="1" x14ac:dyDescent="0.25">
      <c r="S731" s="119"/>
    </row>
    <row r="732" spans="19:19" s="11" customFormat="1" ht="15.95" customHeight="1" x14ac:dyDescent="0.25">
      <c r="S732" s="119"/>
    </row>
    <row r="733" spans="19:19" s="11" customFormat="1" ht="15.95" customHeight="1" x14ac:dyDescent="0.25">
      <c r="S733" s="119"/>
    </row>
    <row r="734" spans="19:19" s="11" customFormat="1" ht="15.95" customHeight="1" x14ac:dyDescent="0.25">
      <c r="S734" s="119"/>
    </row>
    <row r="735" spans="19:19" s="11" customFormat="1" ht="15.95" customHeight="1" x14ac:dyDescent="0.25">
      <c r="S735" s="119"/>
    </row>
    <row r="736" spans="19:19" s="11" customFormat="1" ht="15.95" customHeight="1" x14ac:dyDescent="0.25">
      <c r="S736" s="119"/>
    </row>
    <row r="737" spans="19:19" s="11" customFormat="1" ht="15.95" customHeight="1" x14ac:dyDescent="0.25">
      <c r="S737" s="119"/>
    </row>
    <row r="738" spans="19:19" s="11" customFormat="1" ht="15.95" customHeight="1" x14ac:dyDescent="0.25">
      <c r="S738" s="119"/>
    </row>
    <row r="739" spans="19:19" s="11" customFormat="1" ht="15.95" customHeight="1" x14ac:dyDescent="0.25">
      <c r="S739" s="119"/>
    </row>
    <row r="740" spans="19:19" s="11" customFormat="1" ht="15.95" customHeight="1" x14ac:dyDescent="0.25">
      <c r="S740" s="119"/>
    </row>
    <row r="741" spans="19:19" s="11" customFormat="1" ht="15.95" customHeight="1" x14ac:dyDescent="0.25">
      <c r="S741" s="119"/>
    </row>
    <row r="742" spans="19:19" s="11" customFormat="1" ht="15.95" customHeight="1" x14ac:dyDescent="0.25">
      <c r="S742" s="119"/>
    </row>
    <row r="743" spans="19:19" s="11" customFormat="1" ht="15.95" customHeight="1" x14ac:dyDescent="0.25">
      <c r="S743" s="119"/>
    </row>
    <row r="744" spans="19:19" s="11" customFormat="1" ht="15.95" customHeight="1" x14ac:dyDescent="0.25">
      <c r="S744" s="119"/>
    </row>
    <row r="745" spans="19:19" s="11" customFormat="1" ht="15.95" customHeight="1" x14ac:dyDescent="0.25">
      <c r="S745" s="119"/>
    </row>
    <row r="746" spans="19:19" s="11" customFormat="1" ht="15.95" customHeight="1" x14ac:dyDescent="0.25">
      <c r="S746" s="119"/>
    </row>
    <row r="747" spans="19:19" s="11" customFormat="1" ht="15.95" customHeight="1" x14ac:dyDescent="0.25">
      <c r="S747" s="119"/>
    </row>
    <row r="748" spans="19:19" s="11" customFormat="1" ht="15.95" customHeight="1" x14ac:dyDescent="0.25">
      <c r="S748" s="119"/>
    </row>
    <row r="749" spans="19:19" s="11" customFormat="1" ht="15.95" customHeight="1" x14ac:dyDescent="0.25">
      <c r="S749" s="119"/>
    </row>
    <row r="750" spans="19:19" s="11" customFormat="1" ht="15.95" customHeight="1" x14ac:dyDescent="0.25">
      <c r="S750" s="119"/>
    </row>
    <row r="751" spans="19:19" s="11" customFormat="1" ht="15.95" customHeight="1" x14ac:dyDescent="0.25">
      <c r="S751" s="119"/>
    </row>
    <row r="752" spans="19:19" s="11" customFormat="1" ht="15.95" customHeight="1" x14ac:dyDescent="0.25">
      <c r="S752" s="119"/>
    </row>
    <row r="753" spans="19:19" s="11" customFormat="1" ht="15.95" customHeight="1" x14ac:dyDescent="0.25">
      <c r="S753" s="119"/>
    </row>
    <row r="754" spans="19:19" s="11" customFormat="1" ht="15.95" customHeight="1" x14ac:dyDescent="0.25">
      <c r="S754" s="119"/>
    </row>
    <row r="755" spans="19:19" s="11" customFormat="1" ht="15.95" customHeight="1" x14ac:dyDescent="0.25">
      <c r="S755" s="119"/>
    </row>
    <row r="756" spans="19:19" s="11" customFormat="1" ht="15.95" customHeight="1" x14ac:dyDescent="0.25">
      <c r="S756" s="119"/>
    </row>
    <row r="757" spans="19:19" s="11" customFormat="1" ht="15.95" customHeight="1" x14ac:dyDescent="0.25">
      <c r="S757" s="119"/>
    </row>
    <row r="758" spans="19:19" s="11" customFormat="1" ht="15.95" customHeight="1" x14ac:dyDescent="0.25">
      <c r="S758" s="119"/>
    </row>
    <row r="759" spans="19:19" s="11" customFormat="1" ht="15.95" customHeight="1" x14ac:dyDescent="0.25">
      <c r="S759" s="119"/>
    </row>
    <row r="760" spans="19:19" s="11" customFormat="1" ht="15.95" customHeight="1" x14ac:dyDescent="0.25">
      <c r="S760" s="119"/>
    </row>
    <row r="761" spans="19:19" s="11" customFormat="1" ht="15.95" customHeight="1" x14ac:dyDescent="0.25">
      <c r="S761" s="119"/>
    </row>
    <row r="762" spans="19:19" s="11" customFormat="1" ht="15.95" customHeight="1" x14ac:dyDescent="0.25">
      <c r="S762" s="119"/>
    </row>
    <row r="763" spans="19:19" s="11" customFormat="1" ht="15.95" customHeight="1" x14ac:dyDescent="0.25">
      <c r="S763" s="119"/>
    </row>
    <row r="764" spans="19:19" s="11" customFormat="1" ht="15.95" customHeight="1" x14ac:dyDescent="0.25">
      <c r="S764" s="119"/>
    </row>
    <row r="765" spans="19:19" s="11" customFormat="1" ht="15.95" customHeight="1" x14ac:dyDescent="0.25">
      <c r="S765" s="119"/>
    </row>
    <row r="766" spans="19:19" s="11" customFormat="1" ht="15.95" customHeight="1" x14ac:dyDescent="0.25">
      <c r="S766" s="119"/>
    </row>
    <row r="767" spans="19:19" s="11" customFormat="1" ht="15.95" customHeight="1" x14ac:dyDescent="0.25">
      <c r="S767" s="119"/>
    </row>
    <row r="768" spans="19:19" s="11" customFormat="1" ht="15.95" customHeight="1" x14ac:dyDescent="0.25">
      <c r="S768" s="119"/>
    </row>
    <row r="769" spans="19:19" s="11" customFormat="1" ht="15.95" customHeight="1" x14ac:dyDescent="0.25">
      <c r="S769" s="119"/>
    </row>
    <row r="770" spans="19:19" s="11" customFormat="1" ht="15.95" customHeight="1" x14ac:dyDescent="0.25">
      <c r="S770" s="119"/>
    </row>
    <row r="771" spans="19:19" s="11" customFormat="1" ht="15.95" customHeight="1" x14ac:dyDescent="0.25">
      <c r="S771" s="119"/>
    </row>
    <row r="772" spans="19:19" s="11" customFormat="1" ht="15.95" customHeight="1" x14ac:dyDescent="0.25">
      <c r="S772" s="119"/>
    </row>
    <row r="773" spans="19:19" s="11" customFormat="1" ht="15.95" customHeight="1" x14ac:dyDescent="0.25">
      <c r="S773" s="119"/>
    </row>
    <row r="774" spans="19:19" s="11" customFormat="1" ht="15.95" customHeight="1" x14ac:dyDescent="0.25">
      <c r="S774" s="119"/>
    </row>
    <row r="775" spans="19:19" s="11" customFormat="1" ht="15.95" customHeight="1" x14ac:dyDescent="0.25">
      <c r="S775" s="119"/>
    </row>
    <row r="776" spans="19:19" s="11" customFormat="1" ht="15.95" customHeight="1" x14ac:dyDescent="0.25">
      <c r="S776" s="119"/>
    </row>
    <row r="777" spans="19:19" s="11" customFormat="1" ht="15.95" customHeight="1" x14ac:dyDescent="0.25">
      <c r="S777" s="119"/>
    </row>
    <row r="778" spans="19:19" s="11" customFormat="1" ht="15.95" customHeight="1" x14ac:dyDescent="0.25">
      <c r="S778" s="119"/>
    </row>
    <row r="779" spans="19:19" s="11" customFormat="1" ht="15.95" customHeight="1" x14ac:dyDescent="0.25">
      <c r="S779" s="119"/>
    </row>
    <row r="780" spans="19:19" s="11" customFormat="1" ht="15.95" customHeight="1" x14ac:dyDescent="0.25">
      <c r="S780" s="119"/>
    </row>
    <row r="781" spans="19:19" s="11" customFormat="1" ht="15.95" customHeight="1" x14ac:dyDescent="0.25">
      <c r="S781" s="119"/>
    </row>
    <row r="782" spans="19:19" s="11" customFormat="1" ht="15.95" customHeight="1" x14ac:dyDescent="0.25">
      <c r="S782" s="119"/>
    </row>
    <row r="783" spans="19:19" s="11" customFormat="1" ht="15.95" customHeight="1" x14ac:dyDescent="0.25">
      <c r="S783" s="119"/>
    </row>
    <row r="784" spans="19:19" s="11" customFormat="1" ht="15.95" customHeight="1" x14ac:dyDescent="0.25">
      <c r="S784" s="119"/>
    </row>
    <row r="785" spans="19:19" s="11" customFormat="1" ht="15.95" customHeight="1" x14ac:dyDescent="0.25">
      <c r="S785" s="119"/>
    </row>
    <row r="786" spans="19:19" s="11" customFormat="1" ht="15.95" customHeight="1" x14ac:dyDescent="0.25">
      <c r="S786" s="119"/>
    </row>
    <row r="787" spans="19:19" s="11" customFormat="1" ht="15.95" customHeight="1" x14ac:dyDescent="0.25">
      <c r="S787" s="119"/>
    </row>
    <row r="788" spans="19:19" s="11" customFormat="1" ht="15.95" customHeight="1" x14ac:dyDescent="0.25">
      <c r="S788" s="119"/>
    </row>
    <row r="789" spans="19:19" s="11" customFormat="1" ht="15.95" customHeight="1" x14ac:dyDescent="0.25">
      <c r="S789" s="119"/>
    </row>
    <row r="790" spans="19:19" s="11" customFormat="1" ht="15.95" customHeight="1" x14ac:dyDescent="0.25">
      <c r="S790" s="119"/>
    </row>
    <row r="791" spans="19:19" s="11" customFormat="1" ht="15.95" customHeight="1" x14ac:dyDescent="0.25">
      <c r="S791" s="119"/>
    </row>
    <row r="792" spans="19:19" s="11" customFormat="1" ht="15.95" customHeight="1" x14ac:dyDescent="0.25">
      <c r="S792" s="119"/>
    </row>
    <row r="793" spans="19:19" s="11" customFormat="1" ht="15.95" customHeight="1" x14ac:dyDescent="0.25">
      <c r="S793" s="119"/>
    </row>
    <row r="794" spans="19:19" s="11" customFormat="1" ht="15.95" customHeight="1" x14ac:dyDescent="0.25">
      <c r="S794" s="119"/>
    </row>
    <row r="795" spans="19:19" s="11" customFormat="1" ht="15.95" customHeight="1" x14ac:dyDescent="0.25">
      <c r="S795" s="119"/>
    </row>
    <row r="796" spans="19:19" s="11" customFormat="1" ht="15.95" customHeight="1" x14ac:dyDescent="0.25">
      <c r="S796" s="119"/>
    </row>
    <row r="797" spans="19:19" s="11" customFormat="1" ht="15.95" customHeight="1" x14ac:dyDescent="0.25">
      <c r="S797" s="119"/>
    </row>
    <row r="798" spans="19:19" s="11" customFormat="1" ht="15.95" customHeight="1" x14ac:dyDescent="0.25">
      <c r="S798" s="119"/>
    </row>
    <row r="799" spans="19:19" s="11" customFormat="1" ht="15.95" customHeight="1" x14ac:dyDescent="0.25">
      <c r="S799" s="119"/>
    </row>
    <row r="800" spans="19:19" s="11" customFormat="1" ht="15.95" customHeight="1" x14ac:dyDescent="0.25">
      <c r="S800" s="119"/>
    </row>
    <row r="801" spans="19:19" s="11" customFormat="1" ht="15.95" customHeight="1" x14ac:dyDescent="0.25">
      <c r="S801" s="119"/>
    </row>
    <row r="802" spans="19:19" s="11" customFormat="1" ht="15.95" customHeight="1" x14ac:dyDescent="0.25">
      <c r="S802" s="119"/>
    </row>
    <row r="803" spans="19:19" s="11" customFormat="1" ht="15.95" customHeight="1" x14ac:dyDescent="0.25">
      <c r="S803" s="119"/>
    </row>
    <row r="804" spans="19:19" s="11" customFormat="1" ht="15.95" customHeight="1" x14ac:dyDescent="0.25">
      <c r="S804" s="119"/>
    </row>
    <row r="805" spans="19:19" s="11" customFormat="1" ht="15.95" customHeight="1" x14ac:dyDescent="0.25">
      <c r="S805" s="119"/>
    </row>
    <row r="806" spans="19:19" s="11" customFormat="1" ht="15.95" customHeight="1" x14ac:dyDescent="0.25">
      <c r="S806" s="119"/>
    </row>
    <row r="807" spans="19:19" s="11" customFormat="1" ht="15.95" customHeight="1" x14ac:dyDescent="0.25">
      <c r="S807" s="119"/>
    </row>
    <row r="808" spans="19:19" s="11" customFormat="1" ht="15.95" customHeight="1" x14ac:dyDescent="0.25">
      <c r="S808" s="119"/>
    </row>
    <row r="809" spans="19:19" s="11" customFormat="1" ht="15.95" customHeight="1" x14ac:dyDescent="0.25">
      <c r="S809" s="119"/>
    </row>
    <row r="810" spans="19:19" s="11" customFormat="1" ht="15.95" customHeight="1" x14ac:dyDescent="0.25">
      <c r="S810" s="119"/>
    </row>
    <row r="811" spans="19:19" s="11" customFormat="1" ht="15.95" customHeight="1" x14ac:dyDescent="0.25">
      <c r="S811" s="119"/>
    </row>
    <row r="812" spans="19:19" s="11" customFormat="1" ht="15.95" customHeight="1" x14ac:dyDescent="0.25">
      <c r="S812" s="119"/>
    </row>
    <row r="813" spans="19:19" s="11" customFormat="1" ht="15.95" customHeight="1" x14ac:dyDescent="0.25">
      <c r="S813" s="119"/>
    </row>
    <row r="814" spans="19:19" s="11" customFormat="1" ht="15.95" customHeight="1" x14ac:dyDescent="0.25">
      <c r="S814" s="119"/>
    </row>
    <row r="815" spans="19:19" s="11" customFormat="1" ht="15.95" customHeight="1" x14ac:dyDescent="0.25">
      <c r="S815" s="119"/>
    </row>
    <row r="816" spans="19:19" s="11" customFormat="1" ht="15.95" customHeight="1" x14ac:dyDescent="0.25">
      <c r="S816" s="119"/>
    </row>
    <row r="817" spans="19:19" s="11" customFormat="1" ht="15.95" customHeight="1" x14ac:dyDescent="0.25">
      <c r="S817" s="119"/>
    </row>
    <row r="818" spans="19:19" s="11" customFormat="1" ht="15.95" customHeight="1" x14ac:dyDescent="0.25">
      <c r="S818" s="119"/>
    </row>
    <row r="819" spans="19:19" s="11" customFormat="1" ht="15.95" customHeight="1" x14ac:dyDescent="0.25">
      <c r="S819" s="119"/>
    </row>
    <row r="820" spans="19:19" s="11" customFormat="1" ht="15.95" customHeight="1" x14ac:dyDescent="0.25">
      <c r="S820" s="119"/>
    </row>
    <row r="821" spans="19:19" s="11" customFormat="1" ht="15.95" customHeight="1" x14ac:dyDescent="0.25">
      <c r="S821" s="119"/>
    </row>
    <row r="822" spans="19:19" s="11" customFormat="1" ht="15.95" customHeight="1" x14ac:dyDescent="0.25">
      <c r="S822" s="119"/>
    </row>
    <row r="823" spans="19:19" s="11" customFormat="1" ht="15.95" customHeight="1" x14ac:dyDescent="0.25">
      <c r="S823" s="119"/>
    </row>
    <row r="824" spans="19:19" s="11" customFormat="1" ht="15.95" customHeight="1" x14ac:dyDescent="0.25">
      <c r="S824" s="119"/>
    </row>
    <row r="825" spans="19:19" s="11" customFormat="1" ht="15.95" customHeight="1" x14ac:dyDescent="0.25">
      <c r="S825" s="119"/>
    </row>
    <row r="826" spans="19:19" s="11" customFormat="1" ht="15.95" customHeight="1" x14ac:dyDescent="0.25">
      <c r="S826" s="119"/>
    </row>
    <row r="827" spans="19:19" s="11" customFormat="1" ht="15.95" customHeight="1" x14ac:dyDescent="0.25">
      <c r="S827" s="119"/>
    </row>
    <row r="828" spans="19:19" s="11" customFormat="1" ht="15.95" customHeight="1" x14ac:dyDescent="0.25">
      <c r="S828" s="119"/>
    </row>
    <row r="829" spans="19:19" s="11" customFormat="1" ht="15.95" customHeight="1" x14ac:dyDescent="0.25">
      <c r="S829" s="119"/>
    </row>
    <row r="830" spans="19:19" s="11" customFormat="1" ht="15.95" customHeight="1" x14ac:dyDescent="0.25">
      <c r="S830" s="119"/>
    </row>
    <row r="831" spans="19:19" s="11" customFormat="1" ht="15.95" customHeight="1" x14ac:dyDescent="0.25">
      <c r="S831" s="119"/>
    </row>
    <row r="832" spans="19:19" s="11" customFormat="1" ht="15.95" customHeight="1" x14ac:dyDescent="0.25">
      <c r="S832" s="119"/>
    </row>
    <row r="833" spans="19:19" s="11" customFormat="1" ht="15.95" customHeight="1" x14ac:dyDescent="0.25">
      <c r="S833" s="119"/>
    </row>
    <row r="834" spans="19:19" s="11" customFormat="1" ht="15.95" customHeight="1" x14ac:dyDescent="0.25">
      <c r="S834" s="119"/>
    </row>
    <row r="835" spans="19:19" s="11" customFormat="1" ht="15.95" customHeight="1" x14ac:dyDescent="0.25">
      <c r="S835" s="119"/>
    </row>
    <row r="836" spans="19:19" s="11" customFormat="1" ht="15.95" customHeight="1" x14ac:dyDescent="0.25">
      <c r="S836" s="119"/>
    </row>
    <row r="837" spans="19:19" s="11" customFormat="1" ht="15.95" customHeight="1" x14ac:dyDescent="0.25">
      <c r="S837" s="119"/>
    </row>
    <row r="838" spans="19:19" s="11" customFormat="1" ht="15.95" customHeight="1" x14ac:dyDescent="0.25">
      <c r="S838" s="119"/>
    </row>
    <row r="839" spans="19:19" s="11" customFormat="1" ht="15.95" customHeight="1" x14ac:dyDescent="0.25">
      <c r="S839" s="119"/>
    </row>
    <row r="840" spans="19:19" s="11" customFormat="1" ht="15.95" customHeight="1" x14ac:dyDescent="0.25">
      <c r="S840" s="119"/>
    </row>
    <row r="841" spans="19:19" s="11" customFormat="1" ht="15.95" customHeight="1" x14ac:dyDescent="0.25">
      <c r="S841" s="119"/>
    </row>
    <row r="842" spans="19:19" s="11" customFormat="1" ht="15.95" customHeight="1" x14ac:dyDescent="0.25">
      <c r="S842" s="119"/>
    </row>
    <row r="843" spans="19:19" s="11" customFormat="1" ht="15.95" customHeight="1" x14ac:dyDescent="0.25">
      <c r="S843" s="119"/>
    </row>
    <row r="844" spans="19:19" s="11" customFormat="1" ht="15.95" customHeight="1" x14ac:dyDescent="0.25">
      <c r="S844" s="119"/>
    </row>
    <row r="845" spans="19:19" s="11" customFormat="1" ht="15.95" customHeight="1" x14ac:dyDescent="0.25">
      <c r="S845" s="119"/>
    </row>
    <row r="846" spans="19:19" s="11" customFormat="1" ht="15.95" customHeight="1" x14ac:dyDescent="0.25">
      <c r="S846" s="119"/>
    </row>
    <row r="847" spans="19:19" s="11" customFormat="1" ht="15.95" customHeight="1" x14ac:dyDescent="0.25">
      <c r="S847" s="119"/>
    </row>
    <row r="848" spans="19:19" s="11" customFormat="1" ht="15.95" customHeight="1" x14ac:dyDescent="0.25">
      <c r="S848" s="119"/>
    </row>
    <row r="849" spans="19:19" s="11" customFormat="1" ht="15.95" customHeight="1" x14ac:dyDescent="0.25">
      <c r="S849" s="119"/>
    </row>
    <row r="850" spans="19:19" s="11" customFormat="1" ht="15.95" customHeight="1" x14ac:dyDescent="0.25">
      <c r="S850" s="119"/>
    </row>
    <row r="851" spans="19:19" s="11" customFormat="1" ht="15.95" customHeight="1" x14ac:dyDescent="0.25">
      <c r="S851" s="119"/>
    </row>
    <row r="852" spans="19:19" s="11" customFormat="1" ht="15.95" customHeight="1" x14ac:dyDescent="0.25">
      <c r="S852" s="119"/>
    </row>
    <row r="853" spans="19:19" s="11" customFormat="1" ht="15.95" customHeight="1" x14ac:dyDescent="0.25">
      <c r="S853" s="119"/>
    </row>
    <row r="854" spans="19:19" s="11" customFormat="1" ht="15.95" customHeight="1" x14ac:dyDescent="0.25">
      <c r="S854" s="119"/>
    </row>
    <row r="855" spans="19:19" s="11" customFormat="1" ht="15.95" customHeight="1" x14ac:dyDescent="0.25">
      <c r="S855" s="119"/>
    </row>
    <row r="856" spans="19:19" s="11" customFormat="1" ht="15.95" customHeight="1" x14ac:dyDescent="0.25">
      <c r="S856" s="119"/>
    </row>
    <row r="857" spans="19:19" s="11" customFormat="1" ht="15.95" customHeight="1" x14ac:dyDescent="0.25">
      <c r="S857" s="119"/>
    </row>
    <row r="858" spans="19:19" s="11" customFormat="1" ht="15.95" customHeight="1" x14ac:dyDescent="0.25">
      <c r="S858" s="119"/>
    </row>
    <row r="859" spans="19:19" s="11" customFormat="1" ht="15.95" customHeight="1" x14ac:dyDescent="0.25">
      <c r="S859" s="119"/>
    </row>
    <row r="860" spans="19:19" s="11" customFormat="1" ht="15.95" customHeight="1" x14ac:dyDescent="0.25">
      <c r="S860" s="119"/>
    </row>
    <row r="861" spans="19:19" s="11" customFormat="1" ht="15.95" customHeight="1" x14ac:dyDescent="0.25">
      <c r="S861" s="119"/>
    </row>
    <row r="862" spans="19:19" s="11" customFormat="1" ht="15.95" customHeight="1" x14ac:dyDescent="0.25">
      <c r="S862" s="119"/>
    </row>
    <row r="863" spans="19:19" s="11" customFormat="1" ht="15.95" customHeight="1" x14ac:dyDescent="0.25">
      <c r="S863" s="119"/>
    </row>
    <row r="864" spans="19:19" s="11" customFormat="1" ht="15.95" customHeight="1" x14ac:dyDescent="0.25">
      <c r="S864" s="119"/>
    </row>
    <row r="865" spans="19:19" s="11" customFormat="1" ht="15.95" customHeight="1" x14ac:dyDescent="0.25">
      <c r="S865" s="119"/>
    </row>
    <row r="866" spans="19:19" s="11" customFormat="1" ht="15.95" customHeight="1" x14ac:dyDescent="0.25">
      <c r="S866" s="119"/>
    </row>
    <row r="867" spans="19:19" s="11" customFormat="1" ht="15.95" customHeight="1" x14ac:dyDescent="0.25">
      <c r="S867" s="119"/>
    </row>
    <row r="868" spans="19:19" s="11" customFormat="1" ht="15.95" customHeight="1" x14ac:dyDescent="0.25">
      <c r="S868" s="119"/>
    </row>
    <row r="869" spans="19:19" s="11" customFormat="1" ht="15.95" customHeight="1" x14ac:dyDescent="0.25">
      <c r="S869" s="119"/>
    </row>
    <row r="870" spans="19:19" s="11" customFormat="1" ht="15.95" customHeight="1" x14ac:dyDescent="0.25">
      <c r="S870" s="119"/>
    </row>
    <row r="871" spans="19:19" s="11" customFormat="1" ht="15.95" customHeight="1" x14ac:dyDescent="0.25">
      <c r="S871" s="119"/>
    </row>
    <row r="872" spans="19:19" s="11" customFormat="1" ht="15.95" customHeight="1" x14ac:dyDescent="0.25">
      <c r="S872" s="119"/>
    </row>
    <row r="873" spans="19:19" s="11" customFormat="1" ht="15.95" customHeight="1" x14ac:dyDescent="0.25">
      <c r="S873" s="119"/>
    </row>
    <row r="874" spans="19:19" s="11" customFormat="1" ht="15.95" customHeight="1" x14ac:dyDescent="0.25">
      <c r="S874" s="119"/>
    </row>
    <row r="875" spans="19:19" s="11" customFormat="1" ht="15.95" customHeight="1" x14ac:dyDescent="0.25">
      <c r="S875" s="119"/>
    </row>
    <row r="876" spans="19:19" s="11" customFormat="1" ht="15.95" customHeight="1" x14ac:dyDescent="0.25">
      <c r="S876" s="119"/>
    </row>
    <row r="877" spans="19:19" s="11" customFormat="1" ht="15.95" customHeight="1" x14ac:dyDescent="0.25">
      <c r="S877" s="119"/>
    </row>
    <row r="878" spans="19:19" s="11" customFormat="1" ht="15.95" customHeight="1" x14ac:dyDescent="0.25">
      <c r="S878" s="119"/>
    </row>
    <row r="879" spans="19:19" s="11" customFormat="1" ht="15.95" customHeight="1" x14ac:dyDescent="0.25">
      <c r="S879" s="119"/>
    </row>
    <row r="880" spans="19:19" s="11" customFormat="1" ht="15.95" customHeight="1" x14ac:dyDescent="0.25">
      <c r="S880" s="119"/>
    </row>
    <row r="881" spans="19:19" s="11" customFormat="1" ht="15.95" customHeight="1" x14ac:dyDescent="0.25">
      <c r="S881" s="119"/>
    </row>
    <row r="882" spans="19:19" s="11" customFormat="1" ht="15.95" customHeight="1" x14ac:dyDescent="0.25">
      <c r="S882" s="119"/>
    </row>
    <row r="883" spans="19:19" s="11" customFormat="1" ht="15.95" customHeight="1" x14ac:dyDescent="0.25">
      <c r="S883" s="119"/>
    </row>
    <row r="884" spans="19:19" s="11" customFormat="1" ht="15.95" customHeight="1" x14ac:dyDescent="0.25">
      <c r="S884" s="119"/>
    </row>
    <row r="885" spans="19:19" s="11" customFormat="1" ht="15.95" customHeight="1" x14ac:dyDescent="0.25">
      <c r="S885" s="119"/>
    </row>
    <row r="886" spans="19:19" s="11" customFormat="1" ht="15.95" customHeight="1" x14ac:dyDescent="0.25">
      <c r="S886" s="119"/>
    </row>
    <row r="887" spans="19:19" s="11" customFormat="1" ht="15.95" customHeight="1" x14ac:dyDescent="0.25">
      <c r="S887" s="119"/>
    </row>
    <row r="888" spans="19:19" s="11" customFormat="1" ht="15.95" customHeight="1" x14ac:dyDescent="0.25">
      <c r="S888" s="119"/>
    </row>
    <row r="889" spans="19:19" s="11" customFormat="1" ht="15.95" customHeight="1" x14ac:dyDescent="0.25">
      <c r="S889" s="119"/>
    </row>
    <row r="890" spans="19:19" s="11" customFormat="1" ht="15.95" customHeight="1" x14ac:dyDescent="0.25">
      <c r="S890" s="119"/>
    </row>
    <row r="891" spans="19:19" s="11" customFormat="1" ht="15.95" customHeight="1" x14ac:dyDescent="0.25">
      <c r="S891" s="119"/>
    </row>
    <row r="892" spans="19:19" s="11" customFormat="1" ht="15.95" customHeight="1" x14ac:dyDescent="0.25">
      <c r="S892" s="119"/>
    </row>
    <row r="893" spans="19:19" s="11" customFormat="1" ht="15.95" customHeight="1" x14ac:dyDescent="0.25">
      <c r="S893" s="119"/>
    </row>
    <row r="894" spans="19:19" s="11" customFormat="1" ht="15.95" customHeight="1" x14ac:dyDescent="0.25">
      <c r="S894" s="119"/>
    </row>
    <row r="895" spans="19:19" s="11" customFormat="1" ht="15.95" customHeight="1" x14ac:dyDescent="0.25">
      <c r="S895" s="119"/>
    </row>
    <row r="896" spans="19:19" s="11" customFormat="1" ht="15.95" customHeight="1" x14ac:dyDescent="0.25">
      <c r="S896" s="119"/>
    </row>
    <row r="897" spans="19:19" s="11" customFormat="1" ht="15.95" customHeight="1" x14ac:dyDescent="0.25">
      <c r="S897" s="119"/>
    </row>
    <row r="898" spans="19:19" s="11" customFormat="1" ht="15.95" customHeight="1" x14ac:dyDescent="0.25">
      <c r="S898" s="119"/>
    </row>
    <row r="899" spans="19:19" s="11" customFormat="1" ht="15.95" customHeight="1" x14ac:dyDescent="0.25">
      <c r="S899" s="119"/>
    </row>
    <row r="900" spans="19:19" s="11" customFormat="1" ht="15.95" customHeight="1" x14ac:dyDescent="0.25">
      <c r="S900" s="119"/>
    </row>
    <row r="901" spans="19:19" s="11" customFormat="1" ht="15.95" customHeight="1" x14ac:dyDescent="0.25">
      <c r="S901" s="119"/>
    </row>
    <row r="902" spans="19:19" s="11" customFormat="1" ht="15.95" customHeight="1" x14ac:dyDescent="0.25">
      <c r="S902" s="119"/>
    </row>
    <row r="903" spans="19:19" s="11" customFormat="1" ht="15.95" customHeight="1" x14ac:dyDescent="0.25">
      <c r="S903" s="119"/>
    </row>
    <row r="904" spans="19:19" s="11" customFormat="1" ht="15.95" customHeight="1" x14ac:dyDescent="0.25">
      <c r="S904" s="119"/>
    </row>
    <row r="905" spans="19:19" s="11" customFormat="1" ht="15.95" customHeight="1" x14ac:dyDescent="0.25">
      <c r="S905" s="119"/>
    </row>
    <row r="906" spans="19:19" s="11" customFormat="1" ht="15.95" customHeight="1" x14ac:dyDescent="0.25">
      <c r="S906" s="119"/>
    </row>
    <row r="907" spans="19:19" s="11" customFormat="1" ht="15.95" customHeight="1" x14ac:dyDescent="0.25">
      <c r="S907" s="119"/>
    </row>
    <row r="908" spans="19:19" s="11" customFormat="1" ht="15.95" customHeight="1" x14ac:dyDescent="0.25">
      <c r="S908" s="119"/>
    </row>
    <row r="909" spans="19:19" s="11" customFormat="1" ht="15.95" customHeight="1" x14ac:dyDescent="0.25">
      <c r="S909" s="119"/>
    </row>
    <row r="910" spans="19:19" s="11" customFormat="1" ht="15.95" customHeight="1" x14ac:dyDescent="0.25">
      <c r="S910" s="119"/>
    </row>
    <row r="911" spans="19:19" s="11" customFormat="1" ht="15.95" customHeight="1" x14ac:dyDescent="0.25">
      <c r="S911" s="119"/>
    </row>
    <row r="912" spans="19:19" s="11" customFormat="1" ht="15.95" customHeight="1" x14ac:dyDescent="0.25">
      <c r="S912" s="119"/>
    </row>
    <row r="913" spans="19:19" s="11" customFormat="1" ht="15.95" customHeight="1" x14ac:dyDescent="0.25">
      <c r="S913" s="119"/>
    </row>
    <row r="914" spans="19:19" s="11" customFormat="1" ht="15.95" customHeight="1" x14ac:dyDescent="0.25">
      <c r="S914" s="119"/>
    </row>
    <row r="915" spans="19:19" s="11" customFormat="1" ht="15.95" customHeight="1" x14ac:dyDescent="0.25">
      <c r="S915" s="119"/>
    </row>
    <row r="916" spans="19:19" s="11" customFormat="1" ht="15.95" customHeight="1" x14ac:dyDescent="0.25">
      <c r="S916" s="119"/>
    </row>
    <row r="917" spans="19:19" s="11" customFormat="1" ht="15.95" customHeight="1" x14ac:dyDescent="0.25">
      <c r="S917" s="119"/>
    </row>
    <row r="918" spans="19:19" s="11" customFormat="1" ht="15.95" customHeight="1" x14ac:dyDescent="0.25">
      <c r="S918" s="119"/>
    </row>
    <row r="919" spans="19:19" s="11" customFormat="1" ht="15.95" customHeight="1" x14ac:dyDescent="0.25">
      <c r="S919" s="119"/>
    </row>
    <row r="920" spans="19:19" s="11" customFormat="1" ht="15.95" customHeight="1" x14ac:dyDescent="0.25">
      <c r="S920" s="119"/>
    </row>
    <row r="921" spans="19:19" s="11" customFormat="1" ht="15.95" customHeight="1" x14ac:dyDescent="0.25">
      <c r="S921" s="119"/>
    </row>
    <row r="922" spans="19:19" s="11" customFormat="1" ht="15.95" customHeight="1" x14ac:dyDescent="0.25">
      <c r="S922" s="119"/>
    </row>
    <row r="923" spans="19:19" s="11" customFormat="1" ht="15.95" customHeight="1" x14ac:dyDescent="0.25">
      <c r="S923" s="119"/>
    </row>
    <row r="924" spans="19:19" s="11" customFormat="1" ht="15.95" customHeight="1" x14ac:dyDescent="0.25">
      <c r="S924" s="119"/>
    </row>
    <row r="925" spans="19:19" s="11" customFormat="1" ht="15.95" customHeight="1" x14ac:dyDescent="0.25">
      <c r="S925" s="119"/>
    </row>
    <row r="926" spans="19:19" s="11" customFormat="1" ht="15.95" customHeight="1" x14ac:dyDescent="0.25">
      <c r="S926" s="119"/>
    </row>
    <row r="927" spans="19:19" s="11" customFormat="1" ht="15.95" customHeight="1" x14ac:dyDescent="0.25">
      <c r="S927" s="119"/>
    </row>
    <row r="928" spans="19:19" s="11" customFormat="1" ht="15.95" customHeight="1" x14ac:dyDescent="0.25">
      <c r="S928" s="119"/>
    </row>
    <row r="929" spans="19:19" s="11" customFormat="1" ht="15.95" customHeight="1" x14ac:dyDescent="0.25">
      <c r="S929" s="119"/>
    </row>
    <row r="930" spans="19:19" s="11" customFormat="1" ht="15.95" customHeight="1" x14ac:dyDescent="0.25">
      <c r="S930" s="119"/>
    </row>
    <row r="931" spans="19:19" s="11" customFormat="1" ht="15.95" customHeight="1" x14ac:dyDescent="0.25">
      <c r="S931" s="119"/>
    </row>
    <row r="932" spans="19:19" s="11" customFormat="1" ht="15.95" customHeight="1" x14ac:dyDescent="0.25">
      <c r="S932" s="119"/>
    </row>
    <row r="933" spans="19:19" s="11" customFormat="1" ht="15.95" customHeight="1" x14ac:dyDescent="0.25">
      <c r="S933" s="119"/>
    </row>
    <row r="934" spans="19:19" s="11" customFormat="1" ht="15.95" customHeight="1" x14ac:dyDescent="0.25">
      <c r="S934" s="119"/>
    </row>
    <row r="935" spans="19:19" s="11" customFormat="1" ht="15.95" customHeight="1" x14ac:dyDescent="0.25">
      <c r="S935" s="119"/>
    </row>
    <row r="936" spans="19:19" s="11" customFormat="1" ht="15.95" customHeight="1" x14ac:dyDescent="0.25">
      <c r="S936" s="119"/>
    </row>
    <row r="937" spans="19:19" s="11" customFormat="1" ht="15.95" customHeight="1" x14ac:dyDescent="0.25">
      <c r="S937" s="119"/>
    </row>
    <row r="938" spans="19:19" s="11" customFormat="1" ht="15.95" customHeight="1" x14ac:dyDescent="0.25">
      <c r="S938" s="119"/>
    </row>
    <row r="939" spans="19:19" s="11" customFormat="1" ht="15.95" customHeight="1" x14ac:dyDescent="0.25">
      <c r="S939" s="119"/>
    </row>
    <row r="940" spans="19:19" s="11" customFormat="1" ht="15.95" customHeight="1" x14ac:dyDescent="0.25">
      <c r="S940" s="119"/>
    </row>
    <row r="941" spans="19:19" s="11" customFormat="1" ht="15.95" customHeight="1" x14ac:dyDescent="0.25">
      <c r="S941" s="119"/>
    </row>
    <row r="942" spans="19:19" s="11" customFormat="1" ht="15.95" customHeight="1" x14ac:dyDescent="0.25">
      <c r="S942" s="119"/>
    </row>
    <row r="943" spans="19:19" s="11" customFormat="1" ht="15.95" customHeight="1" x14ac:dyDescent="0.25">
      <c r="S943" s="119"/>
    </row>
    <row r="944" spans="19:19" s="11" customFormat="1" ht="15.95" customHeight="1" x14ac:dyDescent="0.25">
      <c r="S944" s="119"/>
    </row>
    <row r="945" spans="19:19" s="11" customFormat="1" ht="15.95" customHeight="1" x14ac:dyDescent="0.25">
      <c r="S945" s="119"/>
    </row>
    <row r="946" spans="19:19" s="11" customFormat="1" ht="15.95" customHeight="1" x14ac:dyDescent="0.25">
      <c r="S946" s="119"/>
    </row>
    <row r="947" spans="19:19" s="11" customFormat="1" ht="15.95" customHeight="1" x14ac:dyDescent="0.25">
      <c r="S947" s="119"/>
    </row>
    <row r="948" spans="19:19" s="11" customFormat="1" ht="15.95" customHeight="1" x14ac:dyDescent="0.25">
      <c r="S948" s="119"/>
    </row>
    <row r="949" spans="19:19" s="11" customFormat="1" ht="15.95" customHeight="1" x14ac:dyDescent="0.25">
      <c r="S949" s="119"/>
    </row>
    <row r="950" spans="19:19" s="11" customFormat="1" ht="15.95" customHeight="1" x14ac:dyDescent="0.25">
      <c r="S950" s="119"/>
    </row>
    <row r="951" spans="19:19" s="11" customFormat="1" ht="15.95" customHeight="1" x14ac:dyDescent="0.25">
      <c r="S951" s="119"/>
    </row>
    <row r="952" spans="19:19" s="11" customFormat="1" ht="15.95" customHeight="1" x14ac:dyDescent="0.25">
      <c r="S952" s="119"/>
    </row>
    <row r="953" spans="19:19" s="11" customFormat="1" ht="15.95" customHeight="1" x14ac:dyDescent="0.25">
      <c r="S953" s="119"/>
    </row>
    <row r="954" spans="19:19" s="11" customFormat="1" ht="15.95" customHeight="1" x14ac:dyDescent="0.25">
      <c r="S954" s="119"/>
    </row>
    <row r="955" spans="19:19" s="11" customFormat="1" ht="15.95" customHeight="1" x14ac:dyDescent="0.25">
      <c r="S955" s="119"/>
    </row>
    <row r="956" spans="19:19" s="11" customFormat="1" ht="15.95" customHeight="1" x14ac:dyDescent="0.25">
      <c r="S956" s="119"/>
    </row>
    <row r="957" spans="19:19" s="11" customFormat="1" ht="15.95" customHeight="1" x14ac:dyDescent="0.25">
      <c r="S957" s="119"/>
    </row>
    <row r="958" spans="19:19" s="11" customFormat="1" ht="15.95" customHeight="1" x14ac:dyDescent="0.25">
      <c r="S958" s="119"/>
    </row>
    <row r="959" spans="19:19" s="11" customFormat="1" ht="15.95" customHeight="1" x14ac:dyDescent="0.25">
      <c r="S959" s="119"/>
    </row>
    <row r="960" spans="19:19" s="11" customFormat="1" ht="15.95" customHeight="1" x14ac:dyDescent="0.25">
      <c r="S960" s="119"/>
    </row>
    <row r="961" spans="19:19" s="11" customFormat="1" ht="15.95" customHeight="1" x14ac:dyDescent="0.25">
      <c r="S961" s="119"/>
    </row>
    <row r="962" spans="19:19" s="11" customFormat="1" ht="15.95" customHeight="1" x14ac:dyDescent="0.25">
      <c r="S962" s="119"/>
    </row>
    <row r="963" spans="19:19" s="11" customFormat="1" ht="15.95" customHeight="1" x14ac:dyDescent="0.25">
      <c r="S963" s="119"/>
    </row>
    <row r="964" spans="19:19" s="11" customFormat="1" ht="15.95" customHeight="1" x14ac:dyDescent="0.25">
      <c r="S964" s="119"/>
    </row>
    <row r="965" spans="19:19" s="11" customFormat="1" ht="15.95" customHeight="1" x14ac:dyDescent="0.25">
      <c r="S965" s="119"/>
    </row>
    <row r="966" spans="19:19" s="11" customFormat="1" ht="15.95" customHeight="1" x14ac:dyDescent="0.25">
      <c r="S966" s="119"/>
    </row>
    <row r="967" spans="19:19" s="11" customFormat="1" ht="15.95" customHeight="1" x14ac:dyDescent="0.25">
      <c r="S967" s="119"/>
    </row>
    <row r="968" spans="19:19" s="11" customFormat="1" ht="15.95" customHeight="1" x14ac:dyDescent="0.25">
      <c r="S968" s="119"/>
    </row>
    <row r="969" spans="19:19" s="11" customFormat="1" ht="15.95" customHeight="1" x14ac:dyDescent="0.25">
      <c r="S969" s="119"/>
    </row>
    <row r="970" spans="19:19" s="11" customFormat="1" ht="15.95" customHeight="1" x14ac:dyDescent="0.25">
      <c r="S970" s="119"/>
    </row>
    <row r="971" spans="19:19" s="11" customFormat="1" ht="15.95" customHeight="1" x14ac:dyDescent="0.25">
      <c r="S971" s="119"/>
    </row>
    <row r="972" spans="19:19" s="11" customFormat="1" ht="15.95" customHeight="1" x14ac:dyDescent="0.25">
      <c r="S972" s="119"/>
    </row>
    <row r="973" spans="19:19" s="11" customFormat="1" ht="15.95" customHeight="1" x14ac:dyDescent="0.25">
      <c r="S973" s="119"/>
    </row>
    <row r="974" spans="19:19" s="11" customFormat="1" ht="15.95" customHeight="1" x14ac:dyDescent="0.25">
      <c r="S974" s="119"/>
    </row>
    <row r="975" spans="19:19" s="11" customFormat="1" ht="15.95" customHeight="1" x14ac:dyDescent="0.25">
      <c r="S975" s="119"/>
    </row>
    <row r="976" spans="19:19" s="11" customFormat="1" ht="15.95" customHeight="1" x14ac:dyDescent="0.25">
      <c r="S976" s="119"/>
    </row>
    <row r="977" spans="19:19" s="11" customFormat="1" ht="15.95" customHeight="1" x14ac:dyDescent="0.25">
      <c r="S977" s="119"/>
    </row>
    <row r="978" spans="19:19" s="11" customFormat="1" ht="15.95" customHeight="1" x14ac:dyDescent="0.25">
      <c r="S978" s="119"/>
    </row>
    <row r="979" spans="19:19" s="11" customFormat="1" ht="15.95" customHeight="1" x14ac:dyDescent="0.25">
      <c r="S979" s="119"/>
    </row>
    <row r="980" spans="19:19" s="11" customFormat="1" ht="15.95" customHeight="1" x14ac:dyDescent="0.25">
      <c r="S980" s="119"/>
    </row>
    <row r="981" spans="19:19" s="11" customFormat="1" ht="15.95" customHeight="1" x14ac:dyDescent="0.25">
      <c r="S981" s="119"/>
    </row>
    <row r="982" spans="19:19" s="11" customFormat="1" ht="15.95" customHeight="1" x14ac:dyDescent="0.25">
      <c r="S982" s="119"/>
    </row>
    <row r="983" spans="19:19" s="11" customFormat="1" ht="15.95" customHeight="1" x14ac:dyDescent="0.25">
      <c r="S983" s="119"/>
    </row>
    <row r="984" spans="19:19" s="11" customFormat="1" ht="15.95" customHeight="1" x14ac:dyDescent="0.25">
      <c r="S984" s="119"/>
    </row>
    <row r="985" spans="19:19" s="11" customFormat="1" ht="15.95" customHeight="1" x14ac:dyDescent="0.25">
      <c r="S985" s="119"/>
    </row>
    <row r="986" spans="19:19" s="11" customFormat="1" ht="15.95" customHeight="1" x14ac:dyDescent="0.25">
      <c r="S986" s="119"/>
    </row>
    <row r="987" spans="19:19" s="11" customFormat="1" ht="15.95" customHeight="1" x14ac:dyDescent="0.25">
      <c r="S987" s="119"/>
    </row>
    <row r="988" spans="19:19" s="11" customFormat="1" ht="15.95" customHeight="1" x14ac:dyDescent="0.25">
      <c r="S988" s="119"/>
    </row>
    <row r="989" spans="19:19" s="11" customFormat="1" ht="15.95" customHeight="1" x14ac:dyDescent="0.25">
      <c r="S989" s="119"/>
    </row>
    <row r="990" spans="19:19" s="11" customFormat="1" ht="15.95" customHeight="1" x14ac:dyDescent="0.25">
      <c r="S990" s="119"/>
    </row>
    <row r="991" spans="19:19" s="11" customFormat="1" ht="15.95" customHeight="1" x14ac:dyDescent="0.25">
      <c r="S991" s="119"/>
    </row>
    <row r="992" spans="19:19" s="11" customFormat="1" ht="15.95" customHeight="1" x14ac:dyDescent="0.25">
      <c r="S992" s="119"/>
    </row>
    <row r="993" spans="19:19" s="11" customFormat="1" ht="15.95" customHeight="1" x14ac:dyDescent="0.25">
      <c r="S993" s="119"/>
    </row>
    <row r="994" spans="19:19" s="11" customFormat="1" ht="15.95" customHeight="1" x14ac:dyDescent="0.25">
      <c r="S994" s="119"/>
    </row>
    <row r="995" spans="19:19" s="11" customFormat="1" ht="15.95" customHeight="1" x14ac:dyDescent="0.25">
      <c r="S995" s="119"/>
    </row>
    <row r="996" spans="19:19" s="11" customFormat="1" ht="15.95" customHeight="1" x14ac:dyDescent="0.25">
      <c r="S996" s="119"/>
    </row>
    <row r="997" spans="19:19" s="11" customFormat="1" ht="15.95" customHeight="1" x14ac:dyDescent="0.25">
      <c r="S997" s="119"/>
    </row>
    <row r="998" spans="19:19" s="11" customFormat="1" ht="15.95" customHeight="1" x14ac:dyDescent="0.25">
      <c r="S998" s="119"/>
    </row>
    <row r="999" spans="19:19" s="11" customFormat="1" ht="15.95" customHeight="1" x14ac:dyDescent="0.25">
      <c r="S999" s="119"/>
    </row>
    <row r="1000" spans="19:19" s="11" customFormat="1" ht="15.95" customHeight="1" x14ac:dyDescent="0.25">
      <c r="S1000" s="119"/>
    </row>
    <row r="1001" spans="19:19" s="11" customFormat="1" ht="15.95" customHeight="1" x14ac:dyDescent="0.25">
      <c r="S1001" s="119"/>
    </row>
    <row r="1002" spans="19:19" s="11" customFormat="1" ht="15.95" customHeight="1" x14ac:dyDescent="0.25">
      <c r="S1002" s="119"/>
    </row>
    <row r="1003" spans="19:19" s="11" customFormat="1" ht="15.95" customHeight="1" x14ac:dyDescent="0.25">
      <c r="S1003" s="119"/>
    </row>
    <row r="1004" spans="19:19" s="11" customFormat="1" ht="15.95" customHeight="1" x14ac:dyDescent="0.25">
      <c r="S1004" s="119"/>
    </row>
    <row r="1005" spans="19:19" s="11" customFormat="1" ht="15.95" customHeight="1" x14ac:dyDescent="0.25">
      <c r="S1005" s="119"/>
    </row>
    <row r="1006" spans="19:19" s="11" customFormat="1" ht="15.95" customHeight="1" x14ac:dyDescent="0.25">
      <c r="S1006" s="119"/>
    </row>
    <row r="1007" spans="19:19" s="11" customFormat="1" ht="15.95" customHeight="1" x14ac:dyDescent="0.25">
      <c r="S1007" s="119"/>
    </row>
    <row r="1008" spans="19:19" s="11" customFormat="1" ht="15.95" customHeight="1" x14ac:dyDescent="0.25">
      <c r="S1008" s="119"/>
    </row>
    <row r="1009" spans="19:19" s="11" customFormat="1" ht="15.95" customHeight="1" x14ac:dyDescent="0.25">
      <c r="S1009" s="119"/>
    </row>
    <row r="1010" spans="19:19" s="11" customFormat="1" ht="15.95" customHeight="1" x14ac:dyDescent="0.25">
      <c r="S1010" s="119"/>
    </row>
    <row r="1011" spans="19:19" s="11" customFormat="1" ht="15.95" customHeight="1" x14ac:dyDescent="0.25">
      <c r="S1011" s="119"/>
    </row>
    <row r="1012" spans="19:19" s="11" customFormat="1" ht="15.95" customHeight="1" x14ac:dyDescent="0.25">
      <c r="S1012" s="119"/>
    </row>
    <row r="1013" spans="19:19" s="11" customFormat="1" ht="15.95" customHeight="1" x14ac:dyDescent="0.25">
      <c r="S1013" s="119"/>
    </row>
    <row r="1014" spans="19:19" s="11" customFormat="1" ht="15.95" customHeight="1" x14ac:dyDescent="0.25">
      <c r="S1014" s="119"/>
    </row>
    <row r="1015" spans="19:19" s="11" customFormat="1" ht="15.95" customHeight="1" x14ac:dyDescent="0.25">
      <c r="S1015" s="119"/>
    </row>
    <row r="1016" spans="19:19" s="11" customFormat="1" ht="15.95" customHeight="1" x14ac:dyDescent="0.25">
      <c r="S1016" s="119"/>
    </row>
    <row r="1017" spans="19:19" s="11" customFormat="1" ht="15.95" customHeight="1" x14ac:dyDescent="0.25">
      <c r="S1017" s="119"/>
    </row>
    <row r="1018" spans="19:19" s="11" customFormat="1" ht="15.95" customHeight="1" x14ac:dyDescent="0.25">
      <c r="S1018" s="119"/>
    </row>
    <row r="1019" spans="19:19" s="11" customFormat="1" ht="15.95" customHeight="1" x14ac:dyDescent="0.25">
      <c r="S1019" s="119"/>
    </row>
    <row r="1020" spans="19:19" s="11" customFormat="1" ht="15.95" customHeight="1" x14ac:dyDescent="0.25">
      <c r="S1020" s="119"/>
    </row>
    <row r="1021" spans="19:19" s="11" customFormat="1" ht="15.95" customHeight="1" x14ac:dyDescent="0.25">
      <c r="S1021" s="119"/>
    </row>
    <row r="1022" spans="19:19" s="11" customFormat="1" ht="15.95" customHeight="1" x14ac:dyDescent="0.25">
      <c r="S1022" s="119"/>
    </row>
    <row r="1023" spans="19:19" s="11" customFormat="1" ht="15.95" customHeight="1" x14ac:dyDescent="0.25">
      <c r="S1023" s="119"/>
    </row>
    <row r="1024" spans="19:19" s="11" customFormat="1" ht="15.95" customHeight="1" x14ac:dyDescent="0.25">
      <c r="S1024" s="119"/>
    </row>
    <row r="1025" spans="19:19" s="11" customFormat="1" ht="15.95" customHeight="1" x14ac:dyDescent="0.25">
      <c r="S1025" s="119"/>
    </row>
    <row r="1026" spans="19:19" s="11" customFormat="1" ht="15.95" customHeight="1" x14ac:dyDescent="0.25">
      <c r="S1026" s="119"/>
    </row>
    <row r="1027" spans="19:19" s="11" customFormat="1" ht="15.95" customHeight="1" x14ac:dyDescent="0.25">
      <c r="S1027" s="119"/>
    </row>
    <row r="1028" spans="19:19" s="11" customFormat="1" ht="15.95" customHeight="1" x14ac:dyDescent="0.25">
      <c r="S1028" s="119"/>
    </row>
    <row r="1029" spans="19:19" s="11" customFormat="1" ht="15.95" customHeight="1" x14ac:dyDescent="0.25">
      <c r="S1029" s="119"/>
    </row>
    <row r="1030" spans="19:19" s="11" customFormat="1" ht="15.95" customHeight="1" x14ac:dyDescent="0.25">
      <c r="S1030" s="119"/>
    </row>
    <row r="1031" spans="19:19" s="11" customFormat="1" ht="15.95" customHeight="1" x14ac:dyDescent="0.25">
      <c r="S1031" s="119"/>
    </row>
    <row r="1032" spans="19:19" s="11" customFormat="1" ht="15.95" customHeight="1" x14ac:dyDescent="0.25">
      <c r="S1032" s="119"/>
    </row>
    <row r="1033" spans="19:19" s="11" customFormat="1" ht="15.95" customHeight="1" x14ac:dyDescent="0.25">
      <c r="S1033" s="119"/>
    </row>
    <row r="1034" spans="19:19" s="11" customFormat="1" ht="15.95" customHeight="1" x14ac:dyDescent="0.25">
      <c r="S1034" s="119"/>
    </row>
    <row r="1035" spans="19:19" s="11" customFormat="1" ht="15.95" customHeight="1" x14ac:dyDescent="0.25">
      <c r="S1035" s="119"/>
    </row>
    <row r="1036" spans="19:19" s="11" customFormat="1" ht="15.95" customHeight="1" x14ac:dyDescent="0.25">
      <c r="S1036" s="119"/>
    </row>
    <row r="1037" spans="19:19" s="11" customFormat="1" ht="15.95" customHeight="1" x14ac:dyDescent="0.25">
      <c r="S1037" s="119"/>
    </row>
    <row r="1038" spans="19:19" s="11" customFormat="1" ht="15.95" customHeight="1" x14ac:dyDescent="0.25">
      <c r="S1038" s="119"/>
    </row>
    <row r="1039" spans="19:19" s="11" customFormat="1" ht="15.95" customHeight="1" x14ac:dyDescent="0.25">
      <c r="S1039" s="119"/>
    </row>
    <row r="1040" spans="19:19" s="11" customFormat="1" ht="15.95" customHeight="1" x14ac:dyDescent="0.25">
      <c r="S1040" s="119"/>
    </row>
    <row r="1041" spans="19:19" s="11" customFormat="1" ht="15.95" customHeight="1" x14ac:dyDescent="0.25">
      <c r="S1041" s="119"/>
    </row>
    <row r="1042" spans="19:19" s="11" customFormat="1" ht="15.95" customHeight="1" x14ac:dyDescent="0.25">
      <c r="S1042" s="119"/>
    </row>
    <row r="1043" spans="19:19" s="11" customFormat="1" ht="15.95" customHeight="1" x14ac:dyDescent="0.25">
      <c r="S1043" s="119"/>
    </row>
    <row r="1044" spans="19:19" s="11" customFormat="1" ht="15.95" customHeight="1" x14ac:dyDescent="0.25">
      <c r="S1044" s="119"/>
    </row>
    <row r="1045" spans="19:19" s="11" customFormat="1" ht="15.95" customHeight="1" x14ac:dyDescent="0.25">
      <c r="S1045" s="119"/>
    </row>
    <row r="1046" spans="19:19" s="11" customFormat="1" ht="15.95" customHeight="1" x14ac:dyDescent="0.25">
      <c r="S1046" s="119"/>
    </row>
    <row r="1047" spans="19:19" s="11" customFormat="1" ht="15.95" customHeight="1" x14ac:dyDescent="0.25">
      <c r="S1047" s="119"/>
    </row>
    <row r="1048" spans="19:19" s="11" customFormat="1" ht="15.95" customHeight="1" x14ac:dyDescent="0.25">
      <c r="S1048" s="119"/>
    </row>
    <row r="1049" spans="19:19" s="11" customFormat="1" ht="15.95" customHeight="1" x14ac:dyDescent="0.25">
      <c r="S1049" s="119"/>
    </row>
    <row r="1050" spans="19:19" s="11" customFormat="1" ht="15.95" customHeight="1" x14ac:dyDescent="0.25">
      <c r="S1050" s="119"/>
    </row>
    <row r="1051" spans="19:19" s="11" customFormat="1" ht="15.95" customHeight="1" x14ac:dyDescent="0.25">
      <c r="S1051" s="119"/>
    </row>
    <row r="1052" spans="19:19" s="11" customFormat="1" ht="15.95" customHeight="1" x14ac:dyDescent="0.25">
      <c r="S1052" s="119"/>
    </row>
    <row r="1053" spans="19:19" s="11" customFormat="1" ht="15.95" customHeight="1" x14ac:dyDescent="0.25">
      <c r="S1053" s="119"/>
    </row>
    <row r="1054" spans="19:19" s="11" customFormat="1" ht="15.95" customHeight="1" x14ac:dyDescent="0.25">
      <c r="S1054" s="119"/>
    </row>
    <row r="1055" spans="19:19" s="11" customFormat="1" ht="15.95" customHeight="1" x14ac:dyDescent="0.25">
      <c r="S1055" s="119"/>
    </row>
    <row r="1056" spans="19:19" s="11" customFormat="1" ht="15.95" customHeight="1" x14ac:dyDescent="0.25">
      <c r="S1056" s="119"/>
    </row>
    <row r="1057" spans="19:19" s="11" customFormat="1" ht="15.95" customHeight="1" x14ac:dyDescent="0.25">
      <c r="S1057" s="119"/>
    </row>
    <row r="1058" spans="19:19" s="11" customFormat="1" ht="15.95" customHeight="1" x14ac:dyDescent="0.25">
      <c r="S1058" s="119"/>
    </row>
    <row r="1059" spans="19:19" s="11" customFormat="1" ht="15.95" customHeight="1" x14ac:dyDescent="0.25">
      <c r="S1059" s="119"/>
    </row>
    <row r="1060" spans="19:19" s="11" customFormat="1" ht="15.95" customHeight="1" x14ac:dyDescent="0.25">
      <c r="S1060" s="119"/>
    </row>
    <row r="1061" spans="19:19" s="11" customFormat="1" ht="15.95" customHeight="1" x14ac:dyDescent="0.25">
      <c r="S1061" s="119"/>
    </row>
    <row r="1062" spans="19:19" s="11" customFormat="1" ht="15.95" customHeight="1" x14ac:dyDescent="0.25">
      <c r="S1062" s="119"/>
    </row>
    <row r="1063" spans="19:19" s="11" customFormat="1" ht="15.95" customHeight="1" x14ac:dyDescent="0.25">
      <c r="S1063" s="119"/>
    </row>
    <row r="1064" spans="19:19" s="11" customFormat="1" ht="15.95" customHeight="1" x14ac:dyDescent="0.25">
      <c r="S1064" s="119"/>
    </row>
    <row r="1065" spans="19:19" s="11" customFormat="1" ht="15.95" customHeight="1" x14ac:dyDescent="0.25">
      <c r="S1065" s="119"/>
    </row>
    <row r="1066" spans="19:19" s="11" customFormat="1" ht="15.95" customHeight="1" x14ac:dyDescent="0.25">
      <c r="S1066" s="119"/>
    </row>
    <row r="1067" spans="19:19" s="11" customFormat="1" ht="15.95" customHeight="1" x14ac:dyDescent="0.25">
      <c r="S1067" s="119"/>
    </row>
    <row r="1068" spans="19:19" s="11" customFormat="1" ht="15.95" customHeight="1" x14ac:dyDescent="0.25">
      <c r="S1068" s="119"/>
    </row>
    <row r="1069" spans="19:19" s="11" customFormat="1" ht="15.95" customHeight="1" x14ac:dyDescent="0.25">
      <c r="S1069" s="119"/>
    </row>
    <row r="1070" spans="19:19" s="11" customFormat="1" ht="15.95" customHeight="1" x14ac:dyDescent="0.25">
      <c r="S1070" s="119"/>
    </row>
    <row r="1071" spans="19:19" s="11" customFormat="1" ht="15.95" customHeight="1" x14ac:dyDescent="0.25">
      <c r="S1071" s="119"/>
    </row>
    <row r="1072" spans="19:19" s="11" customFormat="1" ht="15.95" customHeight="1" x14ac:dyDescent="0.25">
      <c r="S1072" s="119"/>
    </row>
    <row r="1073" spans="19:19" s="11" customFormat="1" ht="15.95" customHeight="1" x14ac:dyDescent="0.25">
      <c r="S1073" s="119"/>
    </row>
    <row r="1074" spans="19:19" s="11" customFormat="1" ht="15.95" customHeight="1" x14ac:dyDescent="0.25">
      <c r="S1074" s="119"/>
    </row>
    <row r="1075" spans="19:19" s="11" customFormat="1" ht="15.95" customHeight="1" x14ac:dyDescent="0.25">
      <c r="S1075" s="119"/>
    </row>
    <row r="1076" spans="19:19" s="11" customFormat="1" ht="15.95" customHeight="1" x14ac:dyDescent="0.25">
      <c r="S1076" s="119"/>
    </row>
    <row r="1077" spans="19:19" s="11" customFormat="1" ht="15.95" customHeight="1" x14ac:dyDescent="0.25">
      <c r="S1077" s="119"/>
    </row>
    <row r="1078" spans="19:19" s="11" customFormat="1" ht="15.95" customHeight="1" x14ac:dyDescent="0.25">
      <c r="S1078" s="119"/>
    </row>
    <row r="1079" spans="19:19" s="11" customFormat="1" ht="15.95" customHeight="1" x14ac:dyDescent="0.25">
      <c r="S1079" s="119"/>
    </row>
    <row r="1080" spans="19:19" s="11" customFormat="1" ht="15.95" customHeight="1" x14ac:dyDescent="0.25">
      <c r="S1080" s="119"/>
    </row>
    <row r="1081" spans="19:19" s="11" customFormat="1" ht="15.95" customHeight="1" x14ac:dyDescent="0.25">
      <c r="S1081" s="119"/>
    </row>
    <row r="1082" spans="19:19" s="11" customFormat="1" ht="15.95" customHeight="1" x14ac:dyDescent="0.25">
      <c r="S1082" s="119"/>
    </row>
    <row r="1083" spans="19:19" s="11" customFormat="1" ht="15.95" customHeight="1" x14ac:dyDescent="0.25">
      <c r="S1083" s="119"/>
    </row>
    <row r="1084" spans="19:19" s="11" customFormat="1" ht="15.95" customHeight="1" x14ac:dyDescent="0.25">
      <c r="S1084" s="119"/>
    </row>
    <row r="1085" spans="19:19" s="11" customFormat="1" ht="15.95" customHeight="1" x14ac:dyDescent="0.25">
      <c r="S1085" s="119"/>
    </row>
    <row r="1086" spans="19:19" s="11" customFormat="1" ht="15.95" customHeight="1" x14ac:dyDescent="0.25">
      <c r="S1086" s="119"/>
    </row>
    <row r="1087" spans="19:19" s="11" customFormat="1" ht="15.95" customHeight="1" x14ac:dyDescent="0.25">
      <c r="S1087" s="119"/>
    </row>
    <row r="1088" spans="19:19" s="11" customFormat="1" ht="15.95" customHeight="1" x14ac:dyDescent="0.25">
      <c r="S1088" s="119"/>
    </row>
    <row r="1089" spans="19:19" s="11" customFormat="1" ht="15.95" customHeight="1" x14ac:dyDescent="0.25">
      <c r="S1089" s="119"/>
    </row>
    <row r="1090" spans="19:19" s="11" customFormat="1" ht="15.95" customHeight="1" x14ac:dyDescent="0.25">
      <c r="S1090" s="119"/>
    </row>
    <row r="1091" spans="19:19" s="11" customFormat="1" ht="15.95" customHeight="1" x14ac:dyDescent="0.25">
      <c r="S1091" s="119"/>
    </row>
    <row r="1092" spans="19:19" s="11" customFormat="1" ht="15.95" customHeight="1" x14ac:dyDescent="0.25">
      <c r="S1092" s="119"/>
    </row>
    <row r="1093" spans="19:19" s="11" customFormat="1" ht="15.95" customHeight="1" x14ac:dyDescent="0.25">
      <c r="S1093" s="119"/>
    </row>
    <row r="1094" spans="19:19" s="11" customFormat="1" ht="15.95" customHeight="1" x14ac:dyDescent="0.25">
      <c r="S1094" s="119"/>
    </row>
    <row r="1095" spans="19:19" s="11" customFormat="1" ht="15.95" customHeight="1" x14ac:dyDescent="0.25">
      <c r="S1095" s="119"/>
    </row>
    <row r="1096" spans="19:19" s="11" customFormat="1" ht="15.95" customHeight="1" x14ac:dyDescent="0.25">
      <c r="S1096" s="119"/>
    </row>
    <row r="1097" spans="19:19" s="11" customFormat="1" ht="15.95" customHeight="1" x14ac:dyDescent="0.25">
      <c r="S1097" s="119"/>
    </row>
    <row r="1098" spans="19:19" s="11" customFormat="1" ht="15.95" customHeight="1" x14ac:dyDescent="0.25">
      <c r="S1098" s="119"/>
    </row>
    <row r="1099" spans="19:19" s="11" customFormat="1" ht="15.95" customHeight="1" x14ac:dyDescent="0.25">
      <c r="S1099" s="119"/>
    </row>
    <row r="1100" spans="19:19" s="11" customFormat="1" ht="15.95" customHeight="1" x14ac:dyDescent="0.25">
      <c r="S1100" s="119"/>
    </row>
    <row r="1101" spans="19:19" s="11" customFormat="1" ht="15.95" customHeight="1" x14ac:dyDescent="0.25">
      <c r="S1101" s="119"/>
    </row>
    <row r="1102" spans="19:19" s="11" customFormat="1" ht="15.95" customHeight="1" x14ac:dyDescent="0.25">
      <c r="S1102" s="119"/>
    </row>
    <row r="1103" spans="19:19" s="11" customFormat="1" ht="15.95" customHeight="1" x14ac:dyDescent="0.25">
      <c r="S1103" s="119"/>
    </row>
    <row r="1104" spans="19:19" s="11" customFormat="1" ht="15.95" customHeight="1" x14ac:dyDescent="0.25">
      <c r="S1104" s="119"/>
    </row>
    <row r="1105" spans="19:19" s="11" customFormat="1" ht="15.95" customHeight="1" x14ac:dyDescent="0.25">
      <c r="S1105" s="119"/>
    </row>
    <row r="1106" spans="19:19" s="11" customFormat="1" ht="15.95" customHeight="1" x14ac:dyDescent="0.25">
      <c r="S1106" s="119"/>
    </row>
    <row r="1107" spans="19:19" s="11" customFormat="1" ht="15.95" customHeight="1" x14ac:dyDescent="0.25">
      <c r="S1107" s="119"/>
    </row>
    <row r="1108" spans="19:19" s="11" customFormat="1" ht="15.95" customHeight="1" x14ac:dyDescent="0.25">
      <c r="S1108" s="119"/>
    </row>
    <row r="1109" spans="19:19" s="11" customFormat="1" ht="15.95" customHeight="1" x14ac:dyDescent="0.25">
      <c r="S1109" s="119"/>
    </row>
    <row r="1110" spans="19:19" s="11" customFormat="1" ht="15.95" customHeight="1" x14ac:dyDescent="0.25">
      <c r="S1110" s="119"/>
    </row>
    <row r="1111" spans="19:19" s="11" customFormat="1" ht="15.95" customHeight="1" x14ac:dyDescent="0.25">
      <c r="S1111" s="119"/>
    </row>
    <row r="1112" spans="19:19" s="11" customFormat="1" ht="15.95" customHeight="1" x14ac:dyDescent="0.25">
      <c r="S1112" s="119"/>
    </row>
    <row r="1113" spans="19:19" s="11" customFormat="1" ht="15.95" customHeight="1" x14ac:dyDescent="0.25">
      <c r="S1113" s="119"/>
    </row>
    <row r="1114" spans="19:19" s="11" customFormat="1" ht="15.95" customHeight="1" x14ac:dyDescent="0.25">
      <c r="S1114" s="119"/>
    </row>
    <row r="1115" spans="19:19" s="11" customFormat="1" ht="15.95" customHeight="1" x14ac:dyDescent="0.25">
      <c r="S1115" s="119"/>
    </row>
    <row r="1116" spans="19:19" s="11" customFormat="1" ht="15.95" customHeight="1" x14ac:dyDescent="0.25">
      <c r="S1116" s="119"/>
    </row>
    <row r="1117" spans="19:19" s="11" customFormat="1" ht="15.95" customHeight="1" x14ac:dyDescent="0.25">
      <c r="S1117" s="119"/>
    </row>
    <row r="1118" spans="19:19" s="11" customFormat="1" ht="15.95" customHeight="1" x14ac:dyDescent="0.25">
      <c r="S1118" s="119"/>
    </row>
    <row r="1119" spans="19:19" s="11" customFormat="1" ht="15.95" customHeight="1" x14ac:dyDescent="0.25">
      <c r="S1119" s="119"/>
    </row>
    <row r="1120" spans="19:19" s="11" customFormat="1" ht="15.95" customHeight="1" x14ac:dyDescent="0.25">
      <c r="S1120" s="119"/>
    </row>
    <row r="1121" spans="19:19" s="11" customFormat="1" ht="15.95" customHeight="1" x14ac:dyDescent="0.25">
      <c r="S1121" s="119"/>
    </row>
    <row r="1122" spans="19:19" s="11" customFormat="1" ht="15.95" customHeight="1" x14ac:dyDescent="0.25">
      <c r="S1122" s="119"/>
    </row>
    <row r="1123" spans="19:19" s="11" customFormat="1" ht="15.95" customHeight="1" x14ac:dyDescent="0.25">
      <c r="S1123" s="119"/>
    </row>
    <row r="1124" spans="19:19" s="11" customFormat="1" ht="15.95" customHeight="1" x14ac:dyDescent="0.25">
      <c r="S1124" s="119"/>
    </row>
    <row r="1125" spans="19:19" s="11" customFormat="1" ht="15.95" customHeight="1" x14ac:dyDescent="0.25">
      <c r="S1125" s="119"/>
    </row>
    <row r="1126" spans="19:19" s="11" customFormat="1" ht="15.95" customHeight="1" x14ac:dyDescent="0.25">
      <c r="S1126" s="119"/>
    </row>
    <row r="1127" spans="19:19" s="11" customFormat="1" ht="15.95" customHeight="1" x14ac:dyDescent="0.25">
      <c r="S1127" s="119"/>
    </row>
    <row r="1128" spans="19:19" s="11" customFormat="1" ht="15.95" customHeight="1" x14ac:dyDescent="0.25">
      <c r="S1128" s="119"/>
    </row>
    <row r="1129" spans="19:19" s="11" customFormat="1" ht="15.95" customHeight="1" x14ac:dyDescent="0.25">
      <c r="S1129" s="119"/>
    </row>
    <row r="1130" spans="19:19" s="11" customFormat="1" ht="15.95" customHeight="1" x14ac:dyDescent="0.25">
      <c r="S1130" s="119"/>
    </row>
    <row r="1131" spans="19:19" s="11" customFormat="1" ht="15.95" customHeight="1" x14ac:dyDescent="0.25">
      <c r="S1131" s="119"/>
    </row>
    <row r="1132" spans="19:19" s="11" customFormat="1" ht="15.95" customHeight="1" x14ac:dyDescent="0.25">
      <c r="S1132" s="119"/>
    </row>
    <row r="1133" spans="19:19" s="11" customFormat="1" ht="15.95" customHeight="1" x14ac:dyDescent="0.25">
      <c r="S1133" s="119"/>
    </row>
    <row r="1134" spans="19:19" s="11" customFormat="1" ht="15.95" customHeight="1" x14ac:dyDescent="0.25">
      <c r="S1134" s="119"/>
    </row>
    <row r="1135" spans="19:19" s="11" customFormat="1" ht="15.95" customHeight="1" x14ac:dyDescent="0.25">
      <c r="S1135" s="119"/>
    </row>
    <row r="1136" spans="19:19" s="11" customFormat="1" ht="15.95" customHeight="1" x14ac:dyDescent="0.25">
      <c r="S1136" s="119"/>
    </row>
    <row r="1137" spans="19:19" s="11" customFormat="1" ht="15.95" customHeight="1" x14ac:dyDescent="0.25">
      <c r="S1137" s="119"/>
    </row>
    <row r="1138" spans="19:19" s="11" customFormat="1" ht="15.95" customHeight="1" x14ac:dyDescent="0.25">
      <c r="S1138" s="119"/>
    </row>
    <row r="1139" spans="19:19" s="11" customFormat="1" ht="15.95" customHeight="1" x14ac:dyDescent="0.25">
      <c r="S1139" s="119"/>
    </row>
    <row r="1140" spans="19:19" s="11" customFormat="1" ht="15.95" customHeight="1" x14ac:dyDescent="0.25">
      <c r="S1140" s="119"/>
    </row>
    <row r="1141" spans="19:19" s="11" customFormat="1" ht="15.95" customHeight="1" x14ac:dyDescent="0.25">
      <c r="S1141" s="119"/>
    </row>
    <row r="1142" spans="19:19" s="11" customFormat="1" ht="15.95" customHeight="1" x14ac:dyDescent="0.25">
      <c r="S1142" s="119"/>
    </row>
    <row r="1143" spans="19:19" s="11" customFormat="1" ht="15.95" customHeight="1" x14ac:dyDescent="0.25">
      <c r="S1143" s="119"/>
    </row>
    <row r="1144" spans="19:19" s="11" customFormat="1" ht="15.95" customHeight="1" x14ac:dyDescent="0.25">
      <c r="S1144" s="119"/>
    </row>
    <row r="1145" spans="19:19" s="11" customFormat="1" ht="15.95" customHeight="1" x14ac:dyDescent="0.25">
      <c r="S1145" s="119"/>
    </row>
    <row r="1146" spans="19:19" s="11" customFormat="1" ht="15.95" customHeight="1" x14ac:dyDescent="0.25">
      <c r="S1146" s="119"/>
    </row>
    <row r="1147" spans="19:19" s="11" customFormat="1" ht="15.95" customHeight="1" x14ac:dyDescent="0.25">
      <c r="S1147" s="119"/>
    </row>
    <row r="1148" spans="19:19" s="11" customFormat="1" ht="15.95" customHeight="1" x14ac:dyDescent="0.25">
      <c r="S1148" s="119"/>
    </row>
    <row r="1149" spans="19:19" s="11" customFormat="1" ht="15.95" customHeight="1" x14ac:dyDescent="0.25">
      <c r="S1149" s="119"/>
    </row>
    <row r="1150" spans="19:19" s="11" customFormat="1" ht="15.95" customHeight="1" x14ac:dyDescent="0.25">
      <c r="S1150" s="119"/>
    </row>
    <row r="1151" spans="19:19" s="11" customFormat="1" ht="15.95" customHeight="1" x14ac:dyDescent="0.25">
      <c r="S1151" s="119"/>
    </row>
    <row r="1152" spans="19:19" s="11" customFormat="1" ht="15.95" customHeight="1" x14ac:dyDescent="0.25">
      <c r="S1152" s="119"/>
    </row>
    <row r="1153" spans="19:19" s="11" customFormat="1" ht="15.95" customHeight="1" x14ac:dyDescent="0.25">
      <c r="S1153" s="119"/>
    </row>
    <row r="1154" spans="19:19" s="11" customFormat="1" ht="15.95" customHeight="1" x14ac:dyDescent="0.25">
      <c r="S1154" s="119"/>
    </row>
    <row r="1155" spans="19:19" s="11" customFormat="1" ht="15.95" customHeight="1" x14ac:dyDescent="0.25">
      <c r="S1155" s="119"/>
    </row>
    <row r="1156" spans="19:19" s="11" customFormat="1" ht="15.95" customHeight="1" x14ac:dyDescent="0.25">
      <c r="S1156" s="119"/>
    </row>
    <row r="1157" spans="19:19" s="11" customFormat="1" ht="15.95" customHeight="1" x14ac:dyDescent="0.25">
      <c r="S1157" s="119"/>
    </row>
    <row r="1158" spans="19:19" s="11" customFormat="1" ht="15.95" customHeight="1" x14ac:dyDescent="0.25">
      <c r="S1158" s="119"/>
    </row>
    <row r="1159" spans="19:19" s="11" customFormat="1" ht="15.95" customHeight="1" x14ac:dyDescent="0.25">
      <c r="S1159" s="119"/>
    </row>
    <row r="1160" spans="19:19" s="11" customFormat="1" ht="15.95" customHeight="1" x14ac:dyDescent="0.25">
      <c r="S1160" s="119"/>
    </row>
    <row r="1161" spans="19:19" s="11" customFormat="1" ht="15.95" customHeight="1" x14ac:dyDescent="0.25">
      <c r="S1161" s="119"/>
    </row>
    <row r="1162" spans="19:19" s="11" customFormat="1" ht="15.95" customHeight="1" x14ac:dyDescent="0.25">
      <c r="S1162" s="119"/>
    </row>
    <row r="1163" spans="19:19" s="11" customFormat="1" ht="15.95" customHeight="1" x14ac:dyDescent="0.25">
      <c r="S1163" s="119"/>
    </row>
    <row r="1164" spans="19:19" s="11" customFormat="1" ht="15.95" customHeight="1" x14ac:dyDescent="0.25">
      <c r="S1164" s="119"/>
    </row>
    <row r="1165" spans="19:19" s="11" customFormat="1" ht="15.95" customHeight="1" x14ac:dyDescent="0.25">
      <c r="S1165" s="119"/>
    </row>
    <row r="1166" spans="19:19" s="11" customFormat="1" ht="15.95" customHeight="1" x14ac:dyDescent="0.25">
      <c r="S1166" s="119"/>
    </row>
    <row r="1167" spans="19:19" s="11" customFormat="1" ht="15.95" customHeight="1" x14ac:dyDescent="0.25">
      <c r="S1167" s="119"/>
    </row>
    <row r="1168" spans="19:19" s="11" customFormat="1" ht="15.95" customHeight="1" x14ac:dyDescent="0.25">
      <c r="S1168" s="119"/>
    </row>
    <row r="1169" spans="19:19" s="11" customFormat="1" ht="15.95" customHeight="1" x14ac:dyDescent="0.25">
      <c r="S1169" s="119"/>
    </row>
    <row r="1170" spans="19:19" s="11" customFormat="1" ht="15.95" customHeight="1" x14ac:dyDescent="0.25">
      <c r="S1170" s="119"/>
    </row>
    <row r="1171" spans="19:19" s="11" customFormat="1" ht="15.95" customHeight="1" x14ac:dyDescent="0.25">
      <c r="S1171" s="119"/>
    </row>
    <row r="1172" spans="19:19" s="11" customFormat="1" ht="15.95" customHeight="1" x14ac:dyDescent="0.25">
      <c r="S1172" s="119"/>
    </row>
    <row r="1173" spans="19:19" s="11" customFormat="1" ht="15.95" customHeight="1" x14ac:dyDescent="0.25">
      <c r="S1173" s="119"/>
    </row>
    <row r="1174" spans="19:19" s="11" customFormat="1" ht="15.95" customHeight="1" x14ac:dyDescent="0.25">
      <c r="S1174" s="119"/>
    </row>
    <row r="1175" spans="19:19" s="11" customFormat="1" ht="15.95" customHeight="1" x14ac:dyDescent="0.25">
      <c r="S1175" s="119"/>
    </row>
    <row r="1176" spans="19:19" s="11" customFormat="1" ht="15.95" customHeight="1" x14ac:dyDescent="0.25">
      <c r="S1176" s="119"/>
    </row>
    <row r="1177" spans="19:19" s="11" customFormat="1" ht="15.95" customHeight="1" x14ac:dyDescent="0.25">
      <c r="S1177" s="119"/>
    </row>
    <row r="1178" spans="19:19" s="11" customFormat="1" ht="15.95" customHeight="1" x14ac:dyDescent="0.25">
      <c r="S1178" s="119"/>
    </row>
    <row r="1179" spans="19:19" s="11" customFormat="1" ht="15.95" customHeight="1" x14ac:dyDescent="0.25">
      <c r="S1179" s="119"/>
    </row>
    <row r="1180" spans="19:19" s="11" customFormat="1" ht="15.95" customHeight="1" x14ac:dyDescent="0.25">
      <c r="S1180" s="119"/>
    </row>
    <row r="1181" spans="19:19" s="11" customFormat="1" ht="15.95" customHeight="1" x14ac:dyDescent="0.25">
      <c r="S1181" s="119"/>
    </row>
    <row r="1182" spans="19:19" s="11" customFormat="1" ht="15.95" customHeight="1" x14ac:dyDescent="0.25">
      <c r="S1182" s="119"/>
    </row>
    <row r="1183" spans="19:19" s="11" customFormat="1" ht="15.95" customHeight="1" x14ac:dyDescent="0.25">
      <c r="S1183" s="119"/>
    </row>
    <row r="1184" spans="19:19" s="11" customFormat="1" ht="15.95" customHeight="1" x14ac:dyDescent="0.25">
      <c r="S1184" s="119"/>
    </row>
    <row r="1185" spans="19:19" s="11" customFormat="1" ht="15.95" customHeight="1" x14ac:dyDescent="0.25">
      <c r="S1185" s="119"/>
    </row>
    <row r="1186" spans="19:19" s="11" customFormat="1" ht="15.95" customHeight="1" x14ac:dyDescent="0.25">
      <c r="S1186" s="119"/>
    </row>
    <row r="1187" spans="19:19" s="11" customFormat="1" ht="15.95" customHeight="1" x14ac:dyDescent="0.25">
      <c r="S1187" s="119"/>
    </row>
    <row r="1188" spans="19:19" s="11" customFormat="1" ht="15.95" customHeight="1" x14ac:dyDescent="0.25">
      <c r="S1188" s="119"/>
    </row>
    <row r="1189" spans="19:19" s="11" customFormat="1" ht="15.95" customHeight="1" x14ac:dyDescent="0.25">
      <c r="S1189" s="119"/>
    </row>
    <row r="1190" spans="19:19" s="11" customFormat="1" ht="15.95" customHeight="1" x14ac:dyDescent="0.25">
      <c r="S1190" s="119"/>
    </row>
    <row r="1191" spans="19:19" s="11" customFormat="1" ht="15.95" customHeight="1" x14ac:dyDescent="0.25">
      <c r="S1191" s="119"/>
    </row>
    <row r="1192" spans="19:19" s="11" customFormat="1" ht="15.95" customHeight="1" x14ac:dyDescent="0.25">
      <c r="S1192" s="119"/>
    </row>
    <row r="1193" spans="19:19" s="11" customFormat="1" ht="15.95" customHeight="1" x14ac:dyDescent="0.25">
      <c r="S1193" s="119"/>
    </row>
    <row r="1194" spans="19:19" s="11" customFormat="1" ht="15.95" customHeight="1" x14ac:dyDescent="0.25">
      <c r="S1194" s="119"/>
    </row>
    <row r="1195" spans="19:19" s="11" customFormat="1" ht="15.95" customHeight="1" x14ac:dyDescent="0.25">
      <c r="S1195" s="119"/>
    </row>
    <row r="1196" spans="19:19" s="11" customFormat="1" ht="15.95" customHeight="1" x14ac:dyDescent="0.25">
      <c r="S1196" s="119"/>
    </row>
    <row r="1197" spans="19:19" s="11" customFormat="1" ht="15.95" customHeight="1" x14ac:dyDescent="0.25">
      <c r="S1197" s="119"/>
    </row>
    <row r="1198" spans="19:19" s="11" customFormat="1" ht="15.95" customHeight="1" x14ac:dyDescent="0.25">
      <c r="S1198" s="119"/>
    </row>
    <row r="1199" spans="19:19" s="11" customFormat="1" ht="15.95" customHeight="1" x14ac:dyDescent="0.25">
      <c r="S1199" s="119"/>
    </row>
    <row r="1200" spans="19:19" s="11" customFormat="1" ht="15.95" customHeight="1" x14ac:dyDescent="0.25">
      <c r="S1200" s="119"/>
    </row>
    <row r="1201" spans="19:19" s="11" customFormat="1" ht="15.95" customHeight="1" x14ac:dyDescent="0.25">
      <c r="S1201" s="119"/>
    </row>
    <row r="1202" spans="19:19" s="11" customFormat="1" ht="15.95" customHeight="1" x14ac:dyDescent="0.25">
      <c r="S1202" s="119"/>
    </row>
    <row r="1203" spans="19:19" s="11" customFormat="1" ht="15.95" customHeight="1" x14ac:dyDescent="0.25">
      <c r="S1203" s="119"/>
    </row>
    <row r="1204" spans="19:19" s="11" customFormat="1" ht="15.95" customHeight="1" x14ac:dyDescent="0.25">
      <c r="S1204" s="119"/>
    </row>
    <row r="1205" spans="19:19" s="11" customFormat="1" ht="15.95" customHeight="1" x14ac:dyDescent="0.25">
      <c r="S1205" s="119"/>
    </row>
    <row r="1206" spans="19:19" s="11" customFormat="1" ht="15.95" customHeight="1" x14ac:dyDescent="0.25">
      <c r="S1206" s="119"/>
    </row>
    <row r="1207" spans="19:19" s="11" customFormat="1" ht="15.95" customHeight="1" x14ac:dyDescent="0.25">
      <c r="S1207" s="119"/>
    </row>
    <row r="1208" spans="19:19" s="11" customFormat="1" ht="15.95" customHeight="1" x14ac:dyDescent="0.25">
      <c r="S1208" s="119"/>
    </row>
    <row r="1209" spans="19:19" s="11" customFormat="1" ht="15.95" customHeight="1" x14ac:dyDescent="0.25">
      <c r="S1209" s="119"/>
    </row>
    <row r="1210" spans="19:19" s="11" customFormat="1" ht="15.95" customHeight="1" x14ac:dyDescent="0.25">
      <c r="S1210" s="119"/>
    </row>
    <row r="1211" spans="19:19" s="11" customFormat="1" ht="15.95" customHeight="1" x14ac:dyDescent="0.25">
      <c r="S1211" s="119"/>
    </row>
    <row r="1212" spans="19:19" s="11" customFormat="1" ht="15.95" customHeight="1" x14ac:dyDescent="0.25">
      <c r="S1212" s="119"/>
    </row>
    <row r="1213" spans="19:19" s="11" customFormat="1" ht="15.95" customHeight="1" x14ac:dyDescent="0.25">
      <c r="S1213" s="119"/>
    </row>
    <row r="1214" spans="19:19" s="11" customFormat="1" ht="15.95" customHeight="1" x14ac:dyDescent="0.25">
      <c r="S1214" s="119"/>
    </row>
    <row r="1215" spans="19:19" s="11" customFormat="1" ht="15.95" customHeight="1" x14ac:dyDescent="0.25">
      <c r="S1215" s="119"/>
    </row>
    <row r="1216" spans="19:19" s="11" customFormat="1" ht="15.95" customHeight="1" x14ac:dyDescent="0.25">
      <c r="S1216" s="119"/>
    </row>
    <row r="1217" spans="19:19" s="11" customFormat="1" ht="15.95" customHeight="1" x14ac:dyDescent="0.25">
      <c r="S1217" s="119"/>
    </row>
    <row r="1218" spans="19:19" s="11" customFormat="1" ht="15.95" customHeight="1" x14ac:dyDescent="0.25">
      <c r="S1218" s="119"/>
    </row>
    <row r="1219" spans="19:19" s="11" customFormat="1" ht="15.95" customHeight="1" x14ac:dyDescent="0.25">
      <c r="S1219" s="119"/>
    </row>
    <row r="1220" spans="19:19" s="11" customFormat="1" ht="15.95" customHeight="1" x14ac:dyDescent="0.25">
      <c r="S1220" s="119"/>
    </row>
    <row r="1221" spans="19:19" s="11" customFormat="1" ht="15.95" customHeight="1" x14ac:dyDescent="0.25">
      <c r="S1221" s="119"/>
    </row>
    <row r="1222" spans="19:19" s="11" customFormat="1" ht="15.95" customHeight="1" x14ac:dyDescent="0.25">
      <c r="S1222" s="119"/>
    </row>
    <row r="1223" spans="19:19" s="11" customFormat="1" ht="15.95" customHeight="1" x14ac:dyDescent="0.25">
      <c r="S1223" s="119"/>
    </row>
    <row r="1224" spans="19:19" s="11" customFormat="1" ht="15.95" customHeight="1" x14ac:dyDescent="0.25">
      <c r="S1224" s="119"/>
    </row>
    <row r="1225" spans="19:19" s="11" customFormat="1" ht="15.95" customHeight="1" x14ac:dyDescent="0.25">
      <c r="S1225" s="119"/>
    </row>
    <row r="1226" spans="19:19" s="11" customFormat="1" ht="15.95" customHeight="1" x14ac:dyDescent="0.25">
      <c r="S1226" s="119"/>
    </row>
    <row r="1227" spans="19:19" s="11" customFormat="1" ht="15.95" customHeight="1" x14ac:dyDescent="0.25">
      <c r="S1227" s="119"/>
    </row>
    <row r="1228" spans="19:19" s="11" customFormat="1" ht="15.95" customHeight="1" x14ac:dyDescent="0.25">
      <c r="S1228" s="119"/>
    </row>
    <row r="1229" spans="19:19" s="11" customFormat="1" ht="15.95" customHeight="1" x14ac:dyDescent="0.25">
      <c r="S1229" s="119"/>
    </row>
    <row r="1230" spans="19:19" s="11" customFormat="1" ht="15.95" customHeight="1" x14ac:dyDescent="0.25">
      <c r="S1230" s="119"/>
    </row>
    <row r="1231" spans="19:19" s="11" customFormat="1" ht="15.95" customHeight="1" x14ac:dyDescent="0.25">
      <c r="S1231" s="119"/>
    </row>
    <row r="1232" spans="19:19" s="11" customFormat="1" ht="15.95" customHeight="1" x14ac:dyDescent="0.25">
      <c r="S1232" s="119"/>
    </row>
    <row r="1233" spans="19:19" s="11" customFormat="1" ht="15.95" customHeight="1" x14ac:dyDescent="0.25">
      <c r="S1233" s="119"/>
    </row>
    <row r="1234" spans="19:19" s="11" customFormat="1" ht="15.95" customHeight="1" x14ac:dyDescent="0.25">
      <c r="S1234" s="119"/>
    </row>
    <row r="1235" spans="19:19" s="11" customFormat="1" ht="15.95" customHeight="1" x14ac:dyDescent="0.25">
      <c r="S1235" s="119"/>
    </row>
    <row r="1236" spans="19:19" s="11" customFormat="1" ht="15.95" customHeight="1" x14ac:dyDescent="0.25">
      <c r="S1236" s="119"/>
    </row>
    <row r="1237" spans="19:19" s="11" customFormat="1" ht="15.95" customHeight="1" x14ac:dyDescent="0.25">
      <c r="S1237" s="119"/>
    </row>
    <row r="1238" spans="19:19" s="11" customFormat="1" ht="15.95" customHeight="1" x14ac:dyDescent="0.25">
      <c r="S1238" s="119"/>
    </row>
    <row r="1239" spans="19:19" s="11" customFormat="1" ht="15.95" customHeight="1" x14ac:dyDescent="0.25">
      <c r="S1239" s="119"/>
    </row>
    <row r="1240" spans="19:19" s="11" customFormat="1" ht="15.95" customHeight="1" x14ac:dyDescent="0.25">
      <c r="S1240" s="119"/>
    </row>
    <row r="1241" spans="19:19" s="11" customFormat="1" ht="15.95" customHeight="1" x14ac:dyDescent="0.25">
      <c r="S1241" s="119"/>
    </row>
    <row r="1242" spans="19:19" s="11" customFormat="1" ht="15.95" customHeight="1" x14ac:dyDescent="0.25">
      <c r="S1242" s="119"/>
    </row>
    <row r="1243" spans="19:19" s="11" customFormat="1" ht="15.95" customHeight="1" x14ac:dyDescent="0.25">
      <c r="S1243" s="119"/>
    </row>
    <row r="1244" spans="19:19" s="11" customFormat="1" ht="15.95" customHeight="1" x14ac:dyDescent="0.25">
      <c r="S1244" s="119"/>
    </row>
    <row r="1245" spans="19:19" s="11" customFormat="1" ht="15.95" customHeight="1" x14ac:dyDescent="0.25">
      <c r="S1245" s="119"/>
    </row>
    <row r="1246" spans="19:19" s="11" customFormat="1" ht="15.95" customHeight="1" x14ac:dyDescent="0.25">
      <c r="S1246" s="119"/>
    </row>
    <row r="1247" spans="19:19" s="11" customFormat="1" ht="15.95" customHeight="1" x14ac:dyDescent="0.25">
      <c r="S1247" s="119"/>
    </row>
    <row r="1248" spans="19:19" s="11" customFormat="1" ht="15.95" customHeight="1" x14ac:dyDescent="0.25">
      <c r="S1248" s="119"/>
    </row>
    <row r="1249" spans="19:19" s="11" customFormat="1" ht="15.95" customHeight="1" x14ac:dyDescent="0.25">
      <c r="S1249" s="119"/>
    </row>
    <row r="1250" spans="19:19" s="11" customFormat="1" ht="15.95" customHeight="1" x14ac:dyDescent="0.25">
      <c r="S1250" s="119"/>
    </row>
    <row r="1251" spans="19:19" s="11" customFormat="1" ht="15.95" customHeight="1" x14ac:dyDescent="0.25">
      <c r="S1251" s="119"/>
    </row>
    <row r="1252" spans="19:19" s="11" customFormat="1" ht="15.95" customHeight="1" x14ac:dyDescent="0.25">
      <c r="S1252" s="119"/>
    </row>
    <row r="1253" spans="19:19" s="11" customFormat="1" ht="15.95" customHeight="1" x14ac:dyDescent="0.25">
      <c r="S1253" s="119"/>
    </row>
    <row r="1254" spans="19:19" s="11" customFormat="1" ht="15.95" customHeight="1" x14ac:dyDescent="0.25">
      <c r="S1254" s="119"/>
    </row>
    <row r="1255" spans="19:19" s="11" customFormat="1" ht="15.95" customHeight="1" x14ac:dyDescent="0.25">
      <c r="S1255" s="119"/>
    </row>
    <row r="1256" spans="19:19" s="11" customFormat="1" ht="15.95" customHeight="1" x14ac:dyDescent="0.25">
      <c r="S1256" s="119"/>
    </row>
    <row r="1257" spans="19:19" s="11" customFormat="1" ht="15.95" customHeight="1" x14ac:dyDescent="0.25">
      <c r="S1257" s="119"/>
    </row>
    <row r="1258" spans="19:19" s="11" customFormat="1" ht="15.95" customHeight="1" x14ac:dyDescent="0.25">
      <c r="S1258" s="119"/>
    </row>
    <row r="1259" spans="19:19" s="11" customFormat="1" ht="15.95" customHeight="1" x14ac:dyDescent="0.25">
      <c r="S1259" s="119"/>
    </row>
    <row r="1260" spans="19:19" s="11" customFormat="1" ht="15.95" customHeight="1" x14ac:dyDescent="0.25">
      <c r="S1260" s="119"/>
    </row>
    <row r="1261" spans="19:19" s="11" customFormat="1" ht="15.95" customHeight="1" x14ac:dyDescent="0.25">
      <c r="S1261" s="119"/>
    </row>
    <row r="1262" spans="19:19" s="11" customFormat="1" ht="15.95" customHeight="1" x14ac:dyDescent="0.25">
      <c r="S1262" s="119"/>
    </row>
    <row r="1263" spans="19:19" s="11" customFormat="1" ht="15.95" customHeight="1" x14ac:dyDescent="0.25">
      <c r="S1263" s="119"/>
    </row>
    <row r="1264" spans="19:19" s="11" customFormat="1" ht="15.95" customHeight="1" x14ac:dyDescent="0.25">
      <c r="S1264" s="119"/>
    </row>
    <row r="1265" spans="19:19" s="11" customFormat="1" ht="15.95" customHeight="1" x14ac:dyDescent="0.25">
      <c r="S1265" s="119"/>
    </row>
    <row r="1266" spans="19:19" s="11" customFormat="1" ht="15.95" customHeight="1" x14ac:dyDescent="0.25">
      <c r="S1266" s="119"/>
    </row>
    <row r="1267" spans="19:19" s="11" customFormat="1" ht="15.95" customHeight="1" x14ac:dyDescent="0.25">
      <c r="S1267" s="119"/>
    </row>
    <row r="1268" spans="19:19" s="11" customFormat="1" ht="15.95" customHeight="1" x14ac:dyDescent="0.25">
      <c r="S1268" s="119"/>
    </row>
    <row r="1269" spans="19:19" s="11" customFormat="1" ht="15.95" customHeight="1" x14ac:dyDescent="0.25">
      <c r="S1269" s="119"/>
    </row>
    <row r="1270" spans="19:19" s="11" customFormat="1" ht="15.95" customHeight="1" x14ac:dyDescent="0.25">
      <c r="S1270" s="119"/>
    </row>
    <row r="1271" spans="19:19" s="11" customFormat="1" ht="15.95" customHeight="1" x14ac:dyDescent="0.25">
      <c r="S1271" s="119"/>
    </row>
    <row r="1272" spans="19:19" s="11" customFormat="1" ht="15.95" customHeight="1" x14ac:dyDescent="0.25">
      <c r="S1272" s="119"/>
    </row>
    <row r="1273" spans="19:19" s="11" customFormat="1" ht="15.95" customHeight="1" x14ac:dyDescent="0.25">
      <c r="S1273" s="119"/>
    </row>
    <row r="1274" spans="19:19" s="11" customFormat="1" ht="15.95" customHeight="1" x14ac:dyDescent="0.25">
      <c r="S1274" s="119"/>
    </row>
    <row r="1275" spans="19:19" s="11" customFormat="1" ht="15.95" customHeight="1" x14ac:dyDescent="0.25">
      <c r="S1275" s="119"/>
    </row>
    <row r="1276" spans="19:19" s="11" customFormat="1" ht="15.95" customHeight="1" x14ac:dyDescent="0.25">
      <c r="S1276" s="119"/>
    </row>
    <row r="1277" spans="19:19" s="11" customFormat="1" ht="15.95" customHeight="1" x14ac:dyDescent="0.25">
      <c r="S1277" s="119"/>
    </row>
    <row r="1278" spans="19:19" s="11" customFormat="1" ht="15.95" customHeight="1" x14ac:dyDescent="0.25">
      <c r="S1278" s="119"/>
    </row>
    <row r="1279" spans="19:19" s="11" customFormat="1" ht="15.95" customHeight="1" x14ac:dyDescent="0.25">
      <c r="S1279" s="119"/>
    </row>
    <row r="1280" spans="19:19" s="11" customFormat="1" ht="15.95" customHeight="1" x14ac:dyDescent="0.25">
      <c r="S1280" s="119"/>
    </row>
    <row r="1281" spans="19:19" s="11" customFormat="1" ht="15.95" customHeight="1" x14ac:dyDescent="0.25">
      <c r="S1281" s="119"/>
    </row>
    <row r="1282" spans="19:19" s="11" customFormat="1" ht="15.95" customHeight="1" x14ac:dyDescent="0.25">
      <c r="S1282" s="119"/>
    </row>
    <row r="1283" spans="19:19" s="11" customFormat="1" ht="15.95" customHeight="1" x14ac:dyDescent="0.25">
      <c r="S1283" s="119"/>
    </row>
    <row r="1284" spans="19:19" s="11" customFormat="1" ht="15.95" customHeight="1" x14ac:dyDescent="0.25">
      <c r="S1284" s="119"/>
    </row>
    <row r="1285" spans="19:19" s="11" customFormat="1" ht="15.95" customHeight="1" x14ac:dyDescent="0.25">
      <c r="S1285" s="119"/>
    </row>
    <row r="1286" spans="19:19" s="11" customFormat="1" ht="15.95" customHeight="1" x14ac:dyDescent="0.25">
      <c r="S1286" s="119"/>
    </row>
    <row r="1287" spans="19:19" s="11" customFormat="1" ht="15.95" customHeight="1" x14ac:dyDescent="0.25">
      <c r="S1287" s="119"/>
    </row>
    <row r="1288" spans="19:19" s="11" customFormat="1" ht="15.95" customHeight="1" x14ac:dyDescent="0.25">
      <c r="S1288" s="119"/>
    </row>
    <row r="1289" spans="19:19" s="11" customFormat="1" ht="15.95" customHeight="1" x14ac:dyDescent="0.25">
      <c r="S1289" s="119"/>
    </row>
    <row r="1290" spans="19:19" s="11" customFormat="1" ht="15.95" customHeight="1" x14ac:dyDescent="0.25">
      <c r="S1290" s="119"/>
    </row>
    <row r="1291" spans="19:19" s="11" customFormat="1" ht="15.95" customHeight="1" x14ac:dyDescent="0.25">
      <c r="S1291" s="119"/>
    </row>
    <row r="1292" spans="19:19" s="11" customFormat="1" ht="15.95" customHeight="1" x14ac:dyDescent="0.25">
      <c r="S1292" s="119"/>
    </row>
    <row r="1293" spans="19:19" s="11" customFormat="1" ht="15.95" customHeight="1" x14ac:dyDescent="0.25">
      <c r="S1293" s="119"/>
    </row>
    <row r="1294" spans="19:19" s="11" customFormat="1" ht="15.95" customHeight="1" x14ac:dyDescent="0.25">
      <c r="S1294" s="119"/>
    </row>
    <row r="1295" spans="19:19" s="11" customFormat="1" ht="15.95" customHeight="1" x14ac:dyDescent="0.25">
      <c r="S1295" s="119"/>
    </row>
    <row r="1296" spans="19:19" s="11" customFormat="1" ht="15.95" customHeight="1" x14ac:dyDescent="0.25">
      <c r="S1296" s="119"/>
    </row>
    <row r="1297" spans="19:19" s="11" customFormat="1" ht="15.95" customHeight="1" x14ac:dyDescent="0.25">
      <c r="S1297" s="119"/>
    </row>
    <row r="1298" spans="19:19" s="11" customFormat="1" ht="15.95" customHeight="1" x14ac:dyDescent="0.25">
      <c r="S1298" s="119"/>
    </row>
    <row r="1299" spans="19:19" s="11" customFormat="1" ht="15.95" customHeight="1" x14ac:dyDescent="0.25">
      <c r="S1299" s="119"/>
    </row>
    <row r="1300" spans="19:19" s="11" customFormat="1" ht="15.95" customHeight="1" x14ac:dyDescent="0.25">
      <c r="S1300" s="119"/>
    </row>
    <row r="1301" spans="19:19" s="11" customFormat="1" ht="15.95" customHeight="1" x14ac:dyDescent="0.25">
      <c r="S1301" s="119"/>
    </row>
    <row r="1302" spans="19:19" s="11" customFormat="1" ht="15.95" customHeight="1" x14ac:dyDescent="0.25">
      <c r="S1302" s="119"/>
    </row>
    <row r="1303" spans="19:19" s="11" customFormat="1" ht="15.95" customHeight="1" x14ac:dyDescent="0.25">
      <c r="S1303" s="119"/>
    </row>
    <row r="1304" spans="19:19" s="11" customFormat="1" ht="15.95" customHeight="1" x14ac:dyDescent="0.25">
      <c r="S1304" s="119"/>
    </row>
    <row r="1305" spans="19:19" s="11" customFormat="1" ht="15.95" customHeight="1" x14ac:dyDescent="0.25">
      <c r="S1305" s="119"/>
    </row>
    <row r="1306" spans="19:19" s="11" customFormat="1" ht="15.95" customHeight="1" x14ac:dyDescent="0.25">
      <c r="S1306" s="119"/>
    </row>
    <row r="1307" spans="19:19" s="11" customFormat="1" ht="15.95" customHeight="1" x14ac:dyDescent="0.25">
      <c r="S1307" s="119"/>
    </row>
    <row r="1308" spans="19:19" s="11" customFormat="1" ht="15.95" customHeight="1" x14ac:dyDescent="0.25">
      <c r="S1308" s="119"/>
    </row>
    <row r="1309" spans="19:19" s="11" customFormat="1" ht="15.95" customHeight="1" x14ac:dyDescent="0.25">
      <c r="S1309" s="119"/>
    </row>
    <row r="1310" spans="19:19" s="11" customFormat="1" ht="15.95" customHeight="1" x14ac:dyDescent="0.25">
      <c r="S1310" s="119"/>
    </row>
    <row r="1311" spans="19:19" s="11" customFormat="1" ht="15.95" customHeight="1" x14ac:dyDescent="0.25">
      <c r="S1311" s="119"/>
    </row>
    <row r="1312" spans="19:19" s="11" customFormat="1" ht="15.95" customHeight="1" x14ac:dyDescent="0.25">
      <c r="S1312" s="119"/>
    </row>
    <row r="1313" spans="19:19" s="11" customFormat="1" ht="15.95" customHeight="1" x14ac:dyDescent="0.25">
      <c r="S1313" s="119"/>
    </row>
    <row r="1314" spans="19:19" s="11" customFormat="1" ht="15.95" customHeight="1" x14ac:dyDescent="0.25">
      <c r="S1314" s="119"/>
    </row>
    <row r="1315" spans="19:19" s="11" customFormat="1" ht="15.95" customHeight="1" x14ac:dyDescent="0.25">
      <c r="S1315" s="119"/>
    </row>
    <row r="1316" spans="19:19" s="11" customFormat="1" ht="15.95" customHeight="1" x14ac:dyDescent="0.25">
      <c r="S1316" s="119"/>
    </row>
    <row r="1317" spans="19:19" s="11" customFormat="1" ht="15.95" customHeight="1" x14ac:dyDescent="0.25">
      <c r="S1317" s="119"/>
    </row>
    <row r="1318" spans="19:19" s="11" customFormat="1" ht="15.95" customHeight="1" x14ac:dyDescent="0.25">
      <c r="S1318" s="119"/>
    </row>
    <row r="1319" spans="19:19" s="11" customFormat="1" ht="15.95" customHeight="1" x14ac:dyDescent="0.25">
      <c r="S1319" s="119"/>
    </row>
    <row r="1320" spans="19:19" s="11" customFormat="1" ht="15.95" customHeight="1" x14ac:dyDescent="0.25">
      <c r="S1320" s="119"/>
    </row>
    <row r="1321" spans="19:19" s="11" customFormat="1" ht="15.95" customHeight="1" x14ac:dyDescent="0.25">
      <c r="S1321" s="119"/>
    </row>
    <row r="1322" spans="19:19" s="11" customFormat="1" ht="15.95" customHeight="1" x14ac:dyDescent="0.25">
      <c r="S1322" s="119"/>
    </row>
    <row r="1323" spans="19:19" s="11" customFormat="1" ht="15.95" customHeight="1" x14ac:dyDescent="0.25">
      <c r="S1323" s="119"/>
    </row>
    <row r="1324" spans="19:19" s="11" customFormat="1" ht="15.95" customHeight="1" x14ac:dyDescent="0.25">
      <c r="S1324" s="119"/>
    </row>
    <row r="1325" spans="19:19" s="11" customFormat="1" ht="15.95" customHeight="1" x14ac:dyDescent="0.25">
      <c r="S1325" s="119"/>
    </row>
    <row r="1326" spans="19:19" s="11" customFormat="1" ht="15.95" customHeight="1" x14ac:dyDescent="0.25">
      <c r="S1326" s="119"/>
    </row>
    <row r="1327" spans="19:19" s="11" customFormat="1" ht="15.95" customHeight="1" x14ac:dyDescent="0.25">
      <c r="S1327" s="119"/>
    </row>
    <row r="1328" spans="19:19" s="11" customFormat="1" ht="15.95" customHeight="1" x14ac:dyDescent="0.25">
      <c r="S1328" s="119"/>
    </row>
    <row r="1329" spans="19:19" s="11" customFormat="1" ht="15.95" customHeight="1" x14ac:dyDescent="0.25">
      <c r="S1329" s="119"/>
    </row>
    <row r="1330" spans="19:19" s="11" customFormat="1" ht="15.95" customHeight="1" x14ac:dyDescent="0.25">
      <c r="S1330" s="119"/>
    </row>
    <row r="1331" spans="19:19" s="11" customFormat="1" ht="15.95" customHeight="1" x14ac:dyDescent="0.25">
      <c r="S1331" s="119"/>
    </row>
    <row r="1332" spans="19:19" s="11" customFormat="1" ht="15.95" customHeight="1" x14ac:dyDescent="0.25">
      <c r="S1332" s="119"/>
    </row>
    <row r="1333" spans="19:19" s="11" customFormat="1" ht="15.95" customHeight="1" x14ac:dyDescent="0.25">
      <c r="S1333" s="119"/>
    </row>
    <row r="1334" spans="19:19" s="11" customFormat="1" ht="15.95" customHeight="1" x14ac:dyDescent="0.25">
      <c r="S1334" s="119"/>
    </row>
    <row r="1335" spans="19:19" s="11" customFormat="1" ht="15.95" customHeight="1" x14ac:dyDescent="0.25">
      <c r="S1335" s="119"/>
    </row>
    <row r="1336" spans="19:19" s="11" customFormat="1" ht="15.95" customHeight="1" x14ac:dyDescent="0.25">
      <c r="S1336" s="119"/>
    </row>
    <row r="1337" spans="19:19" s="11" customFormat="1" ht="15.95" customHeight="1" x14ac:dyDescent="0.25">
      <c r="S1337" s="119"/>
    </row>
    <row r="1338" spans="19:19" s="11" customFormat="1" ht="15.95" customHeight="1" x14ac:dyDescent="0.25">
      <c r="S1338" s="119"/>
    </row>
    <row r="1339" spans="19:19" s="11" customFormat="1" ht="15.95" customHeight="1" x14ac:dyDescent="0.25">
      <c r="S1339" s="119"/>
    </row>
    <row r="1340" spans="19:19" s="11" customFormat="1" ht="15.95" customHeight="1" x14ac:dyDescent="0.25">
      <c r="S1340" s="119"/>
    </row>
    <row r="1341" spans="19:19" s="11" customFormat="1" ht="15.95" customHeight="1" x14ac:dyDescent="0.25">
      <c r="S1341" s="119"/>
    </row>
    <row r="1342" spans="19:19" s="11" customFormat="1" ht="15.95" customHeight="1" x14ac:dyDescent="0.25">
      <c r="S1342" s="119"/>
    </row>
    <row r="1343" spans="19:19" s="11" customFormat="1" ht="15.95" customHeight="1" x14ac:dyDescent="0.25">
      <c r="S1343" s="119"/>
    </row>
    <row r="1344" spans="19:19" s="11" customFormat="1" ht="15.95" customHeight="1" x14ac:dyDescent="0.25">
      <c r="S1344" s="119"/>
    </row>
    <row r="1345" spans="19:19" s="11" customFormat="1" ht="15.95" customHeight="1" x14ac:dyDescent="0.25">
      <c r="S1345" s="119"/>
    </row>
    <row r="1346" spans="19:19" s="11" customFormat="1" ht="15.95" customHeight="1" x14ac:dyDescent="0.25">
      <c r="S1346" s="119"/>
    </row>
    <row r="1347" spans="19:19" s="11" customFormat="1" ht="15.95" customHeight="1" x14ac:dyDescent="0.25">
      <c r="S1347" s="119"/>
    </row>
    <row r="1348" spans="19:19" s="11" customFormat="1" ht="15.95" customHeight="1" x14ac:dyDescent="0.25">
      <c r="S1348" s="119"/>
    </row>
    <row r="1349" spans="19:19" s="11" customFormat="1" ht="15.95" customHeight="1" x14ac:dyDescent="0.25">
      <c r="S1349" s="119"/>
    </row>
    <row r="1350" spans="19:19" s="11" customFormat="1" ht="15.95" customHeight="1" x14ac:dyDescent="0.25">
      <c r="S1350" s="119"/>
    </row>
    <row r="1351" spans="19:19" s="11" customFormat="1" ht="15.95" customHeight="1" x14ac:dyDescent="0.25">
      <c r="S1351" s="119"/>
    </row>
    <row r="1352" spans="19:19" s="11" customFormat="1" ht="15.95" customHeight="1" x14ac:dyDescent="0.25">
      <c r="S1352" s="119"/>
    </row>
    <row r="1353" spans="19:19" s="11" customFormat="1" ht="15.95" customHeight="1" x14ac:dyDescent="0.25">
      <c r="S1353" s="119"/>
    </row>
    <row r="1354" spans="19:19" s="11" customFormat="1" ht="15.95" customHeight="1" x14ac:dyDescent="0.25">
      <c r="S1354" s="119"/>
    </row>
    <row r="1355" spans="19:19" s="11" customFormat="1" ht="15.95" customHeight="1" x14ac:dyDescent="0.25">
      <c r="S1355" s="119"/>
    </row>
    <row r="1356" spans="19:19" s="11" customFormat="1" ht="15.95" customHeight="1" x14ac:dyDescent="0.25">
      <c r="S1356" s="119"/>
    </row>
    <row r="1357" spans="19:19" s="11" customFormat="1" ht="15.95" customHeight="1" x14ac:dyDescent="0.25">
      <c r="S1357" s="119"/>
    </row>
    <row r="1358" spans="19:19" s="11" customFormat="1" ht="15.95" customHeight="1" x14ac:dyDescent="0.25">
      <c r="S1358" s="119"/>
    </row>
    <row r="1359" spans="19:19" s="11" customFormat="1" ht="15.95" customHeight="1" x14ac:dyDescent="0.25">
      <c r="S1359" s="119"/>
    </row>
    <row r="1360" spans="19:19" s="11" customFormat="1" ht="15.95" customHeight="1" x14ac:dyDescent="0.25">
      <c r="S1360" s="119"/>
    </row>
    <row r="1361" spans="19:19" s="11" customFormat="1" ht="15.95" customHeight="1" x14ac:dyDescent="0.25">
      <c r="S1361" s="119"/>
    </row>
    <row r="1362" spans="19:19" s="11" customFormat="1" ht="15.95" customHeight="1" x14ac:dyDescent="0.25">
      <c r="S1362" s="119"/>
    </row>
    <row r="1363" spans="19:19" s="11" customFormat="1" ht="15.95" customHeight="1" x14ac:dyDescent="0.25">
      <c r="S1363" s="119"/>
    </row>
    <row r="1364" spans="19:19" s="11" customFormat="1" ht="15.95" customHeight="1" x14ac:dyDescent="0.25">
      <c r="S1364" s="119"/>
    </row>
    <row r="1365" spans="19:19" s="11" customFormat="1" ht="15.95" customHeight="1" x14ac:dyDescent="0.25">
      <c r="S1365" s="119"/>
    </row>
    <row r="1366" spans="19:19" s="11" customFormat="1" ht="15.95" customHeight="1" x14ac:dyDescent="0.25">
      <c r="S1366" s="119"/>
    </row>
    <row r="1367" spans="19:19" s="11" customFormat="1" ht="15.95" customHeight="1" x14ac:dyDescent="0.25">
      <c r="S1367" s="119"/>
    </row>
    <row r="1368" spans="19:19" s="11" customFormat="1" ht="15.95" customHeight="1" x14ac:dyDescent="0.25">
      <c r="S1368" s="119"/>
    </row>
    <row r="1369" spans="19:19" s="11" customFormat="1" ht="15.95" customHeight="1" x14ac:dyDescent="0.25">
      <c r="S1369" s="119"/>
    </row>
    <row r="1370" spans="19:19" s="11" customFormat="1" ht="15.95" customHeight="1" x14ac:dyDescent="0.25">
      <c r="S1370" s="119"/>
    </row>
    <row r="1371" spans="19:19" s="11" customFormat="1" ht="15.95" customHeight="1" x14ac:dyDescent="0.25">
      <c r="S1371" s="119"/>
    </row>
    <row r="1372" spans="19:19" s="11" customFormat="1" ht="15.95" customHeight="1" x14ac:dyDescent="0.25">
      <c r="S1372" s="119"/>
    </row>
    <row r="1373" spans="19:19" s="11" customFormat="1" ht="15.95" customHeight="1" x14ac:dyDescent="0.25">
      <c r="S1373" s="119"/>
    </row>
    <row r="1374" spans="19:19" s="11" customFormat="1" ht="15.95" customHeight="1" x14ac:dyDescent="0.25">
      <c r="S1374" s="119"/>
    </row>
    <row r="1375" spans="19:19" s="11" customFormat="1" ht="15.95" customHeight="1" x14ac:dyDescent="0.25">
      <c r="S1375" s="119"/>
    </row>
    <row r="1376" spans="19:19" s="11" customFormat="1" ht="15.95" customHeight="1" x14ac:dyDescent="0.25">
      <c r="S1376" s="119"/>
    </row>
    <row r="1377" spans="19:19" s="11" customFormat="1" ht="15.95" customHeight="1" x14ac:dyDescent="0.25">
      <c r="S1377" s="119"/>
    </row>
    <row r="1378" spans="19:19" s="11" customFormat="1" ht="15.95" customHeight="1" x14ac:dyDescent="0.25">
      <c r="S1378" s="119"/>
    </row>
    <row r="1379" spans="19:19" s="11" customFormat="1" ht="15.95" customHeight="1" x14ac:dyDescent="0.25">
      <c r="S1379" s="119"/>
    </row>
    <row r="1380" spans="19:19" s="11" customFormat="1" ht="15.95" customHeight="1" x14ac:dyDescent="0.25">
      <c r="S1380" s="119"/>
    </row>
    <row r="1381" spans="19:19" s="11" customFormat="1" ht="15.95" customHeight="1" x14ac:dyDescent="0.25">
      <c r="S1381" s="119"/>
    </row>
    <row r="1382" spans="19:19" s="11" customFormat="1" ht="15.95" customHeight="1" x14ac:dyDescent="0.25">
      <c r="S1382" s="119"/>
    </row>
    <row r="1383" spans="19:19" s="11" customFormat="1" ht="15.95" customHeight="1" x14ac:dyDescent="0.25">
      <c r="S1383" s="119"/>
    </row>
    <row r="1384" spans="19:19" s="11" customFormat="1" ht="15.95" customHeight="1" x14ac:dyDescent="0.25">
      <c r="S1384" s="119"/>
    </row>
    <row r="1385" spans="19:19" s="11" customFormat="1" ht="15.95" customHeight="1" x14ac:dyDescent="0.25">
      <c r="S1385" s="119"/>
    </row>
    <row r="1386" spans="19:19" s="11" customFormat="1" ht="15.95" customHeight="1" x14ac:dyDescent="0.25">
      <c r="S1386" s="119"/>
    </row>
    <row r="1387" spans="19:19" s="11" customFormat="1" ht="15.95" customHeight="1" x14ac:dyDescent="0.25">
      <c r="S1387" s="119"/>
    </row>
    <row r="1388" spans="19:19" s="11" customFormat="1" ht="15.95" customHeight="1" x14ac:dyDescent="0.25">
      <c r="S1388" s="119"/>
    </row>
    <row r="1389" spans="19:19" s="11" customFormat="1" ht="15.95" customHeight="1" x14ac:dyDescent="0.25">
      <c r="S1389" s="119"/>
    </row>
    <row r="1390" spans="19:19" s="11" customFormat="1" ht="15.95" customHeight="1" x14ac:dyDescent="0.25">
      <c r="S1390" s="119"/>
    </row>
    <row r="1391" spans="19:19" s="11" customFormat="1" ht="15.95" customHeight="1" x14ac:dyDescent="0.25">
      <c r="S1391" s="119"/>
    </row>
    <row r="1392" spans="19:19" s="11" customFormat="1" ht="15.95" customHeight="1" x14ac:dyDescent="0.25">
      <c r="S1392" s="119"/>
    </row>
    <row r="1393" spans="19:19" s="11" customFormat="1" ht="15.95" customHeight="1" x14ac:dyDescent="0.25">
      <c r="S1393" s="119"/>
    </row>
    <row r="1394" spans="19:19" s="11" customFormat="1" ht="15.95" customHeight="1" x14ac:dyDescent="0.25">
      <c r="S1394" s="119"/>
    </row>
    <row r="1395" spans="19:19" s="11" customFormat="1" ht="15.95" customHeight="1" x14ac:dyDescent="0.25">
      <c r="S1395" s="119"/>
    </row>
    <row r="1396" spans="19:19" s="11" customFormat="1" ht="15.95" customHeight="1" x14ac:dyDescent="0.25">
      <c r="S1396" s="119"/>
    </row>
    <row r="1397" spans="19:19" s="11" customFormat="1" ht="15.95" customHeight="1" x14ac:dyDescent="0.25">
      <c r="S1397" s="119"/>
    </row>
    <row r="1398" spans="19:19" s="11" customFormat="1" ht="15.95" customHeight="1" x14ac:dyDescent="0.25">
      <c r="S1398" s="119"/>
    </row>
    <row r="1399" spans="19:19" s="11" customFormat="1" ht="15.95" customHeight="1" x14ac:dyDescent="0.25">
      <c r="S1399" s="119"/>
    </row>
    <row r="1400" spans="19:19" s="11" customFormat="1" ht="15.95" customHeight="1" x14ac:dyDescent="0.25">
      <c r="S1400" s="119"/>
    </row>
    <row r="1401" spans="19:19" s="11" customFormat="1" ht="15.95" customHeight="1" x14ac:dyDescent="0.25">
      <c r="S1401" s="119"/>
    </row>
    <row r="1402" spans="19:19" s="11" customFormat="1" ht="15.95" customHeight="1" x14ac:dyDescent="0.25">
      <c r="S1402" s="119"/>
    </row>
    <row r="1403" spans="19:19" s="11" customFormat="1" ht="15.95" customHeight="1" x14ac:dyDescent="0.25">
      <c r="S1403" s="119"/>
    </row>
    <row r="1404" spans="19:19" s="11" customFormat="1" ht="15.95" customHeight="1" x14ac:dyDescent="0.25">
      <c r="S1404" s="119"/>
    </row>
    <row r="1405" spans="19:19" s="11" customFormat="1" ht="15.95" customHeight="1" x14ac:dyDescent="0.25">
      <c r="S1405" s="119"/>
    </row>
    <row r="1406" spans="19:19" s="11" customFormat="1" ht="15.95" customHeight="1" x14ac:dyDescent="0.25">
      <c r="S1406" s="119"/>
    </row>
    <row r="1407" spans="19:19" s="11" customFormat="1" ht="15.95" customHeight="1" x14ac:dyDescent="0.25">
      <c r="S1407" s="119"/>
    </row>
    <row r="1408" spans="19:19" s="11" customFormat="1" ht="15.95" customHeight="1" x14ac:dyDescent="0.25">
      <c r="S1408" s="119"/>
    </row>
    <row r="1409" spans="19:19" s="11" customFormat="1" ht="15.95" customHeight="1" x14ac:dyDescent="0.25">
      <c r="S1409" s="119"/>
    </row>
    <row r="1410" spans="19:19" s="11" customFormat="1" ht="15.95" customHeight="1" x14ac:dyDescent="0.25">
      <c r="S1410" s="119"/>
    </row>
    <row r="1411" spans="19:19" s="11" customFormat="1" ht="15.95" customHeight="1" x14ac:dyDescent="0.25">
      <c r="S1411" s="119"/>
    </row>
    <row r="1412" spans="19:19" s="11" customFormat="1" ht="15.95" customHeight="1" x14ac:dyDescent="0.25">
      <c r="S1412" s="119"/>
    </row>
    <row r="1413" spans="19:19" s="11" customFormat="1" ht="15.95" customHeight="1" x14ac:dyDescent="0.25">
      <c r="S1413" s="119"/>
    </row>
    <row r="1414" spans="19:19" s="11" customFormat="1" ht="15.95" customHeight="1" x14ac:dyDescent="0.25">
      <c r="S1414" s="119"/>
    </row>
    <row r="1415" spans="19:19" s="11" customFormat="1" ht="15.95" customHeight="1" x14ac:dyDescent="0.25">
      <c r="S1415" s="119"/>
    </row>
    <row r="1416" spans="19:19" s="11" customFormat="1" ht="15.95" customHeight="1" x14ac:dyDescent="0.25">
      <c r="S1416" s="119"/>
    </row>
    <row r="1417" spans="19:19" s="11" customFormat="1" ht="15.95" customHeight="1" x14ac:dyDescent="0.25">
      <c r="S1417" s="119"/>
    </row>
    <row r="1418" spans="19:19" s="11" customFormat="1" ht="15.95" customHeight="1" x14ac:dyDescent="0.25">
      <c r="S1418" s="119"/>
    </row>
    <row r="1419" spans="19:19" s="11" customFormat="1" ht="15.95" customHeight="1" x14ac:dyDescent="0.25">
      <c r="S1419" s="119"/>
    </row>
    <row r="1420" spans="19:19" s="11" customFormat="1" ht="15.95" customHeight="1" x14ac:dyDescent="0.25">
      <c r="S1420" s="119"/>
    </row>
    <row r="1421" spans="19:19" s="11" customFormat="1" ht="15.95" customHeight="1" x14ac:dyDescent="0.25">
      <c r="S1421" s="119"/>
    </row>
    <row r="1422" spans="19:19" s="11" customFormat="1" ht="15.95" customHeight="1" x14ac:dyDescent="0.25">
      <c r="S1422" s="119"/>
    </row>
    <row r="1423" spans="19:19" s="11" customFormat="1" ht="15.95" customHeight="1" x14ac:dyDescent="0.25">
      <c r="S1423" s="119"/>
    </row>
    <row r="1424" spans="19:19" s="11" customFormat="1" ht="15.95" customHeight="1" x14ac:dyDescent="0.25">
      <c r="S1424" s="119"/>
    </row>
    <row r="1425" spans="19:19" s="11" customFormat="1" ht="15.95" customHeight="1" x14ac:dyDescent="0.25">
      <c r="S1425" s="119"/>
    </row>
    <row r="1426" spans="19:19" s="11" customFormat="1" ht="15.95" customHeight="1" x14ac:dyDescent="0.25">
      <c r="S1426" s="119"/>
    </row>
    <row r="1427" spans="19:19" s="11" customFormat="1" ht="15.95" customHeight="1" x14ac:dyDescent="0.25">
      <c r="S1427" s="119"/>
    </row>
    <row r="1428" spans="19:19" s="11" customFormat="1" ht="15.95" customHeight="1" x14ac:dyDescent="0.25">
      <c r="S1428" s="119"/>
    </row>
    <row r="1429" spans="19:19" s="11" customFormat="1" ht="15.95" customHeight="1" x14ac:dyDescent="0.25">
      <c r="S1429" s="119"/>
    </row>
    <row r="1430" spans="19:19" s="11" customFormat="1" ht="15.95" customHeight="1" x14ac:dyDescent="0.25">
      <c r="S1430" s="119"/>
    </row>
    <row r="1431" spans="19:19" s="11" customFormat="1" ht="15.95" customHeight="1" x14ac:dyDescent="0.25">
      <c r="S1431" s="119"/>
    </row>
    <row r="1432" spans="19:19" s="11" customFormat="1" ht="15.95" customHeight="1" x14ac:dyDescent="0.25">
      <c r="S1432" s="119"/>
    </row>
    <row r="1433" spans="19:19" s="11" customFormat="1" ht="15.95" customHeight="1" x14ac:dyDescent="0.25">
      <c r="S1433" s="119"/>
    </row>
    <row r="1434" spans="19:19" s="11" customFormat="1" ht="15.95" customHeight="1" x14ac:dyDescent="0.25">
      <c r="S1434" s="119"/>
    </row>
    <row r="1435" spans="19:19" s="11" customFormat="1" ht="15.95" customHeight="1" x14ac:dyDescent="0.25">
      <c r="S1435" s="119"/>
    </row>
    <row r="1436" spans="19:19" s="11" customFormat="1" ht="15.95" customHeight="1" x14ac:dyDescent="0.25">
      <c r="S1436" s="119"/>
    </row>
    <row r="1437" spans="19:19" s="11" customFormat="1" ht="15.95" customHeight="1" x14ac:dyDescent="0.25">
      <c r="S1437" s="119"/>
    </row>
    <row r="1438" spans="19:19" s="11" customFormat="1" ht="15.95" customHeight="1" x14ac:dyDescent="0.25">
      <c r="S1438" s="119"/>
    </row>
    <row r="1439" spans="19:19" s="11" customFormat="1" ht="15.95" customHeight="1" x14ac:dyDescent="0.25">
      <c r="S1439" s="119"/>
    </row>
    <row r="1440" spans="19:19" s="11" customFormat="1" ht="15.95" customHeight="1" x14ac:dyDescent="0.25">
      <c r="S1440" s="119"/>
    </row>
    <row r="1441" spans="19:19" s="11" customFormat="1" ht="15.95" customHeight="1" x14ac:dyDescent="0.25">
      <c r="S1441" s="119"/>
    </row>
    <row r="1442" spans="19:19" s="11" customFormat="1" ht="15.95" customHeight="1" x14ac:dyDescent="0.25">
      <c r="S1442" s="119"/>
    </row>
    <row r="1443" spans="19:19" s="11" customFormat="1" ht="15.95" customHeight="1" x14ac:dyDescent="0.25">
      <c r="S1443" s="119"/>
    </row>
    <row r="1444" spans="19:19" s="11" customFormat="1" ht="15.95" customHeight="1" x14ac:dyDescent="0.25">
      <c r="S1444" s="119"/>
    </row>
    <row r="1445" spans="19:19" s="11" customFormat="1" ht="15.95" customHeight="1" x14ac:dyDescent="0.25">
      <c r="S1445" s="119"/>
    </row>
    <row r="1446" spans="19:19" s="11" customFormat="1" ht="15.95" customHeight="1" x14ac:dyDescent="0.25">
      <c r="S1446" s="119"/>
    </row>
    <row r="1447" spans="19:19" s="11" customFormat="1" ht="15.95" customHeight="1" x14ac:dyDescent="0.25">
      <c r="S1447" s="119"/>
    </row>
    <row r="1448" spans="19:19" s="11" customFormat="1" ht="15.95" customHeight="1" x14ac:dyDescent="0.25">
      <c r="S1448" s="119"/>
    </row>
    <row r="1449" spans="19:19" s="11" customFormat="1" ht="15.95" customHeight="1" x14ac:dyDescent="0.25">
      <c r="S1449" s="119"/>
    </row>
    <row r="1450" spans="19:19" s="11" customFormat="1" ht="15.95" customHeight="1" x14ac:dyDescent="0.25">
      <c r="S1450" s="119"/>
    </row>
    <row r="1451" spans="19:19" s="11" customFormat="1" ht="15.95" customHeight="1" x14ac:dyDescent="0.25">
      <c r="S1451" s="119"/>
    </row>
    <row r="1452" spans="19:19" s="11" customFormat="1" ht="15.95" customHeight="1" x14ac:dyDescent="0.25">
      <c r="S1452" s="119"/>
    </row>
    <row r="1453" spans="19:19" s="11" customFormat="1" ht="15.95" customHeight="1" x14ac:dyDescent="0.25">
      <c r="S1453" s="119"/>
    </row>
    <row r="1454" spans="19:19" s="11" customFormat="1" ht="15.95" customHeight="1" x14ac:dyDescent="0.25">
      <c r="S1454" s="119"/>
    </row>
    <row r="1455" spans="19:19" s="11" customFormat="1" ht="15.95" customHeight="1" x14ac:dyDescent="0.25">
      <c r="S1455" s="119"/>
    </row>
    <row r="1456" spans="19:19" s="11" customFormat="1" ht="15.95" customHeight="1" x14ac:dyDescent="0.25">
      <c r="S1456" s="119"/>
    </row>
    <row r="1457" spans="19:19" s="11" customFormat="1" ht="15.95" customHeight="1" x14ac:dyDescent="0.25">
      <c r="S1457" s="119"/>
    </row>
    <row r="1458" spans="19:19" s="11" customFormat="1" ht="15.95" customHeight="1" x14ac:dyDescent="0.25">
      <c r="S1458" s="119"/>
    </row>
    <row r="1459" spans="19:19" s="11" customFormat="1" ht="15.95" customHeight="1" x14ac:dyDescent="0.25">
      <c r="S1459" s="119"/>
    </row>
    <row r="1460" spans="19:19" s="11" customFormat="1" ht="15.95" customHeight="1" x14ac:dyDescent="0.25">
      <c r="S1460" s="119"/>
    </row>
    <row r="1461" spans="19:19" s="11" customFormat="1" ht="15.95" customHeight="1" x14ac:dyDescent="0.25">
      <c r="S1461" s="119"/>
    </row>
    <row r="1462" spans="19:19" s="11" customFormat="1" ht="15.95" customHeight="1" x14ac:dyDescent="0.25">
      <c r="S1462" s="119"/>
    </row>
    <row r="1463" spans="19:19" s="11" customFormat="1" ht="15.95" customHeight="1" x14ac:dyDescent="0.25">
      <c r="S1463" s="119"/>
    </row>
    <row r="1464" spans="19:19" s="11" customFormat="1" ht="15.95" customHeight="1" x14ac:dyDescent="0.25">
      <c r="S1464" s="119"/>
    </row>
    <row r="1465" spans="19:19" s="11" customFormat="1" ht="15.95" customHeight="1" x14ac:dyDescent="0.25">
      <c r="S1465" s="119"/>
    </row>
    <row r="1466" spans="19:19" s="11" customFormat="1" ht="15.95" customHeight="1" x14ac:dyDescent="0.25">
      <c r="S1466" s="119"/>
    </row>
    <row r="1467" spans="19:19" s="11" customFormat="1" ht="15.95" customHeight="1" x14ac:dyDescent="0.25">
      <c r="S1467" s="119"/>
    </row>
    <row r="1468" spans="19:19" s="11" customFormat="1" ht="15.95" customHeight="1" x14ac:dyDescent="0.25">
      <c r="S1468" s="119"/>
    </row>
    <row r="1469" spans="19:19" s="11" customFormat="1" ht="15.95" customHeight="1" x14ac:dyDescent="0.25">
      <c r="S1469" s="119"/>
    </row>
    <row r="1470" spans="19:19" s="11" customFormat="1" ht="15.95" customHeight="1" x14ac:dyDescent="0.25">
      <c r="S1470" s="119"/>
    </row>
    <row r="1471" spans="19:19" s="11" customFormat="1" ht="15.95" customHeight="1" x14ac:dyDescent="0.25">
      <c r="S1471" s="119"/>
    </row>
    <row r="1472" spans="19:19" s="11" customFormat="1" ht="15.95" customHeight="1" x14ac:dyDescent="0.25">
      <c r="S1472" s="119"/>
    </row>
    <row r="1473" spans="19:19" s="11" customFormat="1" ht="15.95" customHeight="1" x14ac:dyDescent="0.25">
      <c r="S1473" s="119"/>
    </row>
    <row r="1474" spans="19:19" s="11" customFormat="1" ht="15.95" customHeight="1" x14ac:dyDescent="0.25">
      <c r="S1474" s="119"/>
    </row>
    <row r="1475" spans="19:19" s="11" customFormat="1" ht="15.95" customHeight="1" x14ac:dyDescent="0.25">
      <c r="S1475" s="119"/>
    </row>
    <row r="1476" spans="19:19" s="11" customFormat="1" ht="15.95" customHeight="1" x14ac:dyDescent="0.25">
      <c r="S1476" s="119"/>
    </row>
    <row r="1477" spans="19:19" s="11" customFormat="1" ht="15.95" customHeight="1" x14ac:dyDescent="0.25">
      <c r="S1477" s="119"/>
    </row>
    <row r="1478" spans="19:19" s="11" customFormat="1" ht="15.95" customHeight="1" x14ac:dyDescent="0.25">
      <c r="S1478" s="119"/>
    </row>
    <row r="1479" spans="19:19" s="11" customFormat="1" ht="15.95" customHeight="1" x14ac:dyDescent="0.25">
      <c r="S1479" s="119"/>
    </row>
    <row r="1480" spans="19:19" s="11" customFormat="1" ht="15.95" customHeight="1" x14ac:dyDescent="0.25">
      <c r="S1480" s="119"/>
    </row>
    <row r="1481" spans="19:19" s="11" customFormat="1" ht="15.95" customHeight="1" x14ac:dyDescent="0.25">
      <c r="S1481" s="119"/>
    </row>
    <row r="1482" spans="19:19" s="11" customFormat="1" ht="15.95" customHeight="1" x14ac:dyDescent="0.25">
      <c r="S1482" s="119"/>
    </row>
    <row r="1483" spans="19:19" s="11" customFormat="1" ht="15.95" customHeight="1" x14ac:dyDescent="0.25">
      <c r="S1483" s="119"/>
    </row>
    <row r="1484" spans="19:19" s="11" customFormat="1" ht="15.95" customHeight="1" x14ac:dyDescent="0.25">
      <c r="S1484" s="119"/>
    </row>
    <row r="1485" spans="19:19" s="11" customFormat="1" ht="15.95" customHeight="1" x14ac:dyDescent="0.25">
      <c r="S1485" s="119"/>
    </row>
    <row r="1486" spans="19:19" s="11" customFormat="1" ht="15.95" customHeight="1" x14ac:dyDescent="0.25">
      <c r="S1486" s="119"/>
    </row>
    <row r="1487" spans="19:19" s="11" customFormat="1" ht="15.95" customHeight="1" x14ac:dyDescent="0.25">
      <c r="S1487" s="119"/>
    </row>
    <row r="1488" spans="19:19" s="11" customFormat="1" ht="15.95" customHeight="1" x14ac:dyDescent="0.25">
      <c r="S1488" s="119"/>
    </row>
    <row r="1489" spans="19:19" s="11" customFormat="1" ht="15.95" customHeight="1" x14ac:dyDescent="0.25">
      <c r="S1489" s="119"/>
    </row>
    <row r="1490" spans="19:19" s="11" customFormat="1" ht="15.95" customHeight="1" x14ac:dyDescent="0.25">
      <c r="S1490" s="119"/>
    </row>
    <row r="1491" spans="19:19" s="11" customFormat="1" ht="15.95" customHeight="1" x14ac:dyDescent="0.25">
      <c r="S1491" s="119"/>
    </row>
    <row r="1492" spans="19:19" s="11" customFormat="1" ht="15.95" customHeight="1" x14ac:dyDescent="0.25">
      <c r="S1492" s="119"/>
    </row>
    <row r="1493" spans="19:19" s="11" customFormat="1" ht="15.95" customHeight="1" x14ac:dyDescent="0.25">
      <c r="S1493" s="119"/>
    </row>
    <row r="1494" spans="19:19" s="11" customFormat="1" ht="15.95" customHeight="1" x14ac:dyDescent="0.25">
      <c r="S1494" s="119"/>
    </row>
    <row r="1495" spans="19:19" s="11" customFormat="1" ht="15.95" customHeight="1" x14ac:dyDescent="0.25">
      <c r="S1495" s="119"/>
    </row>
    <row r="1496" spans="19:19" s="11" customFormat="1" ht="15.95" customHeight="1" x14ac:dyDescent="0.25">
      <c r="S1496" s="119"/>
    </row>
    <row r="1497" spans="19:19" s="11" customFormat="1" ht="15.95" customHeight="1" x14ac:dyDescent="0.25">
      <c r="S1497" s="119"/>
    </row>
    <row r="1498" spans="19:19" s="11" customFormat="1" ht="15.95" customHeight="1" x14ac:dyDescent="0.25">
      <c r="S1498" s="119"/>
    </row>
    <row r="1499" spans="19:19" s="11" customFormat="1" ht="15.95" customHeight="1" x14ac:dyDescent="0.25">
      <c r="S1499" s="119"/>
    </row>
    <row r="1500" spans="19:19" s="11" customFormat="1" ht="15.95" customHeight="1" x14ac:dyDescent="0.25">
      <c r="S1500" s="119"/>
    </row>
    <row r="1501" spans="19:19" s="11" customFormat="1" ht="15.95" customHeight="1" x14ac:dyDescent="0.25">
      <c r="S1501" s="119"/>
    </row>
    <row r="1502" spans="19:19" s="11" customFormat="1" ht="15.95" customHeight="1" x14ac:dyDescent="0.25">
      <c r="S1502" s="119"/>
    </row>
    <row r="1503" spans="19:19" s="11" customFormat="1" ht="15.95" customHeight="1" x14ac:dyDescent="0.25">
      <c r="S1503" s="119"/>
    </row>
    <row r="1504" spans="19:19" s="11" customFormat="1" ht="15.95" customHeight="1" x14ac:dyDescent="0.25">
      <c r="S1504" s="119"/>
    </row>
    <row r="1505" spans="19:19" s="11" customFormat="1" ht="15.95" customHeight="1" x14ac:dyDescent="0.25">
      <c r="S1505" s="119"/>
    </row>
    <row r="1506" spans="19:19" s="11" customFormat="1" ht="15.95" customHeight="1" x14ac:dyDescent="0.25">
      <c r="S1506" s="119"/>
    </row>
    <row r="1507" spans="19:19" s="11" customFormat="1" ht="15.95" customHeight="1" x14ac:dyDescent="0.25">
      <c r="S1507" s="119"/>
    </row>
    <row r="1508" spans="19:19" s="11" customFormat="1" ht="15.95" customHeight="1" x14ac:dyDescent="0.25">
      <c r="S1508" s="119"/>
    </row>
    <row r="1509" spans="19:19" s="11" customFormat="1" ht="15.95" customHeight="1" x14ac:dyDescent="0.25">
      <c r="S1509" s="119"/>
    </row>
    <row r="1510" spans="19:19" s="11" customFormat="1" ht="15.95" customHeight="1" x14ac:dyDescent="0.25">
      <c r="S1510" s="119"/>
    </row>
    <row r="1511" spans="19:19" s="11" customFormat="1" ht="15.95" customHeight="1" x14ac:dyDescent="0.25">
      <c r="S1511" s="119"/>
    </row>
    <row r="1512" spans="19:19" s="11" customFormat="1" ht="15.95" customHeight="1" x14ac:dyDescent="0.25">
      <c r="S1512" s="119"/>
    </row>
    <row r="1513" spans="19:19" s="11" customFormat="1" ht="15.95" customHeight="1" x14ac:dyDescent="0.25">
      <c r="S1513" s="119"/>
    </row>
    <row r="1514" spans="19:19" s="11" customFormat="1" ht="15.95" customHeight="1" x14ac:dyDescent="0.25">
      <c r="S1514" s="119"/>
    </row>
    <row r="1515" spans="19:19" s="11" customFormat="1" ht="15.95" customHeight="1" x14ac:dyDescent="0.25">
      <c r="S1515" s="119"/>
    </row>
    <row r="1516" spans="19:19" s="11" customFormat="1" ht="15.95" customHeight="1" x14ac:dyDescent="0.25">
      <c r="S1516" s="119"/>
    </row>
    <row r="1517" spans="19:19" s="11" customFormat="1" ht="15.95" customHeight="1" x14ac:dyDescent="0.25">
      <c r="S1517" s="119"/>
    </row>
    <row r="1518" spans="19:19" s="11" customFormat="1" ht="15.95" customHeight="1" x14ac:dyDescent="0.25">
      <c r="S1518" s="119"/>
    </row>
    <row r="1519" spans="19:19" s="11" customFormat="1" ht="15.95" customHeight="1" x14ac:dyDescent="0.25">
      <c r="S1519" s="119"/>
    </row>
    <row r="1520" spans="19:19" s="11" customFormat="1" ht="15.95" customHeight="1" x14ac:dyDescent="0.25">
      <c r="S1520" s="119"/>
    </row>
    <row r="1521" spans="19:19" s="11" customFormat="1" ht="15.95" customHeight="1" x14ac:dyDescent="0.25">
      <c r="S1521" s="119"/>
    </row>
    <row r="1522" spans="19:19" s="11" customFormat="1" ht="15.95" customHeight="1" x14ac:dyDescent="0.25">
      <c r="S1522" s="119"/>
    </row>
    <row r="1523" spans="19:19" s="11" customFormat="1" ht="15.95" customHeight="1" x14ac:dyDescent="0.25">
      <c r="S1523" s="119"/>
    </row>
    <row r="1524" spans="19:19" s="11" customFormat="1" ht="15.95" customHeight="1" x14ac:dyDescent="0.25">
      <c r="S1524" s="119"/>
    </row>
    <row r="1525" spans="19:19" s="11" customFormat="1" ht="15.95" customHeight="1" x14ac:dyDescent="0.25">
      <c r="S1525" s="119"/>
    </row>
    <row r="1526" spans="19:19" s="11" customFormat="1" ht="15.95" customHeight="1" x14ac:dyDescent="0.25">
      <c r="S1526" s="119"/>
    </row>
    <row r="1527" spans="19:19" s="11" customFormat="1" ht="15.95" customHeight="1" x14ac:dyDescent="0.25">
      <c r="S1527" s="119"/>
    </row>
    <row r="1528" spans="19:19" s="11" customFormat="1" ht="15.95" customHeight="1" x14ac:dyDescent="0.25">
      <c r="S1528" s="119"/>
    </row>
    <row r="1529" spans="19:19" s="11" customFormat="1" ht="15.95" customHeight="1" x14ac:dyDescent="0.25">
      <c r="S1529" s="119"/>
    </row>
    <row r="1530" spans="19:19" s="11" customFormat="1" ht="15.95" customHeight="1" x14ac:dyDescent="0.25">
      <c r="S1530" s="119"/>
    </row>
    <row r="1531" spans="19:19" s="11" customFormat="1" ht="15.95" customHeight="1" x14ac:dyDescent="0.25">
      <c r="S1531" s="119"/>
    </row>
    <row r="1532" spans="19:19" s="11" customFormat="1" ht="15.95" customHeight="1" x14ac:dyDescent="0.25">
      <c r="S1532" s="119"/>
    </row>
    <row r="1533" spans="19:19" s="11" customFormat="1" ht="15.95" customHeight="1" x14ac:dyDescent="0.25">
      <c r="S1533" s="119"/>
    </row>
    <row r="1534" spans="19:19" s="11" customFormat="1" ht="15.95" customHeight="1" x14ac:dyDescent="0.25">
      <c r="S1534" s="119"/>
    </row>
    <row r="1535" spans="19:19" s="11" customFormat="1" ht="15.95" customHeight="1" x14ac:dyDescent="0.25">
      <c r="S1535" s="119"/>
    </row>
    <row r="1536" spans="19:19" s="11" customFormat="1" ht="15.95" customHeight="1" x14ac:dyDescent="0.25">
      <c r="S1536" s="119"/>
    </row>
    <row r="1537" spans="19:19" s="11" customFormat="1" ht="15.95" customHeight="1" x14ac:dyDescent="0.25">
      <c r="S1537" s="119"/>
    </row>
    <row r="1538" spans="19:19" s="11" customFormat="1" ht="15.95" customHeight="1" x14ac:dyDescent="0.25">
      <c r="S1538" s="119"/>
    </row>
    <row r="1539" spans="19:19" s="11" customFormat="1" ht="15.95" customHeight="1" x14ac:dyDescent="0.25">
      <c r="S1539" s="119"/>
    </row>
    <row r="1540" spans="19:19" s="11" customFormat="1" ht="15.95" customHeight="1" x14ac:dyDescent="0.25">
      <c r="S1540" s="119"/>
    </row>
    <row r="1541" spans="19:19" s="11" customFormat="1" ht="15.95" customHeight="1" x14ac:dyDescent="0.25">
      <c r="S1541" s="119"/>
    </row>
    <row r="1542" spans="19:19" s="11" customFormat="1" ht="15.95" customHeight="1" x14ac:dyDescent="0.25">
      <c r="S1542" s="119"/>
    </row>
    <row r="1543" spans="19:19" s="11" customFormat="1" ht="15.95" customHeight="1" x14ac:dyDescent="0.25">
      <c r="S1543" s="119"/>
    </row>
    <row r="1544" spans="19:19" s="11" customFormat="1" ht="15.95" customHeight="1" x14ac:dyDescent="0.25">
      <c r="S1544" s="119"/>
    </row>
    <row r="1545" spans="19:19" s="11" customFormat="1" ht="15.95" customHeight="1" x14ac:dyDescent="0.25">
      <c r="S1545" s="119"/>
    </row>
    <row r="1546" spans="19:19" s="11" customFormat="1" ht="15.95" customHeight="1" x14ac:dyDescent="0.25">
      <c r="S1546" s="119"/>
    </row>
    <row r="1547" spans="19:19" s="11" customFormat="1" ht="15.95" customHeight="1" x14ac:dyDescent="0.25">
      <c r="S1547" s="119"/>
    </row>
    <row r="1548" spans="19:19" s="11" customFormat="1" ht="15.95" customHeight="1" x14ac:dyDescent="0.25">
      <c r="S1548" s="119"/>
    </row>
    <row r="1549" spans="19:19" s="11" customFormat="1" ht="15.95" customHeight="1" x14ac:dyDescent="0.25">
      <c r="S1549" s="119"/>
    </row>
    <row r="1550" spans="19:19" s="11" customFormat="1" ht="15.95" customHeight="1" x14ac:dyDescent="0.25">
      <c r="S1550" s="119"/>
    </row>
    <row r="1551" spans="19:19" s="11" customFormat="1" ht="15.95" customHeight="1" x14ac:dyDescent="0.25">
      <c r="S1551" s="119"/>
    </row>
    <row r="1552" spans="19:19" s="11" customFormat="1" ht="15.95" customHeight="1" x14ac:dyDescent="0.25">
      <c r="S1552" s="119"/>
    </row>
    <row r="1553" spans="19:19" s="11" customFormat="1" ht="15.95" customHeight="1" x14ac:dyDescent="0.25">
      <c r="S1553" s="119"/>
    </row>
    <row r="1554" spans="19:19" s="11" customFormat="1" ht="15.95" customHeight="1" x14ac:dyDescent="0.25">
      <c r="S1554" s="119"/>
    </row>
    <row r="1555" spans="19:19" s="11" customFormat="1" ht="15.95" customHeight="1" x14ac:dyDescent="0.25">
      <c r="S1555" s="119"/>
    </row>
    <row r="1556" spans="19:19" s="11" customFormat="1" ht="15.95" customHeight="1" x14ac:dyDescent="0.25">
      <c r="S1556" s="119"/>
    </row>
    <row r="1557" spans="19:19" s="11" customFormat="1" ht="15.95" customHeight="1" x14ac:dyDescent="0.25">
      <c r="S1557" s="119"/>
    </row>
    <row r="1558" spans="19:19" s="11" customFormat="1" ht="15.95" customHeight="1" x14ac:dyDescent="0.25">
      <c r="S1558" s="119"/>
    </row>
    <row r="1559" spans="19:19" s="11" customFormat="1" ht="15.95" customHeight="1" x14ac:dyDescent="0.25">
      <c r="S1559" s="119"/>
    </row>
    <row r="1560" spans="19:19" s="11" customFormat="1" ht="15.95" customHeight="1" x14ac:dyDescent="0.25">
      <c r="S1560" s="119"/>
    </row>
    <row r="1561" spans="19:19" s="11" customFormat="1" ht="15.95" customHeight="1" x14ac:dyDescent="0.25">
      <c r="S1561" s="119"/>
    </row>
    <row r="1562" spans="19:19" s="11" customFormat="1" ht="15.95" customHeight="1" x14ac:dyDescent="0.25">
      <c r="S1562" s="119"/>
    </row>
    <row r="1563" spans="19:19" s="11" customFormat="1" ht="15.95" customHeight="1" x14ac:dyDescent="0.25">
      <c r="S1563" s="119"/>
    </row>
    <row r="1564" spans="19:19" s="11" customFormat="1" ht="15.95" customHeight="1" x14ac:dyDescent="0.25">
      <c r="S1564" s="119"/>
    </row>
    <row r="1565" spans="19:19" s="11" customFormat="1" ht="15.95" customHeight="1" x14ac:dyDescent="0.25">
      <c r="S1565" s="119"/>
    </row>
    <row r="1566" spans="19:19" s="11" customFormat="1" ht="15.95" customHeight="1" x14ac:dyDescent="0.25">
      <c r="S1566" s="119"/>
    </row>
    <row r="1567" spans="19:19" s="11" customFormat="1" ht="15.95" customHeight="1" x14ac:dyDescent="0.25">
      <c r="S1567" s="119"/>
    </row>
    <row r="1568" spans="19:19" s="11" customFormat="1" ht="15.95" customHeight="1" x14ac:dyDescent="0.25">
      <c r="S1568" s="119"/>
    </row>
    <row r="1569" spans="19:19" s="11" customFormat="1" ht="15.95" customHeight="1" x14ac:dyDescent="0.25">
      <c r="S1569" s="119"/>
    </row>
    <row r="1570" spans="19:19" s="11" customFormat="1" ht="15.95" customHeight="1" x14ac:dyDescent="0.25">
      <c r="S1570" s="119"/>
    </row>
    <row r="1571" spans="19:19" s="11" customFormat="1" ht="15.95" customHeight="1" x14ac:dyDescent="0.25">
      <c r="S1571" s="119"/>
    </row>
    <row r="1572" spans="19:19" s="11" customFormat="1" ht="15.95" customHeight="1" x14ac:dyDescent="0.25">
      <c r="S1572" s="119"/>
    </row>
    <row r="1573" spans="19:19" s="11" customFormat="1" ht="15.95" customHeight="1" x14ac:dyDescent="0.25">
      <c r="S1573" s="119"/>
    </row>
    <row r="1574" spans="19:19" s="11" customFormat="1" ht="15.95" customHeight="1" x14ac:dyDescent="0.25">
      <c r="S1574" s="119"/>
    </row>
    <row r="1575" spans="19:19" s="11" customFormat="1" ht="15.95" customHeight="1" x14ac:dyDescent="0.25">
      <c r="S1575" s="119"/>
    </row>
    <row r="1576" spans="19:19" s="11" customFormat="1" ht="15.95" customHeight="1" x14ac:dyDescent="0.25">
      <c r="S1576" s="119"/>
    </row>
    <row r="1577" spans="19:19" s="11" customFormat="1" ht="15.95" customHeight="1" x14ac:dyDescent="0.25">
      <c r="S1577" s="119"/>
    </row>
    <row r="1578" spans="19:19" s="11" customFormat="1" ht="15.95" customHeight="1" x14ac:dyDescent="0.25">
      <c r="S1578" s="119"/>
    </row>
    <row r="1579" spans="19:19" s="11" customFormat="1" ht="15.95" customHeight="1" x14ac:dyDescent="0.25">
      <c r="S1579" s="119"/>
    </row>
    <row r="1580" spans="19:19" s="11" customFormat="1" ht="15.95" customHeight="1" x14ac:dyDescent="0.25">
      <c r="S1580" s="119"/>
    </row>
    <row r="1581" spans="19:19" s="11" customFormat="1" ht="15.95" customHeight="1" x14ac:dyDescent="0.25">
      <c r="S1581" s="119"/>
    </row>
    <row r="1582" spans="19:19" s="11" customFormat="1" ht="15.95" customHeight="1" x14ac:dyDescent="0.25">
      <c r="S1582" s="119"/>
    </row>
    <row r="1583" spans="19:19" s="11" customFormat="1" ht="15.95" customHeight="1" x14ac:dyDescent="0.25">
      <c r="S1583" s="119"/>
    </row>
    <row r="1584" spans="19:19" s="11" customFormat="1" ht="15.95" customHeight="1" x14ac:dyDescent="0.25">
      <c r="S1584" s="119"/>
    </row>
    <row r="1585" spans="19:19" s="11" customFormat="1" ht="15.95" customHeight="1" x14ac:dyDescent="0.25">
      <c r="S1585" s="119"/>
    </row>
    <row r="1586" spans="19:19" s="11" customFormat="1" ht="15.95" customHeight="1" x14ac:dyDescent="0.25">
      <c r="S1586" s="119"/>
    </row>
    <row r="1587" spans="19:19" s="11" customFormat="1" ht="15.95" customHeight="1" x14ac:dyDescent="0.25">
      <c r="S1587" s="119"/>
    </row>
    <row r="1588" spans="19:19" s="11" customFormat="1" ht="15.95" customHeight="1" x14ac:dyDescent="0.25">
      <c r="S1588" s="119"/>
    </row>
    <row r="1589" spans="19:19" s="11" customFormat="1" ht="15.95" customHeight="1" x14ac:dyDescent="0.25">
      <c r="S1589" s="119"/>
    </row>
    <row r="1590" spans="19:19" s="11" customFormat="1" ht="15.95" customHeight="1" x14ac:dyDescent="0.25">
      <c r="S1590" s="119"/>
    </row>
    <row r="1591" spans="19:19" s="11" customFormat="1" ht="15.95" customHeight="1" x14ac:dyDescent="0.25">
      <c r="S1591" s="119"/>
    </row>
    <row r="1592" spans="19:19" s="11" customFormat="1" ht="15.95" customHeight="1" x14ac:dyDescent="0.25">
      <c r="S1592" s="119"/>
    </row>
    <row r="1593" spans="19:19" s="11" customFormat="1" ht="15.95" customHeight="1" x14ac:dyDescent="0.25">
      <c r="S1593" s="119"/>
    </row>
    <row r="1594" spans="19:19" s="11" customFormat="1" ht="15.95" customHeight="1" x14ac:dyDescent="0.25">
      <c r="S1594" s="119"/>
    </row>
    <row r="1595" spans="19:19" s="11" customFormat="1" ht="15.95" customHeight="1" x14ac:dyDescent="0.25">
      <c r="S1595" s="119"/>
    </row>
    <row r="1596" spans="19:19" s="11" customFormat="1" ht="15.95" customHeight="1" x14ac:dyDescent="0.25">
      <c r="S1596" s="119"/>
    </row>
    <row r="1597" spans="19:19" s="11" customFormat="1" ht="15.95" customHeight="1" x14ac:dyDescent="0.25">
      <c r="S1597" s="119"/>
    </row>
    <row r="1598" spans="19:19" s="11" customFormat="1" ht="15.95" customHeight="1" x14ac:dyDescent="0.25">
      <c r="S1598" s="119"/>
    </row>
    <row r="1599" spans="19:19" s="11" customFormat="1" ht="15.95" customHeight="1" x14ac:dyDescent="0.25">
      <c r="S1599" s="119"/>
    </row>
    <row r="1600" spans="19:19" s="11" customFormat="1" ht="15.95" customHeight="1" x14ac:dyDescent="0.25">
      <c r="S1600" s="119"/>
    </row>
    <row r="1601" spans="19:19" s="11" customFormat="1" ht="15.95" customHeight="1" x14ac:dyDescent="0.25">
      <c r="S1601" s="119"/>
    </row>
    <row r="1602" spans="19:19" s="11" customFormat="1" ht="15.95" customHeight="1" x14ac:dyDescent="0.25">
      <c r="S1602" s="119"/>
    </row>
    <row r="1603" spans="19:19" s="11" customFormat="1" ht="15.95" customHeight="1" x14ac:dyDescent="0.25">
      <c r="S1603" s="119"/>
    </row>
    <row r="1604" spans="19:19" s="11" customFormat="1" ht="15.95" customHeight="1" x14ac:dyDescent="0.25">
      <c r="S1604" s="119"/>
    </row>
    <row r="1605" spans="19:19" s="11" customFormat="1" ht="15.95" customHeight="1" x14ac:dyDescent="0.25">
      <c r="S1605" s="119"/>
    </row>
    <row r="1606" spans="19:19" s="11" customFormat="1" ht="15.95" customHeight="1" x14ac:dyDescent="0.25">
      <c r="S1606" s="119"/>
    </row>
    <row r="1607" spans="19:19" s="11" customFormat="1" ht="15.95" customHeight="1" x14ac:dyDescent="0.25">
      <c r="S1607" s="119"/>
    </row>
    <row r="1608" spans="19:19" s="11" customFormat="1" ht="15.95" customHeight="1" x14ac:dyDescent="0.25">
      <c r="S1608" s="119"/>
    </row>
    <row r="1609" spans="19:19" s="11" customFormat="1" ht="15.95" customHeight="1" x14ac:dyDescent="0.25">
      <c r="S1609" s="119"/>
    </row>
    <row r="1610" spans="19:19" s="11" customFormat="1" ht="15.95" customHeight="1" x14ac:dyDescent="0.25">
      <c r="S1610" s="119"/>
    </row>
    <row r="1611" spans="19:19" s="11" customFormat="1" ht="15.95" customHeight="1" x14ac:dyDescent="0.25">
      <c r="S1611" s="119"/>
    </row>
    <row r="1612" spans="19:19" s="11" customFormat="1" ht="15.95" customHeight="1" x14ac:dyDescent="0.25">
      <c r="S1612" s="119"/>
    </row>
    <row r="1613" spans="19:19" s="11" customFormat="1" ht="15.95" customHeight="1" x14ac:dyDescent="0.25">
      <c r="S1613" s="119"/>
    </row>
    <row r="1614" spans="19:19" s="11" customFormat="1" ht="15.95" customHeight="1" x14ac:dyDescent="0.25">
      <c r="S1614" s="119"/>
    </row>
    <row r="1615" spans="19:19" s="11" customFormat="1" ht="15.95" customHeight="1" x14ac:dyDescent="0.25">
      <c r="S1615" s="119"/>
    </row>
    <row r="1616" spans="19:19" s="11" customFormat="1" ht="15.95" customHeight="1" x14ac:dyDescent="0.25">
      <c r="S1616" s="119"/>
    </row>
    <row r="1617" spans="19:19" s="11" customFormat="1" ht="15.95" customHeight="1" x14ac:dyDescent="0.25">
      <c r="S1617" s="119"/>
    </row>
    <row r="1618" spans="19:19" s="11" customFormat="1" ht="15.95" customHeight="1" x14ac:dyDescent="0.25">
      <c r="S1618" s="119"/>
    </row>
    <row r="1619" spans="19:19" s="11" customFormat="1" ht="15.95" customHeight="1" x14ac:dyDescent="0.25">
      <c r="S1619" s="119"/>
    </row>
    <row r="1620" spans="19:19" s="11" customFormat="1" ht="15.95" customHeight="1" x14ac:dyDescent="0.25">
      <c r="S1620" s="119"/>
    </row>
    <row r="1621" spans="19:19" s="11" customFormat="1" ht="15.95" customHeight="1" x14ac:dyDescent="0.25">
      <c r="S1621" s="119"/>
    </row>
    <row r="1622" spans="19:19" s="11" customFormat="1" ht="15.95" customHeight="1" x14ac:dyDescent="0.25">
      <c r="S1622" s="119"/>
    </row>
    <row r="1623" spans="19:19" s="11" customFormat="1" ht="15.95" customHeight="1" x14ac:dyDescent="0.25">
      <c r="S1623" s="119"/>
    </row>
    <row r="1624" spans="19:19" s="11" customFormat="1" ht="15.95" customHeight="1" x14ac:dyDescent="0.25">
      <c r="S1624" s="119"/>
    </row>
    <row r="1625" spans="19:19" s="11" customFormat="1" ht="15.95" customHeight="1" x14ac:dyDescent="0.25">
      <c r="S1625" s="119"/>
    </row>
    <row r="1626" spans="19:19" s="11" customFormat="1" ht="15.95" customHeight="1" x14ac:dyDescent="0.25">
      <c r="S1626" s="119"/>
    </row>
    <row r="1627" spans="19:19" s="11" customFormat="1" ht="15.95" customHeight="1" x14ac:dyDescent="0.25">
      <c r="S1627" s="119"/>
    </row>
    <row r="1628" spans="19:19" s="11" customFormat="1" ht="15.95" customHeight="1" x14ac:dyDescent="0.25">
      <c r="S1628" s="119"/>
    </row>
    <row r="1629" spans="19:19" s="11" customFormat="1" ht="15.95" customHeight="1" x14ac:dyDescent="0.25">
      <c r="S1629" s="119"/>
    </row>
    <row r="1630" spans="19:19" s="11" customFormat="1" ht="15.95" customHeight="1" x14ac:dyDescent="0.25">
      <c r="S1630" s="119"/>
    </row>
    <row r="1631" spans="19:19" s="11" customFormat="1" ht="15.95" customHeight="1" x14ac:dyDescent="0.25">
      <c r="S1631" s="119"/>
    </row>
    <row r="1632" spans="19:19" s="11" customFormat="1" ht="15.95" customHeight="1" x14ac:dyDescent="0.25">
      <c r="S1632" s="119"/>
    </row>
    <row r="1633" spans="19:19" s="11" customFormat="1" ht="15.95" customHeight="1" x14ac:dyDescent="0.25">
      <c r="S1633" s="119"/>
    </row>
    <row r="1634" spans="19:19" s="11" customFormat="1" ht="15.95" customHeight="1" x14ac:dyDescent="0.25">
      <c r="S1634" s="119"/>
    </row>
    <row r="1635" spans="19:19" s="11" customFormat="1" ht="15.95" customHeight="1" x14ac:dyDescent="0.25">
      <c r="S1635" s="119"/>
    </row>
    <row r="1636" spans="19:19" s="11" customFormat="1" ht="15.95" customHeight="1" x14ac:dyDescent="0.25">
      <c r="S1636" s="119"/>
    </row>
    <row r="1637" spans="19:19" s="11" customFormat="1" ht="15.95" customHeight="1" x14ac:dyDescent="0.25">
      <c r="S1637" s="119"/>
    </row>
    <row r="1638" spans="19:19" s="11" customFormat="1" ht="15.95" customHeight="1" x14ac:dyDescent="0.25">
      <c r="S1638" s="119"/>
    </row>
    <row r="1639" spans="19:19" s="11" customFormat="1" ht="15.95" customHeight="1" x14ac:dyDescent="0.25">
      <c r="S1639" s="119"/>
    </row>
    <row r="1640" spans="19:19" s="11" customFormat="1" ht="15.95" customHeight="1" x14ac:dyDescent="0.25">
      <c r="S1640" s="119"/>
    </row>
    <row r="1641" spans="19:19" s="11" customFormat="1" ht="15.95" customHeight="1" x14ac:dyDescent="0.25">
      <c r="S1641" s="119"/>
    </row>
    <row r="1642" spans="19:19" s="11" customFormat="1" ht="15.95" customHeight="1" x14ac:dyDescent="0.25">
      <c r="S1642" s="119"/>
    </row>
    <row r="1643" spans="19:19" s="11" customFormat="1" ht="15.95" customHeight="1" x14ac:dyDescent="0.25">
      <c r="S1643" s="119"/>
    </row>
    <row r="1644" spans="19:19" s="11" customFormat="1" ht="15.95" customHeight="1" x14ac:dyDescent="0.25">
      <c r="S1644" s="119"/>
    </row>
    <row r="1645" spans="19:19" s="11" customFormat="1" ht="15.95" customHeight="1" x14ac:dyDescent="0.25">
      <c r="S1645" s="119"/>
    </row>
    <row r="1646" spans="19:19" s="11" customFormat="1" ht="15.95" customHeight="1" x14ac:dyDescent="0.25">
      <c r="S1646" s="119"/>
    </row>
    <row r="1647" spans="19:19" s="11" customFormat="1" ht="15.95" customHeight="1" x14ac:dyDescent="0.25">
      <c r="S1647" s="119"/>
    </row>
    <row r="1648" spans="19:19" s="11" customFormat="1" ht="15.95" customHeight="1" x14ac:dyDescent="0.25">
      <c r="S1648" s="119"/>
    </row>
    <row r="1649" spans="19:19" s="11" customFormat="1" ht="15.95" customHeight="1" x14ac:dyDescent="0.25">
      <c r="S1649" s="119"/>
    </row>
    <row r="1650" spans="19:19" s="11" customFormat="1" ht="15.95" customHeight="1" x14ac:dyDescent="0.25">
      <c r="S1650" s="119"/>
    </row>
    <row r="1651" spans="19:19" s="11" customFormat="1" ht="15.95" customHeight="1" x14ac:dyDescent="0.25">
      <c r="S1651" s="119"/>
    </row>
    <row r="1652" spans="19:19" s="11" customFormat="1" ht="15.95" customHeight="1" x14ac:dyDescent="0.25">
      <c r="S1652" s="119"/>
    </row>
    <row r="1653" spans="19:19" s="11" customFormat="1" ht="15.95" customHeight="1" x14ac:dyDescent="0.25">
      <c r="S1653" s="119"/>
    </row>
    <row r="1654" spans="19:19" s="11" customFormat="1" ht="15.95" customHeight="1" x14ac:dyDescent="0.25">
      <c r="S1654" s="119"/>
    </row>
    <row r="1655" spans="19:19" s="11" customFormat="1" ht="15.95" customHeight="1" x14ac:dyDescent="0.25">
      <c r="S1655" s="119"/>
    </row>
    <row r="1656" spans="19:19" s="11" customFormat="1" ht="15.95" customHeight="1" x14ac:dyDescent="0.25">
      <c r="S1656" s="119"/>
    </row>
    <row r="1657" spans="19:19" s="11" customFormat="1" ht="15.95" customHeight="1" x14ac:dyDescent="0.25">
      <c r="S1657" s="119"/>
    </row>
    <row r="1658" spans="19:19" s="11" customFormat="1" ht="15.95" customHeight="1" x14ac:dyDescent="0.25">
      <c r="S1658" s="119"/>
    </row>
    <row r="1659" spans="19:19" s="11" customFormat="1" ht="15.95" customHeight="1" x14ac:dyDescent="0.25">
      <c r="S1659" s="119"/>
    </row>
    <row r="1660" spans="19:19" s="11" customFormat="1" ht="15.95" customHeight="1" x14ac:dyDescent="0.25">
      <c r="S1660" s="119"/>
    </row>
    <row r="1661" spans="19:19" s="11" customFormat="1" ht="15.95" customHeight="1" x14ac:dyDescent="0.25">
      <c r="S1661" s="119"/>
    </row>
    <row r="1662" spans="19:19" s="11" customFormat="1" ht="15.95" customHeight="1" x14ac:dyDescent="0.25">
      <c r="S1662" s="119"/>
    </row>
    <row r="1663" spans="19:19" s="11" customFormat="1" ht="15.95" customHeight="1" x14ac:dyDescent="0.25">
      <c r="S1663" s="119"/>
    </row>
    <row r="1664" spans="19:19" s="11" customFormat="1" ht="15.95" customHeight="1" x14ac:dyDescent="0.25">
      <c r="S1664" s="119"/>
    </row>
    <row r="1665" spans="19:19" s="11" customFormat="1" ht="15.95" customHeight="1" x14ac:dyDescent="0.25">
      <c r="S1665" s="119"/>
    </row>
    <row r="1666" spans="19:19" s="11" customFormat="1" ht="15.95" customHeight="1" x14ac:dyDescent="0.25">
      <c r="S1666" s="119"/>
    </row>
    <row r="1667" spans="19:19" s="11" customFormat="1" ht="15.95" customHeight="1" x14ac:dyDescent="0.25">
      <c r="S1667" s="119"/>
    </row>
    <row r="1668" spans="19:19" s="11" customFormat="1" ht="15.95" customHeight="1" x14ac:dyDescent="0.25">
      <c r="S1668" s="119"/>
    </row>
    <row r="1669" spans="19:19" s="11" customFormat="1" ht="15.95" customHeight="1" x14ac:dyDescent="0.25">
      <c r="S1669" s="119"/>
    </row>
    <row r="1670" spans="19:19" s="11" customFormat="1" ht="15.95" customHeight="1" x14ac:dyDescent="0.25">
      <c r="S1670" s="119"/>
    </row>
    <row r="1671" spans="19:19" s="11" customFormat="1" ht="15.95" customHeight="1" x14ac:dyDescent="0.25">
      <c r="S1671" s="119"/>
    </row>
    <row r="1672" spans="19:19" s="11" customFormat="1" ht="15.95" customHeight="1" x14ac:dyDescent="0.25">
      <c r="S1672" s="119"/>
    </row>
    <row r="1673" spans="19:19" s="11" customFormat="1" ht="15.95" customHeight="1" x14ac:dyDescent="0.25">
      <c r="S1673" s="119"/>
    </row>
    <row r="1674" spans="19:19" s="11" customFormat="1" ht="15.95" customHeight="1" x14ac:dyDescent="0.25">
      <c r="S1674" s="119"/>
    </row>
    <row r="1675" spans="19:19" s="11" customFormat="1" ht="15.95" customHeight="1" x14ac:dyDescent="0.25">
      <c r="S1675" s="119"/>
    </row>
    <row r="1676" spans="19:19" s="11" customFormat="1" ht="15.95" customHeight="1" x14ac:dyDescent="0.25">
      <c r="S1676" s="119"/>
    </row>
    <row r="1677" spans="19:19" s="11" customFormat="1" ht="15.95" customHeight="1" x14ac:dyDescent="0.25">
      <c r="S1677" s="119"/>
    </row>
    <row r="1678" spans="19:19" s="11" customFormat="1" ht="15.95" customHeight="1" x14ac:dyDescent="0.25">
      <c r="S1678" s="119"/>
    </row>
    <row r="1679" spans="19:19" s="11" customFormat="1" ht="15.95" customHeight="1" x14ac:dyDescent="0.25">
      <c r="S1679" s="119"/>
    </row>
    <row r="1680" spans="19:19" s="11" customFormat="1" ht="15.95" customHeight="1" x14ac:dyDescent="0.25">
      <c r="S1680" s="119"/>
    </row>
    <row r="1681" spans="19:19" s="11" customFormat="1" ht="15.95" customHeight="1" x14ac:dyDescent="0.25">
      <c r="S1681" s="119"/>
    </row>
    <row r="1682" spans="19:19" s="11" customFormat="1" ht="15.95" customHeight="1" x14ac:dyDescent="0.25">
      <c r="S1682" s="119"/>
    </row>
    <row r="1683" spans="19:19" s="11" customFormat="1" ht="15.95" customHeight="1" x14ac:dyDescent="0.25">
      <c r="S1683" s="119"/>
    </row>
    <row r="1684" spans="19:19" s="11" customFormat="1" ht="15.95" customHeight="1" x14ac:dyDescent="0.25">
      <c r="S1684" s="119"/>
    </row>
    <row r="1685" spans="19:19" s="11" customFormat="1" ht="15.95" customHeight="1" x14ac:dyDescent="0.25">
      <c r="S1685" s="119"/>
    </row>
    <row r="1686" spans="19:19" s="11" customFormat="1" ht="15.95" customHeight="1" x14ac:dyDescent="0.25">
      <c r="S1686" s="119"/>
    </row>
    <row r="1687" spans="19:19" s="11" customFormat="1" ht="15.95" customHeight="1" x14ac:dyDescent="0.25">
      <c r="S1687" s="119"/>
    </row>
    <row r="1688" spans="19:19" s="11" customFormat="1" ht="15.95" customHeight="1" x14ac:dyDescent="0.25">
      <c r="S1688" s="119"/>
    </row>
    <row r="1689" spans="19:19" s="11" customFormat="1" ht="15.95" customHeight="1" x14ac:dyDescent="0.25">
      <c r="S1689" s="119"/>
    </row>
    <row r="1690" spans="19:19" s="11" customFormat="1" ht="15.95" customHeight="1" x14ac:dyDescent="0.25">
      <c r="S1690" s="119"/>
    </row>
    <row r="1691" spans="19:19" s="11" customFormat="1" ht="15.95" customHeight="1" x14ac:dyDescent="0.25">
      <c r="S1691" s="119"/>
    </row>
    <row r="1692" spans="19:19" s="11" customFormat="1" ht="15.95" customHeight="1" x14ac:dyDescent="0.25">
      <c r="S1692" s="119"/>
    </row>
    <row r="1693" spans="19:19" s="11" customFormat="1" ht="15.95" customHeight="1" x14ac:dyDescent="0.25">
      <c r="S1693" s="119"/>
    </row>
    <row r="1694" spans="19:19" s="11" customFormat="1" ht="15.95" customHeight="1" x14ac:dyDescent="0.25">
      <c r="S1694" s="119"/>
    </row>
    <row r="1695" spans="19:19" s="11" customFormat="1" ht="15.95" customHeight="1" x14ac:dyDescent="0.25">
      <c r="S1695" s="119"/>
    </row>
    <row r="1696" spans="19:19" s="11" customFormat="1" ht="15.95" customHeight="1" x14ac:dyDescent="0.25">
      <c r="S1696" s="119"/>
    </row>
    <row r="1697" spans="19:19" s="11" customFormat="1" ht="15.95" customHeight="1" x14ac:dyDescent="0.25">
      <c r="S1697" s="119"/>
    </row>
    <row r="1698" spans="19:19" s="11" customFormat="1" ht="15.95" customHeight="1" x14ac:dyDescent="0.25">
      <c r="S1698" s="119"/>
    </row>
    <row r="1699" spans="19:19" s="11" customFormat="1" ht="15.95" customHeight="1" x14ac:dyDescent="0.25">
      <c r="S1699" s="119"/>
    </row>
    <row r="1700" spans="19:19" s="11" customFormat="1" ht="15.95" customHeight="1" x14ac:dyDescent="0.25">
      <c r="S1700" s="119"/>
    </row>
    <row r="1701" spans="19:19" s="11" customFormat="1" ht="15.95" customHeight="1" x14ac:dyDescent="0.25">
      <c r="S1701" s="119"/>
    </row>
    <row r="1702" spans="19:19" s="11" customFormat="1" ht="15.95" customHeight="1" x14ac:dyDescent="0.25">
      <c r="S1702" s="119"/>
    </row>
    <row r="1703" spans="19:19" s="11" customFormat="1" ht="15.95" customHeight="1" x14ac:dyDescent="0.25">
      <c r="S1703" s="119"/>
    </row>
    <row r="1704" spans="19:19" s="11" customFormat="1" ht="15.95" customHeight="1" x14ac:dyDescent="0.25">
      <c r="S1704" s="119"/>
    </row>
    <row r="1705" spans="19:19" s="11" customFormat="1" ht="15.95" customHeight="1" x14ac:dyDescent="0.25">
      <c r="S1705" s="119"/>
    </row>
    <row r="1706" spans="19:19" s="11" customFormat="1" ht="15.95" customHeight="1" x14ac:dyDescent="0.25">
      <c r="S1706" s="119"/>
    </row>
    <row r="1707" spans="19:19" s="11" customFormat="1" ht="15.95" customHeight="1" x14ac:dyDescent="0.25">
      <c r="S1707" s="119"/>
    </row>
    <row r="1708" spans="19:19" s="11" customFormat="1" ht="15.95" customHeight="1" x14ac:dyDescent="0.25">
      <c r="S1708" s="119"/>
    </row>
    <row r="1709" spans="19:19" s="11" customFormat="1" ht="15.95" customHeight="1" x14ac:dyDescent="0.25">
      <c r="S1709" s="119"/>
    </row>
    <row r="1710" spans="19:19" s="11" customFormat="1" ht="15.95" customHeight="1" x14ac:dyDescent="0.25">
      <c r="S1710" s="119"/>
    </row>
    <row r="1711" spans="19:19" s="11" customFormat="1" ht="15.95" customHeight="1" x14ac:dyDescent="0.25">
      <c r="S1711" s="119"/>
    </row>
    <row r="1712" spans="19:19" s="11" customFormat="1" ht="15.95" customHeight="1" x14ac:dyDescent="0.25">
      <c r="S1712" s="119"/>
    </row>
    <row r="1713" spans="19:19" s="11" customFormat="1" ht="15.95" customHeight="1" x14ac:dyDescent="0.25">
      <c r="S1713" s="119"/>
    </row>
    <row r="1714" spans="19:19" s="11" customFormat="1" ht="15.95" customHeight="1" x14ac:dyDescent="0.25">
      <c r="S1714" s="119"/>
    </row>
    <row r="1715" spans="19:19" s="11" customFormat="1" ht="15.95" customHeight="1" x14ac:dyDescent="0.25">
      <c r="S1715" s="119"/>
    </row>
    <row r="1716" spans="19:19" s="11" customFormat="1" ht="15.95" customHeight="1" x14ac:dyDescent="0.25">
      <c r="S1716" s="119"/>
    </row>
    <row r="1717" spans="19:19" s="11" customFormat="1" ht="15.95" customHeight="1" x14ac:dyDescent="0.25">
      <c r="S1717" s="119"/>
    </row>
    <row r="1718" spans="19:19" s="11" customFormat="1" ht="15.95" customHeight="1" x14ac:dyDescent="0.25">
      <c r="S1718" s="119"/>
    </row>
    <row r="1719" spans="19:19" s="11" customFormat="1" ht="15.95" customHeight="1" x14ac:dyDescent="0.25">
      <c r="S1719" s="119"/>
    </row>
    <row r="1720" spans="19:19" s="11" customFormat="1" ht="15.95" customHeight="1" x14ac:dyDescent="0.25">
      <c r="S1720" s="119"/>
    </row>
    <row r="1721" spans="19:19" s="11" customFormat="1" ht="15.95" customHeight="1" x14ac:dyDescent="0.25">
      <c r="S1721" s="119"/>
    </row>
    <row r="1722" spans="19:19" s="11" customFormat="1" ht="15.95" customHeight="1" x14ac:dyDescent="0.25">
      <c r="S1722" s="119"/>
    </row>
    <row r="1723" spans="19:19" s="11" customFormat="1" ht="15.95" customHeight="1" x14ac:dyDescent="0.25">
      <c r="S1723" s="119"/>
    </row>
    <row r="1724" spans="19:19" s="11" customFormat="1" ht="15.95" customHeight="1" x14ac:dyDescent="0.25">
      <c r="S1724" s="119"/>
    </row>
    <row r="1725" spans="19:19" s="11" customFormat="1" ht="15.95" customHeight="1" x14ac:dyDescent="0.25">
      <c r="S1725" s="119"/>
    </row>
    <row r="1726" spans="19:19" s="11" customFormat="1" ht="15.95" customHeight="1" x14ac:dyDescent="0.25">
      <c r="S1726" s="119"/>
    </row>
    <row r="1727" spans="19:19" s="11" customFormat="1" ht="15.95" customHeight="1" x14ac:dyDescent="0.25">
      <c r="S1727" s="119"/>
    </row>
    <row r="1728" spans="19:19" s="11" customFormat="1" ht="15.95" customHeight="1" x14ac:dyDescent="0.25">
      <c r="S1728" s="119"/>
    </row>
    <row r="1729" spans="19:19" s="11" customFormat="1" ht="15.95" customHeight="1" x14ac:dyDescent="0.25">
      <c r="S1729" s="119"/>
    </row>
    <row r="1730" spans="19:19" s="11" customFormat="1" ht="15.95" customHeight="1" x14ac:dyDescent="0.25">
      <c r="S1730" s="119"/>
    </row>
    <row r="1731" spans="19:19" s="11" customFormat="1" ht="15.95" customHeight="1" x14ac:dyDescent="0.25">
      <c r="S1731" s="119"/>
    </row>
    <row r="1732" spans="19:19" s="11" customFormat="1" ht="15.95" customHeight="1" x14ac:dyDescent="0.25">
      <c r="S1732" s="119"/>
    </row>
    <row r="1733" spans="19:19" s="11" customFormat="1" ht="15.95" customHeight="1" x14ac:dyDescent="0.25">
      <c r="S1733" s="119"/>
    </row>
    <row r="1734" spans="19:19" s="11" customFormat="1" ht="15.95" customHeight="1" x14ac:dyDescent="0.25">
      <c r="S1734" s="119"/>
    </row>
    <row r="1735" spans="19:19" s="11" customFormat="1" ht="15.95" customHeight="1" x14ac:dyDescent="0.25">
      <c r="S1735" s="119"/>
    </row>
    <row r="1736" spans="19:19" s="11" customFormat="1" ht="15.95" customHeight="1" x14ac:dyDescent="0.25">
      <c r="S1736" s="119"/>
    </row>
    <row r="1737" spans="19:19" s="11" customFormat="1" ht="15.95" customHeight="1" x14ac:dyDescent="0.25">
      <c r="S1737" s="119"/>
    </row>
    <row r="1738" spans="19:19" s="11" customFormat="1" ht="15.95" customHeight="1" x14ac:dyDescent="0.25">
      <c r="S1738" s="119"/>
    </row>
    <row r="1739" spans="19:19" s="11" customFormat="1" ht="15.95" customHeight="1" x14ac:dyDescent="0.25">
      <c r="S1739" s="119"/>
    </row>
    <row r="1740" spans="19:19" s="11" customFormat="1" ht="15.95" customHeight="1" x14ac:dyDescent="0.25">
      <c r="S1740" s="119"/>
    </row>
    <row r="1741" spans="19:19" s="11" customFormat="1" ht="15.95" customHeight="1" x14ac:dyDescent="0.25">
      <c r="S1741" s="119"/>
    </row>
    <row r="1742" spans="19:19" s="11" customFormat="1" ht="15.95" customHeight="1" x14ac:dyDescent="0.25">
      <c r="S1742" s="119"/>
    </row>
    <row r="1743" spans="19:19" s="11" customFormat="1" ht="15.95" customHeight="1" x14ac:dyDescent="0.25">
      <c r="S1743" s="119"/>
    </row>
    <row r="1744" spans="19:19" s="11" customFormat="1" ht="15.95" customHeight="1" x14ac:dyDescent="0.25">
      <c r="S1744" s="119"/>
    </row>
    <row r="1745" spans="19:19" s="11" customFormat="1" ht="15.95" customHeight="1" x14ac:dyDescent="0.25">
      <c r="S1745" s="119"/>
    </row>
    <row r="1746" spans="19:19" s="11" customFormat="1" ht="15.95" customHeight="1" x14ac:dyDescent="0.25">
      <c r="S1746" s="119"/>
    </row>
    <row r="1747" spans="19:19" s="11" customFormat="1" ht="15.95" customHeight="1" x14ac:dyDescent="0.25">
      <c r="S1747" s="119"/>
    </row>
    <row r="1748" spans="19:19" s="11" customFormat="1" ht="15.95" customHeight="1" x14ac:dyDescent="0.25">
      <c r="S1748" s="119"/>
    </row>
    <row r="1749" spans="19:19" s="11" customFormat="1" ht="15.95" customHeight="1" x14ac:dyDescent="0.25">
      <c r="S1749" s="119"/>
    </row>
    <row r="1750" spans="19:19" s="11" customFormat="1" ht="15.95" customHeight="1" x14ac:dyDescent="0.25">
      <c r="S1750" s="119"/>
    </row>
    <row r="1751" spans="19:19" s="11" customFormat="1" ht="15.95" customHeight="1" x14ac:dyDescent="0.25">
      <c r="S1751" s="119"/>
    </row>
    <row r="1752" spans="19:19" s="11" customFormat="1" ht="15.95" customHeight="1" x14ac:dyDescent="0.25">
      <c r="S1752" s="119"/>
    </row>
    <row r="1753" spans="19:19" s="11" customFormat="1" ht="15.95" customHeight="1" x14ac:dyDescent="0.25">
      <c r="S1753" s="119"/>
    </row>
    <row r="1754" spans="19:19" s="11" customFormat="1" ht="15.95" customHeight="1" x14ac:dyDescent="0.25">
      <c r="S1754" s="119"/>
    </row>
    <row r="1755" spans="19:19" s="11" customFormat="1" ht="15.95" customHeight="1" x14ac:dyDescent="0.25">
      <c r="S1755" s="119"/>
    </row>
    <row r="1756" spans="19:19" s="11" customFormat="1" ht="15.95" customHeight="1" x14ac:dyDescent="0.25">
      <c r="S1756" s="119"/>
    </row>
    <row r="1757" spans="19:19" s="11" customFormat="1" ht="15.95" customHeight="1" x14ac:dyDescent="0.25">
      <c r="S1757" s="119"/>
    </row>
    <row r="1758" spans="19:19" s="11" customFormat="1" ht="15.95" customHeight="1" x14ac:dyDescent="0.25">
      <c r="S1758" s="119"/>
    </row>
    <row r="1759" spans="19:19" s="11" customFormat="1" ht="15.95" customHeight="1" x14ac:dyDescent="0.25">
      <c r="S1759" s="119"/>
    </row>
    <row r="1760" spans="19:19" s="11" customFormat="1" ht="15.95" customHeight="1" x14ac:dyDescent="0.25">
      <c r="S1760" s="119"/>
    </row>
    <row r="1761" spans="19:19" s="11" customFormat="1" ht="15.95" customHeight="1" x14ac:dyDescent="0.25">
      <c r="S1761" s="119"/>
    </row>
    <row r="1762" spans="19:19" s="11" customFormat="1" ht="15.95" customHeight="1" x14ac:dyDescent="0.25">
      <c r="S1762" s="119"/>
    </row>
    <row r="1763" spans="19:19" s="11" customFormat="1" ht="15.95" customHeight="1" x14ac:dyDescent="0.25">
      <c r="S1763" s="119"/>
    </row>
    <row r="1764" spans="19:19" s="11" customFormat="1" ht="15.95" customHeight="1" x14ac:dyDescent="0.25">
      <c r="S1764" s="119"/>
    </row>
    <row r="1765" spans="19:19" s="11" customFormat="1" ht="15.95" customHeight="1" x14ac:dyDescent="0.25">
      <c r="S1765" s="119"/>
    </row>
    <row r="1766" spans="19:19" s="11" customFormat="1" ht="15.95" customHeight="1" x14ac:dyDescent="0.25">
      <c r="S1766" s="119"/>
    </row>
    <row r="1767" spans="19:19" s="11" customFormat="1" ht="15.95" customHeight="1" x14ac:dyDescent="0.25">
      <c r="S1767" s="119"/>
    </row>
    <row r="1768" spans="19:19" s="11" customFormat="1" ht="15.95" customHeight="1" x14ac:dyDescent="0.25">
      <c r="S1768" s="119"/>
    </row>
    <row r="1769" spans="19:19" s="11" customFormat="1" ht="15.95" customHeight="1" x14ac:dyDescent="0.25">
      <c r="S1769" s="119"/>
    </row>
    <row r="1770" spans="19:19" s="11" customFormat="1" ht="15.95" customHeight="1" x14ac:dyDescent="0.25">
      <c r="S1770" s="119"/>
    </row>
    <row r="1771" spans="19:19" s="11" customFormat="1" ht="15.95" customHeight="1" x14ac:dyDescent="0.25">
      <c r="S1771" s="119"/>
    </row>
    <row r="1772" spans="19:19" s="11" customFormat="1" ht="15.95" customHeight="1" x14ac:dyDescent="0.25">
      <c r="S1772" s="119"/>
    </row>
    <row r="1773" spans="19:19" s="11" customFormat="1" ht="15.95" customHeight="1" x14ac:dyDescent="0.25">
      <c r="S1773" s="119"/>
    </row>
    <row r="1774" spans="19:19" s="11" customFormat="1" ht="15.95" customHeight="1" x14ac:dyDescent="0.25">
      <c r="S1774" s="119"/>
    </row>
    <row r="1775" spans="19:19" s="11" customFormat="1" ht="15.95" customHeight="1" x14ac:dyDescent="0.25">
      <c r="S1775" s="119"/>
    </row>
    <row r="1776" spans="19:19" s="11" customFormat="1" ht="15.95" customHeight="1" x14ac:dyDescent="0.25">
      <c r="S1776" s="119"/>
    </row>
    <row r="1777" spans="19:19" s="11" customFormat="1" ht="15.95" customHeight="1" x14ac:dyDescent="0.25">
      <c r="S1777" s="119"/>
    </row>
    <row r="1778" spans="19:19" s="11" customFormat="1" ht="15.95" customHeight="1" x14ac:dyDescent="0.25">
      <c r="S1778" s="119"/>
    </row>
    <row r="1779" spans="19:19" s="11" customFormat="1" ht="15.95" customHeight="1" x14ac:dyDescent="0.25">
      <c r="S1779" s="119"/>
    </row>
    <row r="1780" spans="19:19" s="11" customFormat="1" ht="15.95" customHeight="1" x14ac:dyDescent="0.25">
      <c r="S1780" s="119"/>
    </row>
    <row r="1781" spans="19:19" s="11" customFormat="1" ht="15.95" customHeight="1" x14ac:dyDescent="0.25">
      <c r="S1781" s="119"/>
    </row>
    <row r="1782" spans="19:19" s="11" customFormat="1" ht="15.95" customHeight="1" x14ac:dyDescent="0.25">
      <c r="S1782" s="119"/>
    </row>
    <row r="1783" spans="19:19" s="11" customFormat="1" ht="15.95" customHeight="1" x14ac:dyDescent="0.25">
      <c r="S1783" s="119"/>
    </row>
    <row r="1784" spans="19:19" s="11" customFormat="1" ht="15.95" customHeight="1" x14ac:dyDescent="0.25">
      <c r="S1784" s="119"/>
    </row>
    <row r="1785" spans="19:19" s="11" customFormat="1" ht="15.95" customHeight="1" x14ac:dyDescent="0.25">
      <c r="S1785" s="119"/>
    </row>
    <row r="1786" spans="19:19" s="11" customFormat="1" ht="15.95" customHeight="1" x14ac:dyDescent="0.25">
      <c r="S1786" s="119"/>
    </row>
    <row r="1787" spans="19:19" s="11" customFormat="1" ht="15.95" customHeight="1" x14ac:dyDescent="0.25">
      <c r="S1787" s="119"/>
    </row>
    <row r="1788" spans="19:19" s="11" customFormat="1" ht="15.95" customHeight="1" x14ac:dyDescent="0.25">
      <c r="S1788" s="119"/>
    </row>
    <row r="1789" spans="19:19" s="11" customFormat="1" ht="15.95" customHeight="1" x14ac:dyDescent="0.25">
      <c r="S1789" s="119"/>
    </row>
    <row r="1790" spans="19:19" s="11" customFormat="1" ht="15.95" customHeight="1" x14ac:dyDescent="0.25">
      <c r="S1790" s="119"/>
    </row>
    <row r="1791" spans="19:19" s="11" customFormat="1" ht="15.95" customHeight="1" x14ac:dyDescent="0.25">
      <c r="S1791" s="119"/>
    </row>
    <row r="1792" spans="19:19" s="11" customFormat="1" ht="15.95" customHeight="1" x14ac:dyDescent="0.25">
      <c r="S1792" s="119"/>
    </row>
    <row r="1793" spans="19:19" s="11" customFormat="1" ht="15.95" customHeight="1" x14ac:dyDescent="0.25">
      <c r="S1793" s="119"/>
    </row>
    <row r="1794" spans="19:19" s="11" customFormat="1" ht="15.95" customHeight="1" x14ac:dyDescent="0.25">
      <c r="S1794" s="119"/>
    </row>
    <row r="1795" spans="19:19" s="11" customFormat="1" ht="15.95" customHeight="1" x14ac:dyDescent="0.25">
      <c r="S1795" s="119"/>
    </row>
    <row r="1796" spans="19:19" s="11" customFormat="1" ht="15.95" customHeight="1" x14ac:dyDescent="0.25">
      <c r="S1796" s="119"/>
    </row>
    <row r="1797" spans="19:19" s="11" customFormat="1" ht="15.95" customHeight="1" x14ac:dyDescent="0.25">
      <c r="S1797" s="119"/>
    </row>
    <row r="1798" spans="19:19" s="11" customFormat="1" ht="15.95" customHeight="1" x14ac:dyDescent="0.25">
      <c r="S1798" s="119"/>
    </row>
    <row r="1799" spans="19:19" s="11" customFormat="1" ht="15.95" customHeight="1" x14ac:dyDescent="0.25">
      <c r="S1799" s="119"/>
    </row>
    <row r="1800" spans="19:19" s="11" customFormat="1" ht="15.95" customHeight="1" x14ac:dyDescent="0.25">
      <c r="S1800" s="119"/>
    </row>
    <row r="1801" spans="19:19" s="11" customFormat="1" ht="15.95" customHeight="1" x14ac:dyDescent="0.25">
      <c r="S1801" s="119"/>
    </row>
    <row r="1802" spans="19:19" s="11" customFormat="1" ht="15.95" customHeight="1" x14ac:dyDescent="0.25">
      <c r="S1802" s="119"/>
    </row>
    <row r="1803" spans="19:19" s="11" customFormat="1" ht="15.95" customHeight="1" x14ac:dyDescent="0.25">
      <c r="S1803" s="119"/>
    </row>
    <row r="1804" spans="19:19" s="11" customFormat="1" ht="15.95" customHeight="1" x14ac:dyDescent="0.25">
      <c r="S1804" s="119"/>
    </row>
    <row r="1805" spans="19:19" s="11" customFormat="1" ht="15.95" customHeight="1" x14ac:dyDescent="0.25">
      <c r="S1805" s="119"/>
    </row>
    <row r="1806" spans="19:19" s="11" customFormat="1" ht="15.95" customHeight="1" x14ac:dyDescent="0.25">
      <c r="S1806" s="119"/>
    </row>
    <row r="1807" spans="19:19" s="11" customFormat="1" ht="15.95" customHeight="1" x14ac:dyDescent="0.25">
      <c r="S1807" s="119"/>
    </row>
    <row r="1808" spans="19:19" s="11" customFormat="1" ht="15.95" customHeight="1" x14ac:dyDescent="0.25">
      <c r="S1808" s="119"/>
    </row>
    <row r="1809" spans="19:19" s="11" customFormat="1" ht="15.95" customHeight="1" x14ac:dyDescent="0.25">
      <c r="S1809" s="119"/>
    </row>
    <row r="1810" spans="19:19" s="11" customFormat="1" ht="15.95" customHeight="1" x14ac:dyDescent="0.25">
      <c r="S1810" s="119"/>
    </row>
    <row r="1811" spans="19:19" s="11" customFormat="1" ht="15.95" customHeight="1" x14ac:dyDescent="0.25">
      <c r="S1811" s="119"/>
    </row>
    <row r="1812" spans="19:19" s="11" customFormat="1" ht="15.95" customHeight="1" x14ac:dyDescent="0.25">
      <c r="S1812" s="119"/>
    </row>
    <row r="1813" spans="19:19" s="11" customFormat="1" ht="15.95" customHeight="1" x14ac:dyDescent="0.25">
      <c r="S1813" s="119"/>
    </row>
    <row r="1814" spans="19:19" s="11" customFormat="1" ht="15.95" customHeight="1" x14ac:dyDescent="0.25">
      <c r="S1814" s="119"/>
    </row>
    <row r="1815" spans="19:19" s="11" customFormat="1" ht="15.95" customHeight="1" x14ac:dyDescent="0.25">
      <c r="S1815" s="119"/>
    </row>
    <row r="1816" spans="19:19" s="11" customFormat="1" ht="15.95" customHeight="1" x14ac:dyDescent="0.25">
      <c r="S1816" s="119"/>
    </row>
    <row r="1817" spans="19:19" s="11" customFormat="1" ht="15.95" customHeight="1" x14ac:dyDescent="0.25">
      <c r="S1817" s="119"/>
    </row>
    <row r="1818" spans="19:19" s="11" customFormat="1" ht="15.95" customHeight="1" x14ac:dyDescent="0.25">
      <c r="S1818" s="119"/>
    </row>
    <row r="1819" spans="19:19" s="11" customFormat="1" ht="15.95" customHeight="1" x14ac:dyDescent="0.25">
      <c r="S1819" s="119"/>
    </row>
    <row r="1820" spans="19:19" s="11" customFormat="1" ht="15.95" customHeight="1" x14ac:dyDescent="0.25">
      <c r="S1820" s="119"/>
    </row>
    <row r="1821" spans="19:19" s="11" customFormat="1" ht="15.95" customHeight="1" x14ac:dyDescent="0.25">
      <c r="S1821" s="119"/>
    </row>
    <row r="1822" spans="19:19" s="11" customFormat="1" ht="15.95" customHeight="1" x14ac:dyDescent="0.25">
      <c r="S1822" s="119"/>
    </row>
    <row r="1823" spans="19:19" s="11" customFormat="1" ht="15.95" customHeight="1" x14ac:dyDescent="0.25">
      <c r="S1823" s="119"/>
    </row>
    <row r="1824" spans="19:19" s="11" customFormat="1" ht="15.95" customHeight="1" x14ac:dyDescent="0.25">
      <c r="S1824" s="119"/>
    </row>
    <row r="1825" spans="19:19" s="11" customFormat="1" ht="15.95" customHeight="1" x14ac:dyDescent="0.25">
      <c r="S1825" s="119"/>
    </row>
    <row r="1826" spans="19:19" s="11" customFormat="1" ht="15.95" customHeight="1" x14ac:dyDescent="0.25">
      <c r="S1826" s="119"/>
    </row>
    <row r="1827" spans="19:19" s="11" customFormat="1" ht="15.95" customHeight="1" x14ac:dyDescent="0.25">
      <c r="S1827" s="119"/>
    </row>
    <row r="1828" spans="19:19" s="11" customFormat="1" ht="15.95" customHeight="1" x14ac:dyDescent="0.25">
      <c r="S1828" s="119"/>
    </row>
    <row r="1829" spans="19:19" s="11" customFormat="1" ht="15.95" customHeight="1" x14ac:dyDescent="0.25">
      <c r="S1829" s="119"/>
    </row>
    <row r="1830" spans="19:19" s="11" customFormat="1" ht="15.95" customHeight="1" x14ac:dyDescent="0.25">
      <c r="S1830" s="119"/>
    </row>
    <row r="1831" spans="19:19" s="11" customFormat="1" ht="15.95" customHeight="1" x14ac:dyDescent="0.25">
      <c r="S1831" s="119"/>
    </row>
    <row r="1832" spans="19:19" s="11" customFormat="1" ht="15.95" customHeight="1" x14ac:dyDescent="0.25">
      <c r="S1832" s="119"/>
    </row>
    <row r="1833" spans="19:19" s="11" customFormat="1" ht="15.95" customHeight="1" x14ac:dyDescent="0.25">
      <c r="S1833" s="119"/>
    </row>
    <row r="1834" spans="19:19" s="11" customFormat="1" ht="15.95" customHeight="1" x14ac:dyDescent="0.25">
      <c r="S1834" s="119"/>
    </row>
    <row r="1835" spans="19:19" s="11" customFormat="1" ht="15.95" customHeight="1" x14ac:dyDescent="0.25">
      <c r="S1835" s="119"/>
    </row>
    <row r="1836" spans="19:19" s="11" customFormat="1" ht="15.95" customHeight="1" x14ac:dyDescent="0.25">
      <c r="S1836" s="119"/>
    </row>
    <row r="1837" spans="19:19" s="11" customFormat="1" ht="15.95" customHeight="1" x14ac:dyDescent="0.25">
      <c r="S1837" s="119"/>
    </row>
    <row r="1838" spans="19:19" s="11" customFormat="1" ht="15.95" customHeight="1" x14ac:dyDescent="0.25">
      <c r="S1838" s="119"/>
    </row>
    <row r="1839" spans="19:19" s="11" customFormat="1" ht="15.95" customHeight="1" x14ac:dyDescent="0.25">
      <c r="S1839" s="119"/>
    </row>
    <row r="1840" spans="19:19" s="11" customFormat="1" ht="15.95" customHeight="1" x14ac:dyDescent="0.25">
      <c r="S1840" s="119"/>
    </row>
    <row r="1841" spans="19:19" s="11" customFormat="1" ht="15.95" customHeight="1" x14ac:dyDescent="0.25">
      <c r="S1841" s="119"/>
    </row>
    <row r="1842" spans="19:19" s="11" customFormat="1" ht="15.95" customHeight="1" x14ac:dyDescent="0.25">
      <c r="S1842" s="119"/>
    </row>
    <row r="1843" spans="19:19" s="11" customFormat="1" ht="15.95" customHeight="1" x14ac:dyDescent="0.25">
      <c r="S1843" s="119"/>
    </row>
    <row r="1844" spans="19:19" s="11" customFormat="1" ht="15.95" customHeight="1" x14ac:dyDescent="0.25">
      <c r="S1844" s="119"/>
    </row>
    <row r="1845" spans="19:19" s="11" customFormat="1" ht="15.95" customHeight="1" x14ac:dyDescent="0.25">
      <c r="S1845" s="119"/>
    </row>
    <row r="1846" spans="19:19" s="11" customFormat="1" ht="15.95" customHeight="1" x14ac:dyDescent="0.25">
      <c r="S1846" s="119"/>
    </row>
    <row r="1847" spans="19:19" s="11" customFormat="1" ht="15.95" customHeight="1" x14ac:dyDescent="0.25">
      <c r="S1847" s="119"/>
    </row>
    <row r="1848" spans="19:19" s="11" customFormat="1" ht="15.95" customHeight="1" x14ac:dyDescent="0.25">
      <c r="S1848" s="119"/>
    </row>
    <row r="1849" spans="19:19" s="11" customFormat="1" ht="15.95" customHeight="1" x14ac:dyDescent="0.25">
      <c r="S1849" s="119"/>
    </row>
    <row r="1850" spans="19:19" s="11" customFormat="1" ht="15.95" customHeight="1" x14ac:dyDescent="0.25">
      <c r="S1850" s="119"/>
    </row>
    <row r="1851" spans="19:19" s="11" customFormat="1" ht="15.95" customHeight="1" x14ac:dyDescent="0.25">
      <c r="S1851" s="119"/>
    </row>
    <row r="1852" spans="19:19" s="11" customFormat="1" ht="15.95" customHeight="1" x14ac:dyDescent="0.25">
      <c r="S1852" s="119"/>
    </row>
    <row r="1853" spans="19:19" s="11" customFormat="1" ht="15.95" customHeight="1" x14ac:dyDescent="0.25">
      <c r="S1853" s="119"/>
    </row>
    <row r="1854" spans="19:19" s="11" customFormat="1" ht="15.95" customHeight="1" x14ac:dyDescent="0.25">
      <c r="S1854" s="119"/>
    </row>
    <row r="1855" spans="19:19" s="11" customFormat="1" ht="15.95" customHeight="1" x14ac:dyDescent="0.25">
      <c r="S1855" s="119"/>
    </row>
    <row r="1856" spans="19:19" s="11" customFormat="1" ht="15.95" customHeight="1" x14ac:dyDescent="0.25">
      <c r="S1856" s="119"/>
    </row>
    <row r="1857" spans="19:19" s="11" customFormat="1" ht="15.95" customHeight="1" x14ac:dyDescent="0.25">
      <c r="S1857" s="119"/>
    </row>
    <row r="1858" spans="19:19" s="11" customFormat="1" ht="15.95" customHeight="1" x14ac:dyDescent="0.25">
      <c r="S1858" s="119"/>
    </row>
    <row r="1859" spans="19:19" s="11" customFormat="1" ht="15.95" customHeight="1" x14ac:dyDescent="0.25">
      <c r="S1859" s="119"/>
    </row>
    <row r="1860" spans="19:19" s="11" customFormat="1" ht="15.95" customHeight="1" x14ac:dyDescent="0.25">
      <c r="S1860" s="119"/>
    </row>
    <row r="1861" spans="19:19" s="11" customFormat="1" ht="15.95" customHeight="1" x14ac:dyDescent="0.25">
      <c r="S1861" s="119"/>
    </row>
    <row r="1862" spans="19:19" s="11" customFormat="1" ht="15.95" customHeight="1" x14ac:dyDescent="0.25">
      <c r="S1862" s="119"/>
    </row>
    <row r="1863" spans="19:19" s="11" customFormat="1" ht="15.95" customHeight="1" x14ac:dyDescent="0.25">
      <c r="S1863" s="119"/>
    </row>
    <row r="1864" spans="19:19" s="11" customFormat="1" ht="15.95" customHeight="1" x14ac:dyDescent="0.25">
      <c r="S1864" s="119"/>
    </row>
    <row r="1865" spans="19:19" s="11" customFormat="1" ht="15.95" customHeight="1" x14ac:dyDescent="0.25">
      <c r="S1865" s="119"/>
    </row>
    <row r="1866" spans="19:19" s="11" customFormat="1" ht="15.95" customHeight="1" x14ac:dyDescent="0.25">
      <c r="S1866" s="119"/>
    </row>
    <row r="1867" spans="19:19" s="11" customFormat="1" ht="15.95" customHeight="1" x14ac:dyDescent="0.25">
      <c r="S1867" s="119"/>
    </row>
    <row r="1868" spans="19:19" s="11" customFormat="1" ht="15.95" customHeight="1" x14ac:dyDescent="0.25">
      <c r="S1868" s="119"/>
    </row>
    <row r="1869" spans="19:19" s="11" customFormat="1" ht="15.95" customHeight="1" x14ac:dyDescent="0.25">
      <c r="S1869" s="119"/>
    </row>
    <row r="1870" spans="19:19" s="11" customFormat="1" ht="15.95" customHeight="1" x14ac:dyDescent="0.25">
      <c r="S1870" s="119"/>
    </row>
    <row r="1871" spans="19:19" s="11" customFormat="1" ht="15.95" customHeight="1" x14ac:dyDescent="0.25">
      <c r="S1871" s="119"/>
    </row>
    <row r="1872" spans="19:19" s="11" customFormat="1" ht="15.95" customHeight="1" x14ac:dyDescent="0.25">
      <c r="S1872" s="119"/>
    </row>
    <row r="1873" spans="19:19" s="11" customFormat="1" ht="15.95" customHeight="1" x14ac:dyDescent="0.25">
      <c r="S1873" s="119"/>
    </row>
    <row r="1874" spans="19:19" s="11" customFormat="1" ht="15.95" customHeight="1" x14ac:dyDescent="0.25">
      <c r="S1874" s="119"/>
    </row>
    <row r="1875" spans="19:19" s="11" customFormat="1" ht="15.95" customHeight="1" x14ac:dyDescent="0.25">
      <c r="S1875" s="119"/>
    </row>
    <row r="1876" spans="19:19" s="11" customFormat="1" ht="15.95" customHeight="1" x14ac:dyDescent="0.25">
      <c r="S1876" s="119"/>
    </row>
    <row r="1877" spans="19:19" s="11" customFormat="1" ht="15.95" customHeight="1" x14ac:dyDescent="0.25">
      <c r="S1877" s="119"/>
    </row>
    <row r="1878" spans="19:19" s="11" customFormat="1" ht="15.95" customHeight="1" x14ac:dyDescent="0.25">
      <c r="S1878" s="119"/>
    </row>
    <row r="1879" spans="19:19" s="11" customFormat="1" ht="15.95" customHeight="1" x14ac:dyDescent="0.25">
      <c r="S1879" s="119"/>
    </row>
    <row r="1880" spans="19:19" s="11" customFormat="1" ht="15.95" customHeight="1" x14ac:dyDescent="0.25">
      <c r="S1880" s="119"/>
    </row>
    <row r="1881" spans="19:19" s="11" customFormat="1" ht="15.95" customHeight="1" x14ac:dyDescent="0.25">
      <c r="S1881" s="119"/>
    </row>
    <row r="1882" spans="19:19" s="11" customFormat="1" ht="15.95" customHeight="1" x14ac:dyDescent="0.25">
      <c r="S1882" s="119"/>
    </row>
    <row r="1883" spans="19:19" s="11" customFormat="1" ht="15.95" customHeight="1" x14ac:dyDescent="0.25">
      <c r="S1883" s="119"/>
    </row>
    <row r="1884" spans="19:19" s="11" customFormat="1" ht="15.95" customHeight="1" x14ac:dyDescent="0.25">
      <c r="S1884" s="119"/>
    </row>
    <row r="1885" spans="19:19" s="11" customFormat="1" ht="15.95" customHeight="1" x14ac:dyDescent="0.25">
      <c r="S1885" s="119"/>
    </row>
    <row r="1886" spans="19:19" s="11" customFormat="1" ht="15.95" customHeight="1" x14ac:dyDescent="0.25">
      <c r="S1886" s="119"/>
    </row>
    <row r="1887" spans="19:19" s="11" customFormat="1" ht="15.95" customHeight="1" x14ac:dyDescent="0.25">
      <c r="S1887" s="119"/>
    </row>
    <row r="1888" spans="19:19" s="11" customFormat="1" ht="15.95" customHeight="1" x14ac:dyDescent="0.25">
      <c r="S1888" s="119"/>
    </row>
    <row r="1889" spans="19:19" s="11" customFormat="1" ht="15.95" customHeight="1" x14ac:dyDescent="0.25">
      <c r="S1889" s="119"/>
    </row>
    <row r="1890" spans="19:19" s="11" customFormat="1" ht="15.95" customHeight="1" x14ac:dyDescent="0.25">
      <c r="S1890" s="119"/>
    </row>
    <row r="1891" spans="19:19" s="11" customFormat="1" ht="15.95" customHeight="1" x14ac:dyDescent="0.25">
      <c r="S1891" s="119"/>
    </row>
    <row r="1892" spans="19:19" s="11" customFormat="1" ht="15.95" customHeight="1" x14ac:dyDescent="0.25">
      <c r="S1892" s="119"/>
    </row>
    <row r="1893" spans="19:19" s="11" customFormat="1" ht="15.95" customHeight="1" x14ac:dyDescent="0.25">
      <c r="S1893" s="119"/>
    </row>
    <row r="1894" spans="19:19" s="11" customFormat="1" ht="15.95" customHeight="1" x14ac:dyDescent="0.25">
      <c r="S1894" s="119"/>
    </row>
    <row r="1895" spans="19:19" s="11" customFormat="1" ht="15.95" customHeight="1" x14ac:dyDescent="0.25">
      <c r="S1895" s="119"/>
    </row>
    <row r="1896" spans="19:19" s="11" customFormat="1" ht="15.95" customHeight="1" x14ac:dyDescent="0.25">
      <c r="S1896" s="119"/>
    </row>
    <row r="1897" spans="19:19" s="11" customFormat="1" ht="15.95" customHeight="1" x14ac:dyDescent="0.25">
      <c r="S1897" s="119"/>
    </row>
    <row r="1898" spans="19:19" s="11" customFormat="1" ht="15.95" customHeight="1" x14ac:dyDescent="0.25">
      <c r="S1898" s="119"/>
    </row>
    <row r="1899" spans="19:19" s="11" customFormat="1" ht="15.95" customHeight="1" x14ac:dyDescent="0.25">
      <c r="S1899" s="119"/>
    </row>
    <row r="1900" spans="19:19" s="11" customFormat="1" ht="15.95" customHeight="1" x14ac:dyDescent="0.25">
      <c r="S1900" s="119"/>
    </row>
    <row r="1901" spans="19:19" s="11" customFormat="1" ht="15.95" customHeight="1" x14ac:dyDescent="0.25">
      <c r="S1901" s="119"/>
    </row>
    <row r="1902" spans="19:19" s="11" customFormat="1" ht="15.95" customHeight="1" x14ac:dyDescent="0.25">
      <c r="S1902" s="119"/>
    </row>
    <row r="1903" spans="19:19" s="11" customFormat="1" ht="15.95" customHeight="1" x14ac:dyDescent="0.25">
      <c r="S1903" s="119"/>
    </row>
    <row r="1904" spans="19:19" s="11" customFormat="1" ht="15.95" customHeight="1" x14ac:dyDescent="0.25">
      <c r="S1904" s="119"/>
    </row>
    <row r="1905" spans="19:19" s="11" customFormat="1" ht="15.95" customHeight="1" x14ac:dyDescent="0.25">
      <c r="S1905" s="119"/>
    </row>
    <row r="1906" spans="19:19" s="11" customFormat="1" ht="15.95" customHeight="1" x14ac:dyDescent="0.25">
      <c r="S1906" s="119"/>
    </row>
    <row r="1907" spans="19:19" s="11" customFormat="1" ht="15.95" customHeight="1" x14ac:dyDescent="0.25">
      <c r="S1907" s="119"/>
    </row>
    <row r="1908" spans="19:19" s="11" customFormat="1" ht="15.95" customHeight="1" x14ac:dyDescent="0.25">
      <c r="S1908" s="119"/>
    </row>
    <row r="1909" spans="19:19" s="11" customFormat="1" ht="15.95" customHeight="1" x14ac:dyDescent="0.25">
      <c r="S1909" s="119"/>
    </row>
    <row r="1910" spans="19:19" s="11" customFormat="1" ht="15.95" customHeight="1" x14ac:dyDescent="0.25">
      <c r="S1910" s="119"/>
    </row>
    <row r="1911" spans="19:19" s="11" customFormat="1" ht="15.95" customHeight="1" x14ac:dyDescent="0.25">
      <c r="S1911" s="119"/>
    </row>
    <row r="1912" spans="19:19" s="11" customFormat="1" ht="15.95" customHeight="1" x14ac:dyDescent="0.25">
      <c r="S1912" s="119"/>
    </row>
    <row r="1913" spans="19:19" s="11" customFormat="1" ht="15.95" customHeight="1" x14ac:dyDescent="0.25">
      <c r="S1913" s="119"/>
    </row>
    <row r="1914" spans="19:19" s="11" customFormat="1" ht="15.95" customHeight="1" x14ac:dyDescent="0.25">
      <c r="S1914" s="119"/>
    </row>
    <row r="1915" spans="19:19" s="11" customFormat="1" ht="15.95" customHeight="1" x14ac:dyDescent="0.25">
      <c r="S1915" s="119"/>
    </row>
    <row r="1916" spans="19:19" s="11" customFormat="1" ht="15.95" customHeight="1" x14ac:dyDescent="0.25">
      <c r="S1916" s="119"/>
    </row>
    <row r="1917" spans="19:19" s="11" customFormat="1" ht="15.95" customHeight="1" x14ac:dyDescent="0.25">
      <c r="S1917" s="119"/>
    </row>
    <row r="1918" spans="19:19" s="11" customFormat="1" ht="15.95" customHeight="1" x14ac:dyDescent="0.25">
      <c r="S1918" s="119"/>
    </row>
    <row r="1919" spans="19:19" s="11" customFormat="1" ht="15.95" customHeight="1" x14ac:dyDescent="0.25">
      <c r="S1919" s="119"/>
    </row>
    <row r="1920" spans="19:19" s="11" customFormat="1" ht="15.95" customHeight="1" x14ac:dyDescent="0.25">
      <c r="S1920" s="119"/>
    </row>
    <row r="1921" spans="19:19" s="11" customFormat="1" ht="15.95" customHeight="1" x14ac:dyDescent="0.25">
      <c r="S1921" s="119"/>
    </row>
    <row r="1922" spans="19:19" s="11" customFormat="1" ht="15.95" customHeight="1" x14ac:dyDescent="0.25">
      <c r="S1922" s="119"/>
    </row>
    <row r="1923" spans="19:19" s="11" customFormat="1" ht="15.95" customHeight="1" x14ac:dyDescent="0.25">
      <c r="S1923" s="119"/>
    </row>
    <row r="1924" spans="19:19" s="11" customFormat="1" ht="15.95" customHeight="1" x14ac:dyDescent="0.25">
      <c r="S1924" s="119"/>
    </row>
    <row r="1925" spans="19:19" s="11" customFormat="1" ht="15.95" customHeight="1" x14ac:dyDescent="0.25">
      <c r="S1925" s="119"/>
    </row>
    <row r="1926" spans="19:19" s="11" customFormat="1" ht="15.95" customHeight="1" x14ac:dyDescent="0.25">
      <c r="S1926" s="119"/>
    </row>
    <row r="1927" spans="19:19" s="11" customFormat="1" ht="15.95" customHeight="1" x14ac:dyDescent="0.25">
      <c r="S1927" s="119"/>
    </row>
    <row r="1928" spans="19:19" s="11" customFormat="1" ht="15.95" customHeight="1" x14ac:dyDescent="0.25">
      <c r="S1928" s="119"/>
    </row>
    <row r="1929" spans="19:19" s="11" customFormat="1" ht="15.95" customHeight="1" x14ac:dyDescent="0.25">
      <c r="S1929" s="119"/>
    </row>
    <row r="1930" spans="19:19" s="11" customFormat="1" ht="15.95" customHeight="1" x14ac:dyDescent="0.25">
      <c r="S1930" s="119"/>
    </row>
    <row r="1931" spans="19:19" s="11" customFormat="1" ht="15.95" customHeight="1" x14ac:dyDescent="0.25">
      <c r="S1931" s="119"/>
    </row>
    <row r="1932" spans="19:19" s="11" customFormat="1" ht="15.95" customHeight="1" x14ac:dyDescent="0.25">
      <c r="S1932" s="119"/>
    </row>
    <row r="1933" spans="19:19" s="11" customFormat="1" ht="15.95" customHeight="1" x14ac:dyDescent="0.25">
      <c r="S1933" s="119"/>
    </row>
    <row r="1934" spans="19:19" s="11" customFormat="1" ht="15.95" customHeight="1" x14ac:dyDescent="0.25">
      <c r="S1934" s="119"/>
    </row>
    <row r="1935" spans="19:19" s="11" customFormat="1" ht="15.95" customHeight="1" x14ac:dyDescent="0.25">
      <c r="S1935" s="119"/>
    </row>
    <row r="1936" spans="19:19" s="11" customFormat="1" ht="15.95" customHeight="1" x14ac:dyDescent="0.25">
      <c r="S1936" s="119"/>
    </row>
    <row r="1937" spans="19:19" s="11" customFormat="1" ht="15.95" customHeight="1" x14ac:dyDescent="0.25">
      <c r="S1937" s="119"/>
    </row>
    <row r="1938" spans="19:19" s="11" customFormat="1" ht="15.95" customHeight="1" x14ac:dyDescent="0.25">
      <c r="S1938" s="119"/>
    </row>
    <row r="1939" spans="19:19" s="11" customFormat="1" ht="15.95" customHeight="1" x14ac:dyDescent="0.25">
      <c r="S1939" s="119"/>
    </row>
    <row r="1940" spans="19:19" s="11" customFormat="1" ht="15.95" customHeight="1" x14ac:dyDescent="0.25">
      <c r="S1940" s="119"/>
    </row>
    <row r="1941" spans="19:19" s="11" customFormat="1" ht="15.95" customHeight="1" x14ac:dyDescent="0.25">
      <c r="S1941" s="119"/>
    </row>
    <row r="1942" spans="19:19" s="11" customFormat="1" ht="15.95" customHeight="1" x14ac:dyDescent="0.25">
      <c r="S1942" s="119"/>
    </row>
    <row r="1943" spans="19:19" s="11" customFormat="1" ht="15.95" customHeight="1" x14ac:dyDescent="0.25">
      <c r="S1943" s="119"/>
    </row>
    <row r="1944" spans="19:19" s="11" customFormat="1" ht="15.95" customHeight="1" x14ac:dyDescent="0.25">
      <c r="S1944" s="119"/>
    </row>
    <row r="1945" spans="19:19" s="11" customFormat="1" ht="15.95" customHeight="1" x14ac:dyDescent="0.25">
      <c r="S1945" s="119"/>
    </row>
    <row r="1946" spans="19:19" s="11" customFormat="1" ht="15.95" customHeight="1" x14ac:dyDescent="0.25">
      <c r="S1946" s="119"/>
    </row>
    <row r="1947" spans="19:19" s="11" customFormat="1" ht="15.95" customHeight="1" x14ac:dyDescent="0.25">
      <c r="S1947" s="119"/>
    </row>
    <row r="1948" spans="19:19" s="11" customFormat="1" ht="15.95" customHeight="1" x14ac:dyDescent="0.25">
      <c r="S1948" s="119"/>
    </row>
    <row r="1949" spans="19:19" s="11" customFormat="1" ht="15.95" customHeight="1" x14ac:dyDescent="0.25">
      <c r="S1949" s="119"/>
    </row>
    <row r="1950" spans="19:19" s="11" customFormat="1" ht="15.95" customHeight="1" x14ac:dyDescent="0.25">
      <c r="S1950" s="119"/>
    </row>
    <row r="1951" spans="19:19" s="11" customFormat="1" ht="15.95" customHeight="1" x14ac:dyDescent="0.25">
      <c r="S1951" s="119"/>
    </row>
    <row r="1952" spans="19:19" s="11" customFormat="1" ht="15.95" customHeight="1" x14ac:dyDescent="0.25">
      <c r="S1952" s="119"/>
    </row>
    <row r="1953" spans="19:19" s="11" customFormat="1" ht="15.95" customHeight="1" x14ac:dyDescent="0.25">
      <c r="S1953" s="119"/>
    </row>
    <row r="1954" spans="19:19" s="11" customFormat="1" ht="15.95" customHeight="1" x14ac:dyDescent="0.25">
      <c r="S1954" s="119"/>
    </row>
    <row r="1955" spans="19:19" s="11" customFormat="1" ht="15.95" customHeight="1" x14ac:dyDescent="0.25">
      <c r="S1955" s="119"/>
    </row>
    <row r="1956" spans="19:19" s="11" customFormat="1" ht="15.95" customHeight="1" x14ac:dyDescent="0.25">
      <c r="S1956" s="119"/>
    </row>
    <row r="1957" spans="19:19" s="11" customFormat="1" ht="15.95" customHeight="1" x14ac:dyDescent="0.25">
      <c r="S1957" s="119"/>
    </row>
    <row r="1958" spans="19:19" s="11" customFormat="1" ht="15.95" customHeight="1" x14ac:dyDescent="0.25">
      <c r="S1958" s="119"/>
    </row>
    <row r="1959" spans="19:19" s="11" customFormat="1" ht="15.95" customHeight="1" x14ac:dyDescent="0.25">
      <c r="S1959" s="119"/>
    </row>
    <row r="1960" spans="19:19" s="11" customFormat="1" ht="15.95" customHeight="1" x14ac:dyDescent="0.25">
      <c r="S1960" s="119"/>
    </row>
    <row r="1961" spans="19:19" s="11" customFormat="1" ht="15.95" customHeight="1" x14ac:dyDescent="0.25">
      <c r="S1961" s="119"/>
    </row>
    <row r="1962" spans="19:19" s="11" customFormat="1" ht="15.95" customHeight="1" x14ac:dyDescent="0.25">
      <c r="S1962" s="119"/>
    </row>
    <row r="1963" spans="19:19" s="11" customFormat="1" ht="15.95" customHeight="1" x14ac:dyDescent="0.25">
      <c r="S1963" s="119"/>
    </row>
    <row r="1964" spans="19:19" s="11" customFormat="1" ht="15.95" customHeight="1" x14ac:dyDescent="0.25">
      <c r="S1964" s="119"/>
    </row>
    <row r="1965" spans="19:19" s="11" customFormat="1" ht="15.95" customHeight="1" x14ac:dyDescent="0.25">
      <c r="S1965" s="119"/>
    </row>
    <row r="1966" spans="19:19" s="11" customFormat="1" ht="15.95" customHeight="1" x14ac:dyDescent="0.25">
      <c r="S1966" s="119"/>
    </row>
    <row r="1967" spans="19:19" s="11" customFormat="1" ht="15.95" customHeight="1" x14ac:dyDescent="0.25">
      <c r="S1967" s="119"/>
    </row>
    <row r="1968" spans="19:19" s="11" customFormat="1" ht="15.95" customHeight="1" x14ac:dyDescent="0.25">
      <c r="S1968" s="119"/>
    </row>
    <row r="1969" spans="19:22" s="11" customFormat="1" ht="15.95" customHeight="1" x14ac:dyDescent="0.25">
      <c r="S1969" s="119"/>
    </row>
    <row r="1970" spans="19:22" s="11" customFormat="1" ht="15.95" customHeight="1" x14ac:dyDescent="0.25">
      <c r="S1970" s="119"/>
    </row>
    <row r="1971" spans="19:22" s="11" customFormat="1" ht="15.95" customHeight="1" x14ac:dyDescent="0.25">
      <c r="S1971" s="119"/>
    </row>
    <row r="1972" spans="19:22" s="11" customFormat="1" ht="15.95" customHeight="1" x14ac:dyDescent="0.25">
      <c r="S1972" s="119"/>
    </row>
    <row r="1973" spans="19:22" s="11" customFormat="1" ht="15.95" customHeight="1" x14ac:dyDescent="0.25">
      <c r="S1973" s="119"/>
    </row>
    <row r="1974" spans="19:22" s="11" customFormat="1" ht="15.95" customHeight="1" x14ac:dyDescent="0.25">
      <c r="S1974" s="119"/>
    </row>
    <row r="1975" spans="19:22" s="11" customFormat="1" ht="15.95" customHeight="1" x14ac:dyDescent="0.25">
      <c r="S1975" s="119"/>
    </row>
    <row r="1976" spans="19:22" s="11" customFormat="1" ht="15.95" customHeight="1" x14ac:dyDescent="0.25">
      <c r="S1976" s="119"/>
    </row>
    <row r="1977" spans="19:22" s="11" customFormat="1" ht="15.95" customHeight="1" x14ac:dyDescent="0.25">
      <c r="S1977" s="119"/>
    </row>
    <row r="1978" spans="19:22" s="11" customFormat="1" ht="15.95" customHeight="1" x14ac:dyDescent="0.25">
      <c r="S1978" s="119"/>
    </row>
    <row r="1979" spans="19:22" s="11" customFormat="1" ht="15.95" customHeight="1" x14ac:dyDescent="0.25">
      <c r="S1979" s="119"/>
      <c r="U1979" s="2"/>
    </row>
    <row r="1980" spans="19:22" s="11" customFormat="1" ht="15.95" customHeight="1" x14ac:dyDescent="0.25">
      <c r="S1980" s="119"/>
      <c r="U1980" s="2"/>
    </row>
    <row r="1981" spans="19:22" s="11" customFormat="1" ht="15.95" customHeight="1" x14ac:dyDescent="0.25">
      <c r="S1981" s="91"/>
      <c r="T1981" s="2"/>
      <c r="U1981" s="2"/>
    </row>
    <row r="1982" spans="19:22" s="11" customFormat="1" ht="15.95" customHeight="1" x14ac:dyDescent="0.25">
      <c r="S1982" s="91"/>
      <c r="T1982" s="2"/>
      <c r="U1982" s="2"/>
    </row>
    <row r="1983" spans="19:22" s="11" customFormat="1" ht="15.95" customHeight="1" x14ac:dyDescent="0.25">
      <c r="S1983" s="91"/>
      <c r="T1983" s="2"/>
      <c r="U1983" s="2"/>
    </row>
    <row r="1984" spans="19:22" s="11" customFormat="1" ht="15.95" customHeight="1" x14ac:dyDescent="0.25">
      <c r="S1984" s="91"/>
      <c r="T1984" s="2"/>
      <c r="U1984" s="2"/>
      <c r="V1984" s="2"/>
    </row>
    <row r="1985" spans="3:30" s="11" customFormat="1" ht="15.95" customHeight="1" x14ac:dyDescent="0.25">
      <c r="S1985" s="91"/>
      <c r="T1985" s="2"/>
      <c r="U1985" s="2"/>
      <c r="V1985" s="2"/>
    </row>
    <row r="1986" spans="3:30" s="11" customFormat="1" ht="15.95" customHeight="1" x14ac:dyDescent="0.25">
      <c r="S1986" s="91"/>
      <c r="T1986" s="2"/>
      <c r="U1986" s="2"/>
      <c r="V1986" s="2"/>
      <c r="W1986" s="2"/>
      <c r="X1986" s="2"/>
      <c r="Y1986" s="2"/>
      <c r="Z1986" s="2"/>
      <c r="AA1986" s="2"/>
      <c r="AB1986" s="2"/>
    </row>
    <row r="1987" spans="3:30" s="11" customFormat="1" ht="15.95" customHeight="1" x14ac:dyDescent="0.25">
      <c r="S1987" s="91"/>
      <c r="T1987" s="2"/>
      <c r="U1987" s="2"/>
      <c r="V1987" s="2"/>
      <c r="W1987" s="2"/>
      <c r="X1987" s="2"/>
      <c r="Y1987" s="2"/>
      <c r="Z1987" s="2"/>
      <c r="AA1987" s="2"/>
      <c r="AB1987" s="2"/>
    </row>
    <row r="1988" spans="3:30" s="11" customFormat="1" ht="15.95" customHeight="1" x14ac:dyDescent="0.25">
      <c r="S1988" s="91"/>
      <c r="T1988" s="2"/>
      <c r="U1988" s="2"/>
      <c r="V1988" s="2"/>
      <c r="W1988" s="2"/>
      <c r="X1988" s="2"/>
      <c r="Y1988" s="2"/>
      <c r="Z1988" s="2"/>
      <c r="AA1988" s="2"/>
      <c r="AB1988" s="2"/>
    </row>
    <row r="1989" spans="3:30" s="11" customFormat="1" ht="15.95" customHeight="1" x14ac:dyDescent="0.25">
      <c r="S1989" s="91"/>
      <c r="T1989" s="2"/>
      <c r="U1989" s="2"/>
      <c r="V1989" s="2"/>
      <c r="W1989" s="2"/>
      <c r="X1989" s="2"/>
      <c r="Y1989" s="2"/>
      <c r="Z1989" s="2"/>
      <c r="AA1989" s="2"/>
      <c r="AB1989" s="2"/>
    </row>
    <row r="1990" spans="3:30" s="11" customFormat="1" ht="15.95" customHeight="1" x14ac:dyDescent="0.25">
      <c r="S1990" s="91"/>
      <c r="T1990" s="2"/>
      <c r="U1990" s="2"/>
      <c r="V1990" s="2"/>
      <c r="W1990" s="2"/>
      <c r="X1990" s="2"/>
      <c r="Y1990" s="2"/>
      <c r="Z1990" s="2"/>
      <c r="AA1990" s="2"/>
      <c r="AB1990" s="2"/>
    </row>
    <row r="1991" spans="3:30" s="11" customFormat="1" ht="15.95" customHeight="1" x14ac:dyDescent="0.25">
      <c r="F1991" s="75"/>
      <c r="S1991" s="91"/>
      <c r="T1991" s="2"/>
      <c r="U1991" s="2"/>
      <c r="V1991" s="2"/>
      <c r="W1991" s="2"/>
      <c r="X1991" s="2"/>
      <c r="Y1991" s="2"/>
      <c r="Z1991" s="2"/>
      <c r="AA1991" s="2"/>
      <c r="AB1991" s="2"/>
      <c r="AD1991" s="2"/>
    </row>
    <row r="1992" spans="3:30" s="11" customFormat="1" ht="15.95" customHeight="1" x14ac:dyDescent="0.25">
      <c r="F1992" s="75"/>
      <c r="S1992" s="91"/>
      <c r="T1992" s="2"/>
      <c r="U1992" s="2"/>
      <c r="V1992" s="2"/>
      <c r="W1992" s="2"/>
      <c r="X1992" s="2"/>
      <c r="Y1992" s="2"/>
      <c r="Z1992" s="2"/>
      <c r="AA1992" s="2"/>
      <c r="AB1992" s="2"/>
      <c r="AD1992" s="2"/>
    </row>
    <row r="1993" spans="3:30" ht="15.95" customHeight="1" x14ac:dyDescent="0.25">
      <c r="C1993" s="11"/>
      <c r="D1993" s="11"/>
      <c r="E1993" s="11"/>
      <c r="I1993" s="11"/>
      <c r="J1993" s="11"/>
      <c r="K1993" s="11"/>
      <c r="L1993" s="11"/>
      <c r="M1993" s="11"/>
      <c r="N1993" s="11"/>
    </row>
    <row r="1994" spans="3:30" ht="15.95" customHeight="1" x14ac:dyDescent="0.25">
      <c r="C1994" s="11"/>
      <c r="D1994" s="11"/>
      <c r="E1994" s="11"/>
      <c r="I1994" s="11"/>
      <c r="J1994" s="11"/>
      <c r="K1994" s="11"/>
      <c r="L1994" s="11"/>
      <c r="M1994" s="11"/>
      <c r="N1994" s="11"/>
    </row>
    <row r="1995" spans="3:30" ht="15.95" customHeight="1" x14ac:dyDescent="0.25">
      <c r="C1995" s="11"/>
      <c r="D1995" s="11"/>
      <c r="E1995" s="11"/>
      <c r="I1995" s="11"/>
      <c r="J1995" s="11"/>
      <c r="K1995" s="11"/>
      <c r="L1995" s="11"/>
      <c r="M1995" s="11"/>
      <c r="N1995" s="11"/>
    </row>
    <row r="1996" spans="3:30" ht="15.95" customHeight="1" x14ac:dyDescent="0.25">
      <c r="C1996" s="11"/>
      <c r="D1996" s="11"/>
      <c r="E1996" s="11"/>
      <c r="I1996" s="11"/>
      <c r="J1996" s="11"/>
      <c r="K1996" s="11"/>
      <c r="L1996" s="11"/>
      <c r="M1996" s="11"/>
      <c r="N1996" s="11"/>
    </row>
    <row r="1997" spans="3:30" ht="15.95" customHeight="1" x14ac:dyDescent="0.25">
      <c r="C1997" s="11"/>
      <c r="D1997" s="11"/>
      <c r="E1997" s="11"/>
      <c r="I1997" s="11"/>
      <c r="J1997" s="11"/>
      <c r="K1997" s="11"/>
      <c r="L1997" s="11"/>
      <c r="M1997" s="11"/>
      <c r="N1997" s="11"/>
    </row>
    <row r="1998" spans="3:30" ht="15.95" customHeight="1" x14ac:dyDescent="0.25">
      <c r="C1998" s="11"/>
      <c r="D1998" s="11"/>
      <c r="E1998" s="11"/>
      <c r="I1998" s="11"/>
      <c r="J1998" s="11"/>
      <c r="K1998" s="11"/>
      <c r="L1998" s="11"/>
      <c r="M1998" s="11"/>
      <c r="N1998" s="11"/>
    </row>
    <row r="1999" spans="3:30" ht="15.95" customHeight="1" x14ac:dyDescent="0.25">
      <c r="C1999" s="11"/>
      <c r="D1999" s="11"/>
      <c r="E1999" s="11"/>
      <c r="I1999" s="11"/>
      <c r="J1999" s="11"/>
      <c r="K1999" s="11"/>
      <c r="L1999" s="11"/>
      <c r="M1999" s="11"/>
      <c r="N1999" s="11"/>
    </row>
    <row r="2000" spans="3:30" ht="15.95" customHeight="1" x14ac:dyDescent="0.25">
      <c r="C2000" s="11"/>
      <c r="D2000" s="11"/>
      <c r="E2000" s="11"/>
      <c r="I2000" s="11"/>
      <c r="J2000" s="11"/>
      <c r="K2000" s="11"/>
      <c r="L2000" s="11"/>
      <c r="M2000" s="11"/>
      <c r="N2000" s="11"/>
    </row>
    <row r="2001" spans="3:14" ht="15.95" customHeight="1" x14ac:dyDescent="0.25">
      <c r="C2001" s="11"/>
      <c r="D2001" s="11"/>
      <c r="E2001" s="11"/>
      <c r="I2001" s="11"/>
      <c r="J2001" s="11"/>
      <c r="K2001" s="11"/>
      <c r="L2001" s="11"/>
      <c r="M2001" s="11"/>
      <c r="N2001" s="11"/>
    </row>
    <row r="2002" spans="3:14" ht="15.95" customHeight="1" x14ac:dyDescent="0.25">
      <c r="C2002" s="11"/>
      <c r="D2002" s="11"/>
      <c r="E2002" s="11"/>
      <c r="I2002" s="11"/>
      <c r="J2002" s="11"/>
      <c r="K2002" s="11"/>
      <c r="L2002" s="11"/>
      <c r="M2002" s="11"/>
      <c r="N2002" s="11"/>
    </row>
    <row r="2003" spans="3:14" ht="15.95" customHeight="1" x14ac:dyDescent="0.25">
      <c r="C2003" s="11"/>
      <c r="D2003" s="11"/>
      <c r="E2003" s="11"/>
      <c r="I2003" s="11"/>
      <c r="J2003" s="11"/>
      <c r="K2003" s="11"/>
      <c r="L2003" s="11"/>
      <c r="M2003" s="11"/>
      <c r="N2003" s="11"/>
    </row>
    <row r="2004" spans="3:14" ht="15.95" customHeight="1" x14ac:dyDescent="0.25">
      <c r="C2004" s="11"/>
      <c r="D2004" s="11"/>
      <c r="E2004" s="11"/>
      <c r="I2004" s="11"/>
      <c r="J2004" s="11"/>
      <c r="K2004" s="11"/>
      <c r="L2004" s="11"/>
      <c r="M2004" s="11"/>
      <c r="N2004" s="11"/>
    </row>
    <row r="2005" spans="3:14" ht="15.95" customHeight="1" x14ac:dyDescent="0.25">
      <c r="C2005" s="11"/>
      <c r="D2005" s="11"/>
      <c r="E2005" s="11"/>
      <c r="I2005" s="11"/>
      <c r="J2005" s="11"/>
      <c r="K2005" s="11"/>
      <c r="L2005" s="11"/>
      <c r="M2005" s="11"/>
      <c r="N2005" s="11"/>
    </row>
    <row r="2006" spans="3:14" ht="15.95" customHeight="1" x14ac:dyDescent="0.25">
      <c r="C2006" s="11"/>
      <c r="D2006" s="11"/>
      <c r="E2006" s="11"/>
      <c r="I2006" s="11"/>
      <c r="J2006" s="11"/>
      <c r="K2006" s="11"/>
      <c r="L2006" s="11"/>
      <c r="M2006" s="11"/>
      <c r="N2006" s="11"/>
    </row>
    <row r="2007" spans="3:14" ht="15.95" customHeight="1" x14ac:dyDescent="0.25">
      <c r="C2007" s="11"/>
      <c r="D2007" s="11"/>
      <c r="E2007" s="11"/>
      <c r="I2007" s="11"/>
      <c r="J2007" s="11"/>
      <c r="K2007" s="11"/>
      <c r="L2007" s="11"/>
      <c r="M2007" s="11"/>
      <c r="N2007" s="11"/>
    </row>
    <row r="2008" spans="3:14" ht="15.95" customHeight="1" x14ac:dyDescent="0.25">
      <c r="C2008" s="11"/>
      <c r="D2008" s="11"/>
      <c r="E2008" s="11"/>
      <c r="I2008" s="11"/>
      <c r="J2008" s="11"/>
      <c r="K2008" s="11"/>
      <c r="L2008" s="11"/>
      <c r="M2008" s="11"/>
      <c r="N2008" s="11"/>
    </row>
    <row r="2009" spans="3:14" ht="15.95" customHeight="1" x14ac:dyDescent="0.25">
      <c r="C2009" s="11"/>
      <c r="D2009" s="11"/>
      <c r="E2009" s="11"/>
      <c r="I2009" s="11"/>
      <c r="J2009" s="11"/>
      <c r="K2009" s="11"/>
      <c r="L2009" s="11"/>
      <c r="M2009" s="11"/>
      <c r="N2009" s="11"/>
    </row>
    <row r="2010" spans="3:14" ht="15.95" customHeight="1" x14ac:dyDescent="0.25">
      <c r="C2010" s="11"/>
      <c r="D2010" s="11"/>
      <c r="E2010" s="11"/>
      <c r="I2010" s="11"/>
      <c r="J2010" s="11"/>
      <c r="K2010" s="11"/>
      <c r="L2010" s="11"/>
      <c r="M2010" s="11"/>
      <c r="N2010" s="11"/>
    </row>
    <row r="2011" spans="3:14" ht="15.95" customHeight="1" x14ac:dyDescent="0.25">
      <c r="C2011" s="11"/>
      <c r="D2011" s="11"/>
      <c r="E2011" s="11"/>
      <c r="I2011" s="11"/>
      <c r="J2011" s="11"/>
      <c r="K2011" s="11"/>
      <c r="L2011" s="11"/>
      <c r="M2011" s="11"/>
      <c r="N2011" s="11"/>
    </row>
    <row r="2012" spans="3:14" ht="15.95" customHeight="1" x14ac:dyDescent="0.25">
      <c r="C2012" s="11"/>
      <c r="D2012" s="11"/>
      <c r="E2012" s="11"/>
    </row>
    <row r="2013" spans="3:14" ht="15.95" customHeight="1" x14ac:dyDescent="0.25">
      <c r="C2013" s="11"/>
      <c r="D2013" s="11"/>
      <c r="E2013" s="11"/>
    </row>
    <row r="2014" spans="3:14" ht="15.95" customHeight="1" x14ac:dyDescent="0.25">
      <c r="C2014" s="11"/>
      <c r="D2014" s="11"/>
      <c r="E2014" s="11"/>
    </row>
    <row r="2015" spans="3:14" ht="15.95" customHeight="1" x14ac:dyDescent="0.25">
      <c r="C2015" s="11"/>
      <c r="D2015" s="11"/>
      <c r="E2015" s="11"/>
    </row>
  </sheetData>
  <sheetProtection formatCells="0" formatColumns="0" formatRows="0" insertColumns="0" insertRows="0" insertHyperlinks="0" deleteColumns="0" deleteRows="0" sort="0" autoFilter="0" pivotTables="0"/>
  <mergeCells count="14">
    <mergeCell ref="A240:AB240"/>
    <mergeCell ref="C94:E95"/>
    <mergeCell ref="A1:C2"/>
    <mergeCell ref="D1:AB2"/>
    <mergeCell ref="C78:E79"/>
    <mergeCell ref="U10:W10"/>
    <mergeCell ref="C10:F10"/>
    <mergeCell ref="U47:X47"/>
    <mergeCell ref="S72:S73"/>
    <mergeCell ref="S74:S94"/>
    <mergeCell ref="U68:W68"/>
    <mergeCell ref="U49:W49"/>
    <mergeCell ref="U28:W28"/>
    <mergeCell ref="U79:W79"/>
  </mergeCells>
  <conditionalFormatting sqref="N12:N51">
    <cfRule type="iconSet" priority="8">
      <iconSet iconSet="3Symbols" reverse="1">
        <cfvo type="percent" val="0"/>
        <cfvo type="percent" val="0" gte="0"/>
        <cfvo type="percent" val="10" gte="0"/>
      </iconSet>
    </cfRule>
  </conditionalFormatting>
  <conditionalFormatting sqref="E82:E91">
    <cfRule type="iconSet" priority="4">
      <iconSet iconSet="3Symbols" reverse="1">
        <cfvo type="percent" val="0"/>
        <cfvo type="percent" val="20" gte="0"/>
        <cfvo type="percent" val="40" gte="0"/>
      </iconSet>
    </cfRule>
  </conditionalFormatting>
  <conditionalFormatting sqref="E98:E237">
    <cfRule type="iconSet" priority="305">
      <iconSet iconSet="3Symbols" reverse="1">
        <cfvo type="percent" val="0"/>
        <cfvo type="percent" val="20" gte="0"/>
        <cfvo type="percent" val="40" gte="0"/>
      </iconSet>
    </cfRule>
  </conditionalFormatting>
  <printOptions horizontalCentered="1"/>
  <pageMargins left="0.2" right="0.2" top="0.25" bottom="0.25" header="0" footer="0"/>
  <pageSetup scale="57" fitToHeight="0" orientation="portrait" r:id="rId1"/>
  <ignoredErrors>
    <ignoredError sqref="J13:N27 J50:N51 D12:D13 J29:N36 J28:L28 M28:N28 J44:N49 J43:L43 M43:N43 J37:N42 K12:N12" calculatedColumn="1"/>
  </ignoredErrors>
  <drawing r:id="rId2"/>
  <tableParts count="9">
    <tablePart r:id="rId3"/>
    <tablePart r:id="rId4"/>
    <tablePart r:id="rId5"/>
    <tablePart r:id="rId6"/>
    <tablePart r:id="rId7"/>
    <tablePart r:id="rId8"/>
    <tablePart r:id="rId9"/>
    <tablePart r:id="rId10"/>
    <tablePart r:id="rId1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7"/>
  <dimension ref="A1:I348"/>
  <sheetViews>
    <sheetView showGridLines="0" zoomScale="80" zoomScaleNormal="80" workbookViewId="0">
      <pane xSplit="4" topLeftCell="E1" activePane="topRight" state="frozen"/>
      <selection activeCell="B39" sqref="B39:B46"/>
      <selection pane="topRight" activeCell="D20" sqref="D20"/>
    </sheetView>
  </sheetViews>
  <sheetFormatPr baseColWidth="10" defaultColWidth="25.7109375" defaultRowHeight="15" x14ac:dyDescent="0.25"/>
  <cols>
    <col min="1" max="1" width="1.7109375" style="2" customWidth="1"/>
    <col min="2" max="2" width="23.5703125" style="1" bestFit="1" customWidth="1"/>
    <col min="3" max="3" width="51" style="158" customWidth="1"/>
    <col min="4" max="4" width="31" style="136" customWidth="1"/>
    <col min="5" max="5" width="29.5703125" style="184" customWidth="1"/>
    <col min="6" max="6" width="22.28515625" style="1" bestFit="1" customWidth="1"/>
    <col min="7" max="7" width="25.7109375" style="186" customWidth="1"/>
    <col min="8" max="8" width="24" style="186" customWidth="1"/>
    <col min="9" max="9" width="20.42578125" style="2" customWidth="1"/>
    <col min="10" max="16384" width="25.7109375" style="2"/>
  </cols>
  <sheetData>
    <row r="1" spans="1:8" ht="2.25" customHeight="1" x14ac:dyDescent="0.25">
      <c r="A1" s="2">
        <v>1</v>
      </c>
      <c r="G1" s="185"/>
    </row>
    <row r="2" spans="1:8" ht="12.75" customHeight="1" x14ac:dyDescent="0.25">
      <c r="A2" s="534"/>
      <c r="B2" s="535"/>
      <c r="C2" s="540" t="s">
        <v>58</v>
      </c>
      <c r="D2" s="541"/>
      <c r="E2" s="541"/>
      <c r="F2" s="541"/>
      <c r="G2" s="541"/>
      <c r="H2" s="541"/>
    </row>
    <row r="3" spans="1:8" ht="12.75" customHeight="1" x14ac:dyDescent="0.25">
      <c r="A3" s="536"/>
      <c r="B3" s="537"/>
      <c r="C3" s="540"/>
      <c r="D3" s="541"/>
      <c r="E3" s="541"/>
      <c r="F3" s="541"/>
      <c r="G3" s="541"/>
      <c r="H3" s="541"/>
    </row>
    <row r="4" spans="1:8" ht="12.75" customHeight="1" x14ac:dyDescent="0.25">
      <c r="A4" s="536"/>
      <c r="B4" s="537"/>
      <c r="C4" s="540"/>
      <c r="D4" s="541"/>
      <c r="E4" s="541"/>
      <c r="F4" s="541"/>
      <c r="G4" s="541"/>
      <c r="H4" s="541"/>
    </row>
    <row r="5" spans="1:8" ht="12.75" customHeight="1" x14ac:dyDescent="0.25">
      <c r="A5" s="536"/>
      <c r="B5" s="537"/>
      <c r="C5" s="540"/>
      <c r="D5" s="541"/>
      <c r="E5" s="541"/>
      <c r="F5" s="541"/>
      <c r="G5" s="541"/>
      <c r="H5" s="541"/>
    </row>
    <row r="6" spans="1:8" s="11" customFormat="1" ht="12" customHeight="1" x14ac:dyDescent="0.25">
      <c r="A6" s="538"/>
      <c r="B6" s="539"/>
      <c r="C6" s="540"/>
      <c r="D6" s="541"/>
      <c r="E6" s="541"/>
      <c r="F6" s="541"/>
      <c r="G6" s="541"/>
      <c r="H6" s="541"/>
    </row>
    <row r="7" spans="1:8" s="11" customFormat="1" ht="12.75" customHeight="1" x14ac:dyDescent="0.85">
      <c r="B7" s="51"/>
      <c r="C7" s="159"/>
      <c r="D7" s="137"/>
      <c r="E7" s="31"/>
      <c r="F7" s="31"/>
      <c r="G7" s="33"/>
      <c r="H7" s="33"/>
    </row>
    <row r="8" spans="1:8" s="11" customFormat="1" ht="12.75" customHeight="1" thickBot="1" x14ac:dyDescent="0.9">
      <c r="B8" s="51"/>
      <c r="C8" s="159"/>
      <c r="D8" s="137"/>
      <c r="E8" s="31"/>
      <c r="F8" s="31"/>
      <c r="G8" s="33"/>
      <c r="H8" s="33"/>
    </row>
    <row r="9" spans="1:8" s="11" customFormat="1" ht="12.75" hidden="1" customHeight="1" x14ac:dyDescent="0.85">
      <c r="B9" s="45"/>
      <c r="C9" s="159"/>
      <c r="D9" s="138"/>
      <c r="E9" s="46"/>
      <c r="F9" s="46"/>
      <c r="G9" s="47"/>
      <c r="H9" s="187"/>
    </row>
    <row r="10" spans="1:8" ht="18" hidden="1" customHeight="1" x14ac:dyDescent="0.25">
      <c r="B10" s="126"/>
      <c r="C10" s="160"/>
      <c r="D10" s="139"/>
      <c r="E10" s="127"/>
      <c r="F10" s="129"/>
      <c r="G10" s="127"/>
    </row>
    <row r="11" spans="1:8" ht="18" hidden="1" customHeight="1" x14ac:dyDescent="0.25">
      <c r="B11" s="126"/>
      <c r="C11" s="160"/>
      <c r="D11" s="139"/>
      <c r="E11" s="127"/>
      <c r="F11" s="188"/>
      <c r="G11" s="189"/>
    </row>
    <row r="12" spans="1:8" ht="18.75" hidden="1" customHeight="1" thickBot="1" x14ac:dyDescent="0.3">
      <c r="B12" s="126"/>
      <c r="C12" s="160"/>
      <c r="D12" s="139"/>
      <c r="E12" s="127"/>
      <c r="F12" s="188"/>
      <c r="G12" s="189"/>
    </row>
    <row r="13" spans="1:8" ht="18.75" hidden="1" customHeight="1" thickBot="1" x14ac:dyDescent="0.3">
      <c r="B13" s="126"/>
      <c r="C13" s="160"/>
      <c r="D13" s="139"/>
      <c r="E13" s="127"/>
      <c r="F13" s="188"/>
      <c r="G13" s="189"/>
    </row>
    <row r="14" spans="1:8" ht="18.75" hidden="1" thickBot="1" x14ac:dyDescent="0.3">
      <c r="B14" s="126"/>
      <c r="C14" s="160"/>
      <c r="D14" s="139"/>
      <c r="E14" s="127"/>
      <c r="F14" s="188"/>
      <c r="G14" s="190"/>
    </row>
    <row r="15" spans="1:8" ht="16.5" hidden="1" thickBot="1" x14ac:dyDescent="0.3">
      <c r="B15" s="128"/>
      <c r="C15" s="161"/>
      <c r="D15" s="131"/>
      <c r="E15" s="190"/>
      <c r="F15" s="10"/>
      <c r="G15" s="190"/>
    </row>
    <row r="16" spans="1:8" ht="18.75" hidden="1" thickBot="1" x14ac:dyDescent="0.3">
      <c r="B16" s="10"/>
      <c r="C16" s="162"/>
      <c r="D16" s="140"/>
      <c r="E16" s="10"/>
      <c r="F16" s="191"/>
      <c r="G16" s="192"/>
    </row>
    <row r="17" spans="1:9" s="174" customFormat="1" ht="84" customHeight="1" thickTop="1" x14ac:dyDescent="0.25">
      <c r="B17" s="175"/>
      <c r="C17" s="158"/>
      <c r="D17" s="141"/>
      <c r="E17" s="176" t="s">
        <v>65</v>
      </c>
      <c r="F17" s="176" t="s">
        <v>66</v>
      </c>
      <c r="G17" s="176" t="s">
        <v>67</v>
      </c>
      <c r="H17" s="176" t="s">
        <v>68</v>
      </c>
      <c r="I17" s="176" t="s">
        <v>69</v>
      </c>
    </row>
    <row r="18" spans="1:9" s="174" customFormat="1" ht="18" customHeight="1" x14ac:dyDescent="0.25">
      <c r="B18" s="175"/>
      <c r="C18" s="158"/>
      <c r="D18" s="435" t="s">
        <v>100</v>
      </c>
      <c r="E18" s="435">
        <f>COUNTA('1'!G17:H17,'2'!G17:H17,'3'!G17:H17,'4'!G17:H17,'5'!G17:H17,'6'!G17:H17,'7'!G17:H17,'8'!G17:H17,'9'!G17:H17,'10'!G17:H17,'11'!G17:H17,'12'!G17:H17,'13'!G17:H17,'14'!G17:H17,'15'!G17:H17,'16'!G17:H17,'17'!G17:H17,'18'!G17:H17,'19'!G17:H17,'20'!G17:H17,'21'!G17:H17,'22'!G17:H17,'23'!G17:H17,'24'!G17:H17,'25'!G17:H17,'26'!G17:H17,'27'!G17:H17,'28'!G17:H17,'29'!G17:H17,'30'!G17:H17,'31'!G17:H17,'32'!G17:H17,'33'!G17:H17,'34'!G17:H17,'35'!G17:H17,'36'!G17:H17,'37'!G17:H17,'38'!G17:H17,'39'!G17:H17,'40'!G17:H17)</f>
        <v>0</v>
      </c>
      <c r="F18" s="435">
        <f>COUNTA('1'!M17:N17,'2'!M17:N17,'3'!M17:N17,'4'!M17:N17,'5'!M17:N17,'6'!M17:N17,'7'!M17:N17,'8'!M17:N17,'9'!M17:N17,'10'!M17:N17,'11'!M17:N17,'12'!M17:N17,'13'!M17:N17,'14'!M17:N17,'15'!M17:N17,'16'!M17:N17,'17'!M17:N17,'18'!M17:N17,'19'!M17:N17,'20'!M17:N17,'21'!M17:N17,'22'!M17:N17,'23'!M17:N17,'24'!M17:N17,'25'!M17:N17,'26'!M17:N17,'27'!M17:N17,'28'!M17:N17,'29'!M17:N17,'30'!M17:N17,'31'!M17:N17,'32'!M17:N17,'33'!M17:N17,'34'!M17:N17,'35'!M17:N17,'36'!M17:N17,'37'!M17:N17,'38'!M17:N17,'39'!M17:N17,'40'!M17:N17)</f>
        <v>0</v>
      </c>
      <c r="G18" s="435">
        <f>COUNTA('1'!S17:T17,'2'!S17:T17,'3'!S17:T17,'4'!S17:T17,'5'!S17:T17,'6'!S17:T17,'7'!S17:T17,'8'!S17:T17,'9'!S17:T17,'10'!S17:T17,'11'!S17:T17,'12'!S17:T17,'13'!S17:T17,'14'!S17:T17,'15'!S17:T17,'16'!S17:T17,'17'!S17:T17,'18'!S17:T17,'19'!S17:T17,'20'!S17:T17,'21'!S17:T17,'22'!S17:T17,'23'!S17:T17,'24'!S17:T17,'25'!S17:T17,'26'!S17:T17,'27'!S17:T17,'28'!S17:T17,'29'!S17:T17,'30'!S17:T17,'31'!S17:T17,'32'!S17:T17,'33'!S17:T17,'34'!S17:T17,'35'!S17:T17,'36'!S17:T17,'37'!S17:T17,'38'!S17:T17,'39'!S17:T17,'40'!S17:T17)</f>
        <v>0</v>
      </c>
      <c r="H18" s="435">
        <f>COUNTA('1'!Y17:Z17,'2'!Y17:Z17,'3'!Y17:Z17,'4'!Y17:Z17,'5'!Y17:Z17,'6'!Y17:Z17,'7'!Y17:Z17,'8'!Y17:Z17,'9'!Y17:Z17,'10'!Y17:Z17,'11'!Y17:Z17,'12'!Y17:Z17,'13'!Y17:Z17,'14'!Y17:Z17,'15'!Y17:Z17,'16'!Y17:Z17,'17'!Y17:Z17,'18'!Y17:Z17,'19'!Y17:Z17,'20'!Y17:Z17,'21'!Y17:Z17,'22'!Y17:Z17,'23'!Y17:Z17,'24'!Y17:Z17,'25'!Y17:Z17,'26'!Y17:Z17,'27'!Y17:Z17,'28'!Y17:Z17,'29'!Y17:Z17,'30'!Y17:Z17,'31'!Y17:Z17,'32'!Y17:Z17,'33'!Y17:Z17,'34'!Y17:Z17,'35'!Y17:Z17,'36'!Y17:Z17,'37'!Y17:Z17,'38'!Y17:Z17,'39'!Y17:Z17,'40'!Y17:Z17)</f>
        <v>0</v>
      </c>
      <c r="I18" s="435">
        <f>COUNTA('1'!AE17:AF17,'2'!AE17:AF17,'3'!AE17:AF17,'4'!AE17:AF17,'5'!AE17:AF17,'6'!AE17:AF17,'7'!AE17:AF17,'8'!AE17:AF17,'9'!AE17:AF17,'10'!AE17:AF17,'11'!AE17:AF17,'12'!AE17:AF17,'13'!AE17:AF17,'14'!AE17:AF17,'15'!AE17:AF17,'16'!AE17:AF17,'17'!AE17:AF17,'18'!AE17:AF17,'19'!AE17:AF17,'20'!AE17:AF17,'21'!AE17:AF17,'22'!AE17:AF17,'23'!AE17:AF17,'24'!AE17:AF17,'25'!AE17:AF17,'26'!AE17:AF17,'27'!AE17:AF17,'28'!AE17:AF17,'29'!AE17:AF17,'30'!AE17:AF17,'31'!AE17:AF17,'32'!AE17:AF17,'33'!AE17:AF17,'34'!AE17:AF17,'35'!AE17:AF17,'36'!AE17:AF17,'37'!AE17:AF17,'38'!AE17:AF17,'39'!AE17:AF17,'40'!AE17:AF17)</f>
        <v>0</v>
      </c>
    </row>
    <row r="19" spans="1:9" s="134" customFormat="1" ht="20.25" customHeight="1" x14ac:dyDescent="0.25">
      <c r="B19" s="48"/>
      <c r="C19" s="158"/>
      <c r="D19" s="142" t="s">
        <v>101</v>
      </c>
      <c r="E19" s="193" t="str">
        <f>IFERROR(AVERAGE('1'!AD68,'2'!AD71,'3'!AD71,'4'!AD71,'5'!AD71,'6'!AD71,'7'!AD71,'8'!AD71,'9'!AD71,'10'!AD71,'11'!AD71,'12'!AD71,'13'!AD71,'14'!AD71,'15'!AD71,'16'!AD71,'17'!AD71,'18'!AD71,'19'!AD71,'20'!AD71,'21'!AD71,'22'!AD71,'23'!AD71,'24'!AD71,'25'!AD71,'26'!AD71,'27'!AD71,'28'!AD71,'29'!AD71,'30'!AD71,'31'!AD71,'32'!AD71,'33'!AD71,'34'!AD71,'35'!AD71,'36'!AD191,'37'!AD192,'38'!AD192,'39'!AD192,'40'!AD192),"")</f>
        <v/>
      </c>
      <c r="F19" s="193" t="str">
        <f>IFERROR(AVERAGE('1'!AD68,'2'!AD71,'3'!AD71,'4'!AD71,'5'!AD71,'6'!AD71,'7'!AD71,'8'!AD71,'9'!AD71,'10'!AD71,'11'!AD71,'12'!AD71,'13'!AD71,'14'!AD71,'15'!AD71,'16'!AD71,'17'!AD71,'18'!AD71,'19'!AD71,'20'!AD71,'21'!AD71,'22'!AD71,'23'!AD71,'24'!AD71,'25'!AD71,'26'!AD71,'27'!AD71,'28'!AD71,'29'!AD71,'30'!AD71,'31'!AD71,'32'!AD71,'33'!AD71,'34'!AD71,'35'!AD71,'36'!AD191,'37'!AD192,'38'!AD192,'39'!AD192,'40'!AD192),"")</f>
        <v/>
      </c>
      <c r="G19" s="193" t="str">
        <f>IFERROR(AVERAGE('1'!AD68,'2'!AD71,'3'!AD71,'4'!AD71,'5'!AD71,'6'!AD71,'7'!AD71,'8'!AD71,'9'!AD71,'10'!AD71,'11'!AD71,'12'!AD71,'13'!AD71,'14'!AD71,'15'!AD71,'16'!AD71,'17'!AD71,'18'!AD71,'19'!AD71,'20'!AD71,'21'!AD71,'22'!AD71,'23'!AD71,'24'!AD71,'25'!AD71,'26'!AD71,'27'!AD71,'28'!AD71,'29'!AD71,'30'!AD71,'31'!AD71,'32'!AD71,'33'!AD71,'34'!AD71,'35'!AD71,'36'!AD191,'37'!AD192,'38'!AD192,'39'!AD192,'40'!AD192),"")</f>
        <v/>
      </c>
      <c r="H19" s="193" t="str">
        <f>IFERROR(AVERAGE('1'!AD68,'2'!AD71,'3'!AD71,'4'!AD71,'5'!AD71,'6'!AD71,'7'!AD71,'8'!AD71,'9'!AD71,'10'!AD71,'11'!AD71,'12'!AD71,'13'!AD71,'14'!AD71,'15'!AD71,'16'!AD71,'17'!AD71,'18'!AD71,'19'!AD71,'20'!AD71,'21'!AD71,'22'!AD71,'23'!AD71,'24'!AD71,'25'!AD71,'26'!AD71,'27'!AD71,'28'!AD71,'29'!AD71,'30'!AD71,'31'!AD71,'32'!AD71,'33'!AD71,'34'!AD71,'35'!AD71,'36'!AD191,'37'!AD192,'38'!AD192,'39'!AD192,'40'!AD192),"")</f>
        <v/>
      </c>
      <c r="I19" s="193" t="str">
        <f>IFERROR(AVERAGE('1'!AD68,'2'!AD71,'3'!AD71,'4'!AD71,'5'!AD71,'6'!AD71,'7'!AD71,'8'!AD71,'9'!AD71,'10'!AD71,'11'!AD71,'12'!AD71,'13'!AD71,'14'!AD71,'15'!AD71,'16'!AD71,'17'!AD71,'18'!AD71,'19'!AD71,'20'!AD71,'21'!AD71,'22'!AD71,'23'!AD71,'24'!AD71,'25'!AD71,'26'!AD71,'27'!AD71,'28'!AD71,'29'!AD71,'30'!AD71,'31'!AD71,'32'!AD71,'33'!AD71,'34'!AD71,'35'!AD71,'36'!AD191,'37'!AD192,'38'!AD192,'39'!AD192,'40'!AD192),"")</f>
        <v/>
      </c>
    </row>
    <row r="20" spans="1:9" s="3" customFormat="1" ht="15.75" x14ac:dyDescent="0.25">
      <c r="A20" s="2"/>
      <c r="B20" s="57"/>
      <c r="C20" s="163" t="str">
        <f>Référentiel!C14</f>
        <v>Accueil</v>
      </c>
      <c r="D20" s="143" t="str">
        <f t="shared" ref="D20:D25" si="0">IFERROR(AVERAGE(E20:H20),"")</f>
        <v/>
      </c>
      <c r="E20" s="143" t="str">
        <f>IFERROR(AVERAGE('1'!D21,'2'!D22,'3'!D21,'4'!D22,'5'!D21,'6'!D21,'7'!D21,'8'!D21,'9'!D21,'10'!D21,'11'!D21,'12'!D21,'13'!D21,'14'!D21,'15'!D21,'16'!D21,'17'!D21,'18'!D21,'19'!D21,'20'!D21,'21'!D21,'22'!D21,'23'!D21,'24'!D21,'25'!D21,'26'!D21,'27'!D21,'28'!D21,'29'!D21,'30'!D21,'31'!D21,'32'!D21,'33'!D21,'34'!D21,'35'!D21,'36'!D21,'37'!D21,'38'!D21,'39'!D21,'40'!D21),"")</f>
        <v/>
      </c>
      <c r="F20" s="143" t="str">
        <f>IFERROR(AVERAGE('1'!I21,'2'!I21,'3'!I21,'4'!I21,'5'!I21,'6'!I21,'7'!I21,'8'!I21,'9'!I21,'10'!I21,'11'!I21,'12'!I21,'13'!I21,'14'!I21,'15'!I21,'16'!I21,'17'!I21,'18'!I21,'19'!I21,'20'!I21,'21'!I21,'22'!I21,'23'!I21,'24'!I21,'25'!I21,'26'!I21,'27'!I21,'28'!I21,'29'!I21,'30'!I21,'31'!I21,'32'!I21,'33'!I21,'34'!I21,'35'!I21,'36'!I21,'37'!I21,'38'!I21,'39'!I21,'40'!I21),"")</f>
        <v/>
      </c>
      <c r="G20" s="143" t="str">
        <f>IFERROR(AVERAGE('1'!O21,'2'!O21,'3'!O21,'4'!O21,'5'!O21,'6'!O21,'7'!O21,'8'!O21,'9'!O21,'10'!O21,'11'!O21,'12'!O21,'13'!O21,'14'!O21,'15'!O21,'16'!O21,'17'!O21,'18'!O21,'19'!O21,'20'!O21,'21'!O21,'22'!O21,'23'!O21,'24'!O21,'25'!O21,'26'!O21,'27'!O21,'28'!O21,'29'!O21,'30'!O21,'31'!O21,'32'!O21,'33'!O21,'34'!O21,'35'!O21,'36'!O21,'37'!O21,'38'!O21,'39'!O21,'40'!O21),"")</f>
        <v/>
      </c>
      <c r="H20" s="143" t="str">
        <f>IFERROR(AVERAGE('1'!U21,'2'!U21,'3'!U21,'4'!U21,'5'!U21,'6'!U21,'7'!U21,'8'!U21,'9'!U21,'10'!U21,'11'!U21,'12'!U21,'13'!U21,'14'!U21,'15'!U21,'16'!U21,'17'!U21,'18'!U21,'19'!U21,'20'!U21,'21'!U21,'22'!U21,'23'!U21,'24'!U21,'25'!U21,'26'!U21,'27'!U21,'28'!U21,'29'!U21,'30'!U21,'31'!U21,'32'!U21,'33'!U21,'34'!U21,'35'!U21,'36'!U21,'37'!U21,'38'!U21,'39'!U21,'40'!U21),"")</f>
        <v/>
      </c>
      <c r="I20" s="143" t="str">
        <f>IFERROR(AVERAGE('1'!AD68,'2'!AA21,'3'!AA21,'4'!AA21,'5'!AA21,'6'!AA21,'7'!AA21,'8'!AA21,'9'!AA21,'10'!AA21,'11'!AA21,'12'!AA21,'13'!AA21,'14'!AA21,'15'!AA21,'16'!AA21,'17'!AA21,'18'!AA21,'19'!AA21,'20'!AA21,'21'!AA21,'22'!AA21,'23'!AA21,'24'!AA21,'25'!AA21,'26'!AA21,'27'!AA21,'28'!AA21,'29'!AA21,'30'!AA21,'31'!AA21,'32'!AA21,'33'!AA21,'34'!AA21,'35'!AA21,'36'!AA21,'37'!AA21,'38'!AA21,'39'!AA21,'40'!AA21),"")</f>
        <v/>
      </c>
    </row>
    <row r="21" spans="1:9" s="3" customFormat="1" ht="18" x14ac:dyDescent="0.25">
      <c r="A21" s="2"/>
      <c r="B21" s="58"/>
      <c r="C21" s="157" t="str">
        <f>Référentiel!C15</f>
        <v xml:space="preserve">Accueil du client </v>
      </c>
      <c r="D21" s="150" t="str">
        <f t="shared" si="0"/>
        <v/>
      </c>
      <c r="E21" s="150" t="str">
        <f>IFERROR(AVERAGE('1'!D22,'2'!D22,'3'!D22,'4'!D22,'5'!D22,'6'!D22,'7'!D22,'8'!D22,'9'!D22,'10'!D22,'11'!D22,'12'!D22,'13'!D22,'14'!D22,'15'!D22,'16'!D22,'17'!D22,'18'!D22,'19'!D22,'20'!D22,'21'!D22,'22'!D22,'23'!D22,'24'!D22,'25'!D22,'26'!D22,'27'!D22,'28'!D22,'29'!D22,'30'!D22,'31'!D22,'32'!D22,'33'!D22,'34'!D22,'35'!D22,'36'!D22,'37'!D22,'38'!D22,'39'!D22,'40'!D22),"")</f>
        <v/>
      </c>
      <c r="F21" s="150" t="str">
        <f>IFERROR(AVERAGE('1'!I22,'2'!I22,'3'!I22,'4'!I22,'5'!I22,'6'!I22,'7'!I22,'8'!I22,'9'!I22,'10'!I22,'11'!I22,'12'!I22,'13'!I22,'14'!I22,'15'!I22,'16'!I22,'17'!I22,'18'!I22,'19'!I22,'20'!I22,'21'!I22,'22'!I22,'23'!I22,'24'!I22,'25'!I22,'26'!I22,'27'!I22,'28'!I22,'29'!I22,'30'!I22,'31'!I22,'32'!I22,'33'!I22,'34'!I22,'35'!I22,'36'!I22,'37'!I22,'38'!I22,'39'!I22,'40'!I22),"")</f>
        <v/>
      </c>
      <c r="G21" s="150" t="str">
        <f>IFERROR(AVERAGE('1'!O22,'2'!O22,'3'!O22,'4'!O22,'5'!O22,'6'!O22,'7'!O22,'8'!O22,'9'!O22,'10'!O22,'11'!O22,'12'!O22,'13'!O22,'14'!O22,'15'!O22,'16'!O22,'17'!O22,'18'!O22,'19'!O22,'20'!O22,'21'!O22,'22'!O22,'23'!O22,'24'!O22,'25'!O22,'26'!O22,'27'!O22,'28'!O22,'29'!O22,'30'!O22,'31'!O22,'32'!O22,'33'!O22,'34'!O22,'35'!O22,'36'!O22,'37'!O22,'38'!O22,'39'!O22,'40'!O22),"")</f>
        <v/>
      </c>
      <c r="H21" s="150" t="str">
        <f>IFERROR(AVERAGE('1'!U22,'2'!U22,'3'!U22,'4'!U22,'5'!U22,'6'!U22,'7'!U22,'8'!U22,'9'!U22,'10'!U22,'11'!U22,'12'!U22,'13'!U22,'14'!U22,'15'!U22,'16'!U22,'17'!U22,'18'!U22,'19'!U22,'20'!U22,'21'!U22,'22'!U22,'23'!U22,'24'!U22,'25'!U22,'26'!U22,'27'!U22,'28'!U22,'29'!U22,'30'!U22,'31'!U22,'32'!U22,'33'!U22,'34'!U22,'35'!U22,'36'!U22,'37'!U22,'38'!U22,'39'!U22,'40'!U22),"")</f>
        <v/>
      </c>
      <c r="I21" s="150" t="str">
        <f>IFERROR(AVERAGE('1'!AA22,'2'!AA22,'3'!AA22,'4'!AA22,'5'!AA22,'6'!AA22,'7'!AA22,'8'!AA22,'9'!AA22,'10'!AA22,'11'!AA22,'12'!AA22,'13'!AA22,'14'!AA22,'15'!AA22,'16'!AA22,'17'!AA22,'18'!AA22,'19'!AA22,'20'!AA22,'21'!AA22,'22'!AA22,'23'!AA22,'24'!AA22,'25'!AA22,'26'!AA22,'27'!AA22,'28'!AA22,'29'!AA22,'30'!AA22,'31'!AA22,'32'!AA22,'33'!AA22,'34'!AA22,'35'!AA22,'36'!AA22,'37'!AA22,'38'!AA22,'39'!AA22,'40'!AA22),"")</f>
        <v/>
      </c>
    </row>
    <row r="22" spans="1:9" s="3" customFormat="1" ht="18" x14ac:dyDescent="0.25">
      <c r="A22" s="2"/>
      <c r="B22" s="57"/>
      <c r="C22" s="157" t="str">
        <f>Référentiel!C16</f>
        <v>Présentation</v>
      </c>
      <c r="D22" s="150" t="str">
        <f t="shared" si="0"/>
        <v/>
      </c>
      <c r="E22" s="150" t="str">
        <f>IFERROR(AVERAGE('1'!D23,'2'!D23,'3'!D23,'4'!D23,'5'!D23,'6'!D23,'7'!D23,'8'!D23,'9'!D23,'10'!D23,'11'!D23,'12'!D23,'13'!D23,'14'!D23,'15'!D23,'16'!D23,'17'!D23,'18'!D23,'19'!D23,'20'!D23,'21'!D23,'22'!D23,'23'!D23,'24'!D23,'25'!D23,'26'!D23,'27'!D23,'28'!D23,'29'!D23,'30'!D23,'31'!D23,'32'!D23,'33'!D23,'34'!D23,'35'!D23,'36'!D23,'37'!D23,'38'!D23,'39'!D23,'40'!D23),"")</f>
        <v/>
      </c>
      <c r="F22" s="150" t="str">
        <f>IFERROR(AVERAGE('1'!I23,'2'!I23,'3'!I23,'4'!I23,'5'!I23,'6'!I23,'7'!I23,'8'!I23,'9'!I23,'10'!I23,'11'!I23,'12'!I23,'13'!I23,'14'!I23,'15'!I23,'16'!I23,'17'!I23,'18'!I23,'19'!I23,'20'!I23,'21'!I23,'22'!I23,'23'!I23,'24'!I23,'25'!I23,'26'!I23,'27'!I23,'28'!I23,'29'!I23,'30'!I23,'31'!I23,'32'!I23,'33'!I23,'34'!I23,'35'!I23,'36'!I23,'37'!I23,'38'!I23,'39'!I23,'40'!I23),"")</f>
        <v/>
      </c>
      <c r="G22" s="150" t="str">
        <f>IFERROR(AVERAGE('1'!O23,'2'!O23,'3'!O23,'4'!O23,'5'!O23,'6'!O23,'7'!O23,'8'!O23,'9'!O23,'10'!O23,'11'!O23,'12'!O23,'13'!O23,'14'!O23,'15'!O23,'16'!O23,'17'!O23,'18'!O23,'19'!O23,'20'!O23,'21'!O23,'22'!O23,'23'!O23,'24'!O23,'25'!O23,'26'!O23,'27'!O23,'28'!O23,'29'!O23,'30'!O23,'31'!O23,'32'!O23,'33'!O23,'34'!O23,'35'!O23,'36'!O23,'37'!O23,'38'!O23,'39'!O23,'40'!O23),"")</f>
        <v/>
      </c>
      <c r="H22" s="150" t="str">
        <f>IFERROR(AVERAGE('1'!U23,'2'!U23,'3'!U23,'4'!U23,'5'!U23,'6'!U23,'7'!U23,'8'!U23,'9'!U23,'10'!U23,'11'!U23,'12'!U23,'13'!U23,'14'!U23,'15'!U23,'16'!U23,'17'!U23,'18'!U23,'19'!U23,'20'!U23,'21'!U23,'22'!U23,'23'!U23,'24'!U23,'25'!U23,'26'!U23,'27'!U23,'28'!U23,'29'!U23,'30'!U23,'31'!U23,'32'!U23,'33'!U23,'34'!U23,'35'!U23,'36'!U23,'37'!U23,'38'!U23,'39'!U23,'40'!U23),"")</f>
        <v/>
      </c>
      <c r="I22" s="150" t="str">
        <f>IFERROR(AVERAGE('1'!AA23,'2'!AA23,'3'!AA23,'4'!AA23,'5'!AA23,'6'!AA23,'7'!AA23,'8'!AA23,'9'!AA23,'10'!AA23,'11'!AA23,'12'!AA23,'13'!AA23,'14'!AA23,'15'!AA23,'16'!AA23,'17'!AA23,'18'!AA23,'19'!AA23,'20'!AA23,'21'!AA23,'22'!AA23,'23'!AA23,'24'!AA23,'25'!AA23,'26'!AA23,'27'!AA23,'28'!AA23,'29'!AA23,'30'!AA23,'31'!AA23,'32'!AA23,'33'!AA23,'34'!AA23,'35'!AA23,'36'!AA23,'37'!AA23,'38'!AA23,'39'!AA23,'40'!AA23),"")</f>
        <v/>
      </c>
    </row>
    <row r="23" spans="1:9" s="3" customFormat="1" ht="18" x14ac:dyDescent="0.25">
      <c r="A23" s="2"/>
      <c r="B23" s="57"/>
      <c r="C23" s="157" t="str">
        <f>Référentiel!C17</f>
        <v>Identification</v>
      </c>
      <c r="D23" s="150" t="str">
        <f t="shared" si="0"/>
        <v/>
      </c>
      <c r="E23" s="150" t="str">
        <f>IFERROR(AVERAGE('1'!D24,'2'!D24,'3'!D24,'4'!D24,'5'!D24,'6'!D24,'7'!D24,'8'!D24,'9'!D24,'10'!D24,'11'!D24,'12'!D24,'13'!D24,'14'!D24,'15'!D24,'16'!D24,'17'!D24,'18'!D24,'19'!D24,'20'!D24,'21'!D24,'22'!D24,'23'!D24,'24'!D24,'25'!D24,'26'!D24,'27'!D24,'28'!D24,'29'!D24,'30'!D24,'31'!D24,'32'!D24,'33'!D24,'34'!D24,'35'!D24,'36'!D24,'37'!D24,'38'!D24,'39'!D24,'40'!D24),"")</f>
        <v/>
      </c>
      <c r="F23" s="150" t="str">
        <f>IFERROR(AVERAGE('1'!I24,'2'!I24,'3'!I24,'4'!I24,'5'!I24,'6'!I24,'7'!I24,'8'!I24,'9'!I24,'10'!I24,'11'!I24,'12'!I24,'13'!I24,'14'!I24,'15'!I24,'16'!I24,'17'!I24,'18'!I24,'19'!I24,'20'!I24,'21'!I24,'22'!I24,'23'!I24,'24'!I24,'25'!I24,'26'!I24,'27'!I24,'28'!I24,'29'!I24,'30'!I24,'31'!I24,'32'!I24,'33'!I24,'34'!I24,'35'!I24,'36'!I24,'37'!I24,'38'!I24,'39'!I24,'40'!I24),"")</f>
        <v/>
      </c>
      <c r="G23" s="150" t="str">
        <f>IFERROR(AVERAGE('1'!O24,'2'!O24,'3'!O24,'4'!O24,'5'!O24,'6'!O24,'7'!O24,'8'!O24,'9'!O24,'10'!O24,'11'!O24,'12'!O24,'13'!O24,'14'!O24,'15'!O24,'16'!O24,'17'!O24,'18'!O24,'19'!O24,'20'!O24,'21'!O24,'22'!O24,'23'!O24,'24'!O24,'25'!O24,'26'!O24,'27'!O24,'28'!O24,'29'!O24,'30'!O24,'31'!O24,'32'!O24,'33'!O24,'34'!O24,'35'!O24,'36'!O24,'37'!O24,'38'!O24,'39'!O24,'40'!O24),"")</f>
        <v/>
      </c>
      <c r="H23" s="150" t="str">
        <f>IFERROR(AVERAGE('1'!U24,'2'!U24,'3'!U24,'4'!U24,'5'!U24,'6'!U24,'7'!U24,'8'!U24,'9'!U24,'10'!U24,'11'!U24,'12'!U24,'13'!U24,'14'!U24,'15'!U24,'16'!U24,'17'!U24,'18'!U24,'19'!U24,'20'!U24,'21'!U24,'22'!U24,'23'!U24,'24'!U24,'25'!U24,'26'!U24,'27'!U24,'28'!U24,'29'!U24,'30'!U24,'31'!U24,'32'!U24,'33'!U24,'34'!U24,'35'!U24,'36'!U24,'37'!U24,'38'!U24,'39'!U24,'40'!U24),"")</f>
        <v/>
      </c>
      <c r="I23" s="150" t="str">
        <f>IFERROR(AVERAGE('1'!AA24,'2'!AA24,'3'!AA24,'4'!AA24,'5'!AA24,'6'!AA24,'7'!AA24,'8'!AA24,'9'!AA24,'10'!AA24,'11'!AA24,'12'!AA24,'13'!AA24,'14'!AA24,'15'!AA24,'16'!AA24,'17'!AA24,'18'!AA24,'19'!AA24,'20'!AA24,'21'!AA24,'22'!AA24,'23'!AA24,'24'!AA24,'25'!AA24,'26'!AA24,'27'!AA24,'28'!AA24,'29'!AA24,'30'!AA24,'31'!AA24,'32'!AA24,'33'!AA24,'34'!AA24,'35'!AA24,'36'!AA24,'37'!AA24,'38'!AA24,'39'!AA24,'40'!AA24),"")</f>
        <v/>
      </c>
    </row>
    <row r="24" spans="1:9" s="3" customFormat="1" ht="36" x14ac:dyDescent="0.25">
      <c r="A24" s="2"/>
      <c r="B24" s="59"/>
      <c r="C24" s="157" t="str">
        <f>Référentiel!C18</f>
        <v>Disponibilité 
Passage des barrages / Prise de RDV</v>
      </c>
      <c r="D24" s="150" t="str">
        <f t="shared" si="0"/>
        <v/>
      </c>
      <c r="E24" s="150" t="str">
        <f>IFERROR(AVERAGE('1'!D25,'2'!D25,'3'!D25,'4'!D25,'5'!D25,'6'!D25,'7'!D25,'8'!D25,'9'!D25,'10'!D25,'11'!D25,'12'!D25,'13'!D25,'14'!D25,'15'!D25,'16'!D25,'17'!D25,'18'!D25,'19'!D25,'20'!D25,'21'!D25,'22'!D25,'23'!D25,'24'!D25,'25'!D25,'26'!D25,'27'!D25,'28'!D25,'29'!D25,'30'!D25,'31'!D25,'32'!D25,'33'!D25,'34'!D25,'35'!D25,'36'!D25,'37'!D25,'38'!D25,'39'!D25,'40'!D25),"")</f>
        <v/>
      </c>
      <c r="F24" s="150" t="str">
        <f>IFERROR(AVERAGE('1'!I25,'2'!I25,'3'!I25,'4'!I25,'5'!I25,'6'!I25,'7'!I25,'8'!I25,'9'!I25,'10'!I25,'11'!I25,'12'!I25,'13'!I25,'14'!I25,'15'!I25,'16'!I25,'17'!I25,'18'!I25,'19'!I25,'20'!I25,'21'!I25,'22'!I25,'23'!I25,'24'!I25,'25'!I25,'26'!I25,'27'!I25,'28'!I25,'29'!I25,'30'!I25,'31'!I25,'32'!I25,'33'!I25,'34'!I25,'35'!I25,'36'!I25,'37'!I25,'38'!I25,'39'!I25,'40'!I25),"")</f>
        <v/>
      </c>
      <c r="G24" s="150" t="str">
        <f>IFERROR(AVERAGE('1'!O25,'2'!O25,'3'!O25,'4'!O25,'5'!O25,'6'!O25,'7'!O25,'8'!O25,'9'!O25,'10'!O25,'11'!O25,'12'!O25,'13'!O25,'14'!O25,'15'!O25,'16'!O25,'17'!O25,'18'!O25,'19'!O25,'20'!O25,'21'!O25,'22'!O25,'23'!O25,'24'!O25,'25'!O25,'26'!O25,'27'!O25,'28'!O25,'29'!O25,'30'!O25,'31'!O25,'32'!O25,'33'!O25,'34'!O25,'35'!O25,'36'!O25,'37'!O25,'38'!O25,'39'!O25,'40'!O25),"")</f>
        <v/>
      </c>
      <c r="H24" s="150" t="str">
        <f>IFERROR(AVERAGE('1'!U25,'2'!U25,'3'!U25,'4'!U25,'5'!U25,'6'!U25,'7'!U25,'8'!U25,'9'!U25,'10'!U25,'11'!U25,'12'!U25,'13'!U25,'14'!U25,'15'!U25,'16'!U25,'17'!U25,'18'!U25,'19'!U25,'20'!U25,'21'!U25,'22'!U25,'23'!U25,'24'!U25,'25'!U25,'26'!U25,'27'!U25,'28'!U25,'29'!U25,'30'!U25,'31'!U25,'32'!U25,'33'!U25,'34'!U25,'35'!U25,'36'!U25,'37'!U25,'38'!U25,'39'!U25,'40'!U25),"")</f>
        <v/>
      </c>
      <c r="I24" s="150" t="str">
        <f>IFERROR(AVERAGE('1'!AA25,'2'!AA25,'3'!AA25,'4'!AA25,'5'!AA25,'6'!AA25,'7'!AA25,'8'!AA25,'9'!AA25,'10'!AA25,'11'!AA25,'12'!AA25,'13'!AA25,'14'!AA25,'15'!AA25,'16'!AA25,'17'!AA25,'18'!AA25,'19'!AA25,'20'!AA25,'21'!AA25,'22'!AA25,'23'!AA25,'24'!AA25,'25'!AA25,'26'!AA25,'27'!AA25,'28'!AA25,'29'!AA25,'30'!AA25,'31'!AA25,'32'!AA25,'33'!AA25,'34'!AA25,'35'!AA25,'36'!AA25,'37'!AA25,'38'!AA25,'39'!AA25,'40'!AA25),"")</f>
        <v/>
      </c>
    </row>
    <row r="25" spans="1:9" s="3" customFormat="1" ht="36" x14ac:dyDescent="0.25">
      <c r="A25" s="2"/>
      <c r="B25" s="6"/>
      <c r="C25" s="157" t="str">
        <f>Référentiel!C19</f>
        <v>Présentation de l'objet de l'appel 
Rappel du contexte</v>
      </c>
      <c r="D25" s="150" t="str">
        <f t="shared" si="0"/>
        <v/>
      </c>
      <c r="E25" s="150" t="str">
        <f>IFERROR(AVERAGE('1'!D26,'2'!D26,'3'!D26,'4'!D26,'5'!D26,'6'!D26,'7'!D26,'8'!D26,'9'!D26,'10'!D26,'11'!D26,'12'!D26,'13'!D26,'14'!D26,'15'!D26,'16'!D26,'17'!D26,'18'!D26,'19'!D26,'20'!D26,'21'!D26,'22'!D26,'23'!D26,'24'!D26,'25'!D26,'26'!D26,'27'!D26,'28'!D26,'29'!D26,'30'!D26,'31'!D26,'32'!D26,'33'!D26,'34'!D26,'35'!D26,'36'!D26,'37'!D26,'38'!D26,'39'!D26,'40'!D26),"")</f>
        <v/>
      </c>
      <c r="F25" s="150" t="str">
        <f>IFERROR(AVERAGE('1'!I26,'2'!I26,'3'!I26,'4'!I26,'5'!I26,'6'!I26,'7'!I26,'8'!I26,'9'!I26,'10'!I26,'11'!I26,'12'!I26,'13'!I26,'14'!I26,'15'!I26,'16'!I26,'17'!I26,'18'!I26,'19'!I26,'20'!I26,'21'!I26,'22'!I26,'23'!I26,'24'!I26,'25'!I26,'26'!I26,'27'!I26,'28'!I26,'29'!I26,'30'!I26,'31'!I26,'32'!I26,'33'!I26,'34'!I26,'35'!I26,'36'!I26,'37'!I26,'38'!I26,'39'!I26,'40'!I26),"")</f>
        <v/>
      </c>
      <c r="G25" s="150" t="str">
        <f>IFERROR(AVERAGE('1'!O26,'2'!O26,'3'!O26,'4'!O26,'5'!O26,'6'!O26,'7'!O26,'8'!O26,'9'!O26,'10'!O26,'11'!O26,'12'!O26,'13'!O26,'14'!O26,'15'!O26,'16'!O26,'17'!O26,'18'!O26,'19'!O26,'20'!O26,'21'!O26,'22'!O26,'23'!O26,'24'!O26,'25'!O26,'26'!O26,'27'!O26,'28'!O26,'29'!O26,'30'!O26,'31'!O26,'32'!O26,'33'!O26,'34'!O26,'35'!O26,'36'!O26,'37'!O26,'38'!O26,'39'!O26,'40'!O26),"")</f>
        <v/>
      </c>
      <c r="H25" s="150" t="str">
        <f>IFERROR(AVERAGE('1'!U26,'2'!U26,'3'!U26,'4'!U26,'5'!U26,'6'!U26,'7'!U26,'8'!U26,'9'!U26,'10'!U26,'11'!U26,'12'!U26,'13'!U26,'14'!U26,'15'!U26,'16'!U26,'17'!U26,'18'!U26,'19'!U26,'20'!U26,'21'!U26,'22'!U26,'23'!U26,'24'!U26,'25'!U26,'26'!U26,'27'!U26,'28'!U26,'29'!U26,'30'!U26,'31'!U26,'32'!U26,'33'!U26,'34'!U26,'35'!U26,'36'!U26,'37'!U26,'38'!U26,'39'!U26,'40'!U26),"")</f>
        <v/>
      </c>
      <c r="I25" s="150" t="str">
        <f>IFERROR(AVERAGE('1'!AA26,'2'!AA26,'3'!AA26,'4'!AA26,'5'!AA26,'6'!AA26,'7'!AA26,'8'!AA26,'9'!AA26,'10'!AA26,'11'!AA26,'12'!AA26,'13'!AA26,'14'!AA26,'15'!AA26,'16'!AA26,'17'!AA26,'18'!AA26,'19'!AA26,'20'!AA26,'21'!AA26,'22'!AA26,'23'!AA26,'24'!AA26,'25'!AA26,'26'!AA26,'27'!AA26,'28'!AA26,'29'!AA26,'30'!AA26,'31'!AA26,'32'!AA26,'33'!AA26,'34'!AA26,'35'!AA26,'36'!AA26,'37'!AA26,'38'!AA26,'39'!AA26,'40'!AA26),"")</f>
        <v/>
      </c>
    </row>
    <row r="26" spans="1:9" s="3" customFormat="1" ht="18" hidden="1" x14ac:dyDescent="0.25">
      <c r="A26" s="2"/>
      <c r="B26" s="6"/>
      <c r="C26" s="157"/>
      <c r="D26" s="150"/>
      <c r="E26" s="150"/>
      <c r="F26" s="150"/>
      <c r="G26" s="150"/>
      <c r="H26" s="150"/>
      <c r="I26" s="150"/>
    </row>
    <row r="27" spans="1:9" s="3" customFormat="1" ht="18" hidden="1" x14ac:dyDescent="0.25">
      <c r="A27" s="2"/>
      <c r="B27" s="6"/>
      <c r="C27" s="157"/>
      <c r="D27" s="150"/>
      <c r="E27" s="150"/>
      <c r="F27" s="150"/>
      <c r="G27" s="150"/>
      <c r="H27" s="150"/>
      <c r="I27" s="150"/>
    </row>
    <row r="28" spans="1:9" s="3" customFormat="1" ht="18" hidden="1" x14ac:dyDescent="0.25">
      <c r="A28" s="2"/>
      <c r="B28" s="6"/>
      <c r="C28" s="157"/>
      <c r="D28" s="150"/>
      <c r="E28" s="150"/>
      <c r="F28" s="150"/>
      <c r="G28" s="150"/>
      <c r="H28" s="150"/>
      <c r="I28" s="150"/>
    </row>
    <row r="29" spans="1:9" s="3" customFormat="1" ht="18" hidden="1" x14ac:dyDescent="0.25">
      <c r="A29" s="2"/>
      <c r="B29" s="6"/>
      <c r="C29" s="157"/>
      <c r="D29" s="150"/>
      <c r="E29" s="150"/>
      <c r="F29" s="150"/>
      <c r="G29" s="150"/>
      <c r="H29" s="150"/>
      <c r="I29" s="150"/>
    </row>
    <row r="30" spans="1:9" s="3" customFormat="1" ht="18" hidden="1" x14ac:dyDescent="0.25">
      <c r="A30" s="2"/>
      <c r="B30" s="6"/>
      <c r="C30" s="157"/>
      <c r="D30" s="150"/>
      <c r="E30" s="150"/>
      <c r="F30" s="150"/>
      <c r="G30" s="150"/>
      <c r="H30" s="150"/>
      <c r="I30" s="150"/>
    </row>
    <row r="31" spans="1:9" s="3" customFormat="1" ht="18" hidden="1" x14ac:dyDescent="0.25">
      <c r="A31" s="2"/>
      <c r="B31" s="6"/>
      <c r="C31" s="157"/>
      <c r="D31" s="150"/>
      <c r="E31" s="150"/>
      <c r="F31" s="150"/>
      <c r="G31" s="150"/>
      <c r="H31" s="150"/>
      <c r="I31" s="150"/>
    </row>
    <row r="32" spans="1:9" s="3" customFormat="1" ht="18" hidden="1" x14ac:dyDescent="0.25">
      <c r="A32" s="2"/>
      <c r="B32" s="6"/>
      <c r="C32" s="157"/>
      <c r="D32" s="150"/>
      <c r="E32" s="150"/>
      <c r="F32" s="150"/>
      <c r="G32" s="150"/>
      <c r="H32" s="150"/>
      <c r="I32" s="150"/>
    </row>
    <row r="33" spans="1:9" s="3" customFormat="1" ht="18" hidden="1" x14ac:dyDescent="0.25">
      <c r="A33" s="2"/>
      <c r="B33" s="6"/>
      <c r="C33" s="157"/>
      <c r="D33" s="150"/>
      <c r="E33" s="150"/>
      <c r="F33" s="150"/>
      <c r="G33" s="150"/>
      <c r="H33" s="150"/>
      <c r="I33" s="150"/>
    </row>
    <row r="34" spans="1:9" s="3" customFormat="1" ht="18" hidden="1" x14ac:dyDescent="0.25">
      <c r="A34" s="2"/>
      <c r="B34" s="6"/>
      <c r="C34" s="157"/>
      <c r="D34" s="150"/>
      <c r="E34" s="150"/>
      <c r="F34" s="150"/>
      <c r="G34" s="150"/>
      <c r="H34" s="150"/>
      <c r="I34" s="150"/>
    </row>
    <row r="35" spans="1:9" s="3" customFormat="1" ht="18" hidden="1" x14ac:dyDescent="0.25">
      <c r="A35" s="2"/>
      <c r="B35" s="6"/>
      <c r="C35" s="157"/>
      <c r="D35" s="150"/>
      <c r="E35" s="150"/>
      <c r="F35" s="150"/>
      <c r="G35" s="150"/>
      <c r="H35" s="150"/>
      <c r="I35" s="150"/>
    </row>
    <row r="36" spans="1:9" s="3" customFormat="1" ht="13.5" customHeight="1" x14ac:dyDescent="0.25">
      <c r="A36" s="5"/>
      <c r="B36" s="7"/>
      <c r="C36" s="164"/>
      <c r="D36" s="151"/>
      <c r="E36" s="151" t="str">
        <f>IFERROR(AVERAGE('1'!D27,'2'!D27,'3'!D27,'4'!D27,'5'!D27,'6'!D27,'7'!D27,'8'!D27,'9'!D27,'10'!D27,'11'!D27,'12'!D27,'13'!D27,'14'!D27,'15'!D27,'16'!D27,'17'!D27,'18'!D27,'19'!D27,'20'!D27,'21'!D27,'22'!D27,'23'!D27,'24'!D27,'25'!D27,'26'!D27,'27'!D27,'28'!D27,'29'!D27,'30'!D27,'31'!D27,'32'!D27,'33'!D27,'34'!D27,'35'!D27,'36'!D36,'37'!D37,'38'!D37,'39'!D37,'40'!D37),"")</f>
        <v/>
      </c>
      <c r="F36" s="151" t="str">
        <f>IFERROR(AVERAGE('1'!I27,'2'!I27,'3'!I27,'4'!I27,'5'!I27,'6'!I27,'7'!I27,'8'!I27,'9'!I27,'10'!I27,'11'!I27,'12'!I27,'13'!I27,'14'!I27,'15'!I27,'16'!I27,'17'!I27,'18'!I27,'19'!I27,'20'!I27,'21'!I27,'22'!I27,'23'!I27,'24'!I27,'25'!I27,'26'!I27,'27'!I27,'28'!I27,'29'!I27,'30'!I27,'31'!I27,'32'!I27,'33'!I27,'34'!I27,'35'!I27,'36'!I36,'37'!I37,'38'!I37,'39'!I37,'40'!I37),"")</f>
        <v/>
      </c>
      <c r="G36" s="151" t="str">
        <f>IFERROR(AVERAGE('1'!O27,'2'!O27,'3'!O27,'4'!O27,'5'!O27,'6'!O27,'7'!O27,'8'!O27,'9'!O27,'10'!O27,'11'!O27,'12'!O27,'13'!O27,'14'!O27,'15'!O27,'16'!O27,'17'!O27,'18'!O27,'19'!O27,'20'!O27,'21'!O27,'22'!O27,'23'!O27,'24'!O27,'25'!O27,'26'!O27,'27'!O27,'28'!O27,'29'!O27,'30'!O27,'31'!O27,'32'!O27,'33'!O27,'34'!O27,'35'!O27,'36'!O36,'37'!O37,'38'!O37,'39'!O37,'40'!O37),"")</f>
        <v/>
      </c>
      <c r="H36" s="151" t="str">
        <f>IFERROR(AVERAGE('1'!U27,'2'!U27,'3'!U27,'4'!U27,'5'!U27,'6'!U27,'7'!U27,'8'!U27,'9'!U27,'10'!U27,'11'!U27,'12'!U27,'13'!U27,'14'!U27,'15'!U27,'16'!U27,'17'!U27,'18'!U27,'19'!U27,'20'!U27,'21'!U27,'22'!U27,'23'!U27,'24'!U27,'25'!U27,'26'!U27,'27'!U27,'28'!U27,'29'!U27,'30'!U27,'31'!U27,'32'!U27,'33'!U27,'34'!U27,'35'!U27,'36'!U36,'37'!U37,'38'!U37,'39'!U37,'40'!U37),"")</f>
        <v/>
      </c>
      <c r="I36" s="151" t="str">
        <f>IFERROR(AVERAGE('1'!AA27,'2'!AA27,'3'!AA27,'4'!AA27,'5'!AA27,'6'!AA27,'7'!AA27,'8'!AA27,'9'!AA27,'10'!AA27,'11'!AA27,'12'!AA27,'13'!AA27,'14'!AA27,'15'!AA27,'16'!AA27,'17'!AA27,'18'!AA27,'19'!AA27,'20'!AA27,'21'!AA27,'22'!AA27,'23'!AA27,'24'!AA27,'25'!AA27,'26'!AA27,'27'!AA27,'28'!AA27,'29'!AA27,'30'!AA27,'31'!AA27,'32'!AA27,'33'!AA27,'34'!AA27,'35'!AA27,'36'!AA36,'37'!AA37,'38'!AA37,'39'!AA37,'40'!AA37),"")</f>
        <v/>
      </c>
    </row>
    <row r="37" spans="1:9" s="133" customFormat="1" ht="18.75" customHeight="1" x14ac:dyDescent="0.25">
      <c r="A37" s="134"/>
      <c r="B37" s="132"/>
      <c r="C37" s="177" t="str">
        <f>Référentiel!C31</f>
        <v>Traitement de la demande</v>
      </c>
      <c r="D37" s="143" t="str">
        <f t="shared" ref="D37:D42" si="1">IFERROR(AVERAGE(E37:H37),"")</f>
        <v/>
      </c>
      <c r="E37" s="143" t="str">
        <f>IFERROR(AVERAGE('1'!D28,'2'!D28,'3'!D28,'4'!D28,'5'!D28,'6'!D28,'7'!D28,'8'!D28,'9'!D28,'10'!D28,'11'!D28,'12'!D28,'13'!D28,'14'!D28,'15'!D28,'16'!D28,'17'!D28,'18'!D28,'19'!D28,'20'!D28,'21'!D28,'22'!D28,'23'!D28,'24'!D28,'25'!D28,'26'!D28,'27'!D28,'28'!D28,'29'!D28,'30'!D28,'31'!D28,'32'!D28,'33'!D28,'34'!D28,'35'!D28,'36'!D37,'37'!D38,'38'!D38,'39'!D38,'40'!D38),"")</f>
        <v/>
      </c>
      <c r="F37" s="143" t="str">
        <f>IFERROR(AVERAGE('1'!I28,'2'!I28,'3'!I28,'4'!I28,'5'!I28,'6'!I28,'7'!I28,'8'!I28,'9'!I28,'10'!I28,'11'!I28,'12'!I28,'13'!I28,'14'!I28,'15'!I28,'16'!I28,'17'!I28,'18'!I28,'19'!I28,'20'!I28,'21'!I28,'22'!I28,'23'!I28,'24'!I28,'25'!I28,'26'!I28,'27'!I28,'28'!I28,'29'!I28,'30'!I28,'31'!I28,'32'!I28,'33'!I28,'34'!I28,'35'!I28,'36'!I37,'37'!I38,'38'!I38,'39'!I38,'40'!I38),"")</f>
        <v/>
      </c>
      <c r="G37" s="143" t="str">
        <f>IFERROR(AVERAGE('1'!O28,'2'!O28,'3'!O28,'4'!O28,'5'!O28,'6'!O28,'7'!O28,'8'!O28,'9'!O28,'10'!O28,'11'!O28,'12'!O28,'13'!O28,'14'!O28,'15'!O28,'16'!O28,'17'!O28,'18'!O28,'19'!O28,'20'!O28,'21'!O28,'22'!O28,'23'!O28,'24'!O28,'25'!O28,'26'!O28,'27'!O28,'28'!O28,'29'!O28,'30'!O28,'31'!O28,'32'!O28,'33'!O28,'34'!O28,'35'!O28,'36'!O37,'37'!O38,'38'!O38,'39'!O38,'40'!O38),"")</f>
        <v/>
      </c>
      <c r="H37" s="143" t="str">
        <f>IFERROR(AVERAGE('1'!U28,'2'!U28,'3'!U28,'4'!U28,'5'!U28,'6'!U28,'7'!U28,'8'!U28,'9'!U28,'10'!U28,'11'!U28,'12'!U28,'13'!U28,'14'!U28,'15'!U28,'16'!U28,'17'!U28,'18'!U28,'19'!U28,'20'!U28,'21'!U28,'22'!U28,'23'!U28,'24'!U28,'25'!U28,'26'!U28,'27'!U28,'28'!U28,'29'!U28,'30'!U28,'31'!U28,'32'!U28,'33'!U28,'34'!U28,'35'!U28,'36'!U37,'37'!U38,'38'!U38,'39'!U38,'40'!U38),"")</f>
        <v/>
      </c>
      <c r="I37" s="143" t="str">
        <f>IFERROR(AVERAGE('1'!AA28,'2'!AA28,'3'!AA28,'4'!AA28,'5'!AA28,'6'!AA28,'7'!AA28,'8'!AA28,'9'!AA28,'10'!AA28,'11'!AA28,'12'!AA28,'13'!AA28,'14'!AA28,'15'!AA28,'16'!AA28,'17'!AA28,'18'!AA28,'19'!AA28,'20'!AA28,'21'!AA28,'22'!AA28,'23'!AA28,'24'!AA28,'25'!AA28,'26'!AA28,'27'!AA28,'28'!AA28,'29'!AA28,'30'!AA28,'31'!AA28,'32'!AA28,'33'!AA28,'34'!AA28,'35'!AA28,'36'!AA37,'37'!AA38,'38'!AA38,'39'!AA38,'40'!AA38),"")</f>
        <v/>
      </c>
    </row>
    <row r="38" spans="1:9" s="3" customFormat="1" ht="18" x14ac:dyDescent="0.25">
      <c r="A38" s="2"/>
      <c r="B38" s="1"/>
      <c r="C38" s="157" t="str">
        <f>Référentiel!C32</f>
        <v>Diagnostic / Questionnement</v>
      </c>
      <c r="D38" s="150" t="str">
        <f t="shared" si="1"/>
        <v/>
      </c>
      <c r="E38" s="150" t="str">
        <f>IFERROR(AVERAGE('1'!D29,'2'!D29,'3'!D29,'4'!D29,'5'!D29,'6'!D29,'7'!D29,'8'!D29,'9'!D29,'10'!D29,'11'!D29,'12'!D29,'13'!D29,'14'!D29,'15'!D29,'16'!D29,'17'!D29,'18'!D29,'19'!D29,'20'!D29,'21'!D29,'22'!D29,'23'!D29,'24'!D29,'25'!D29,'26'!D29,'27'!D29,'28'!D29,'29'!D29,'30'!D29,'31'!D29,'32'!D29,'33'!D29,'34'!D29,'35'!D29,'36'!D38,'37'!D39,'38'!D39,'39'!D39,'40'!D39),"")</f>
        <v/>
      </c>
      <c r="F38" s="150" t="str">
        <f>IFERROR(AVERAGE('1'!I29,'2'!I29,'3'!I29,'4'!I29,'5'!I29,'6'!I29,'7'!I29,'8'!I29,'9'!I29,'10'!I29,'11'!I29,'12'!I29,'13'!I29,'14'!I29,'15'!I29,'16'!I29,'17'!I29,'18'!I29,'19'!I29,'20'!I29,'21'!I29,'22'!I29,'23'!I29,'24'!I29,'25'!I29,'26'!I29,'27'!I29,'28'!I29,'29'!I29,'30'!I29,'31'!I29,'32'!I29,'33'!I29,'34'!I29,'35'!I29,'36'!I38,'37'!I39,'38'!I39,'39'!I39,'40'!I39),"")</f>
        <v/>
      </c>
      <c r="G38" s="150" t="str">
        <f>IFERROR(AVERAGE('1'!O29,'2'!O29,'3'!O29,'4'!O29,'5'!O29,'6'!O29,'7'!O29,'8'!O29,'9'!O29,'10'!O29,'11'!O29,'12'!O29,'13'!O29,'14'!O29,'15'!O29,'16'!O29,'17'!O29,'18'!O29,'19'!O29,'20'!O29,'21'!O29,'22'!O29,'23'!O29,'24'!O29,'25'!O29,'26'!O29,'27'!O29,'28'!O29,'29'!O29,'30'!O29,'31'!O29,'32'!O29,'33'!O29,'34'!O29,'35'!O29,'36'!O38,'37'!O39,'38'!O39,'39'!O39,'40'!O39),"")</f>
        <v/>
      </c>
      <c r="H38" s="150" t="str">
        <f>IFERROR(AVERAGE('1'!U29,'2'!U29,'3'!U29,'4'!U29,'5'!U29,'6'!U29,'7'!U29,'8'!U29,'9'!U29,'10'!U29,'11'!U29,'12'!U29,'13'!U29,'14'!U29,'15'!U29,'16'!U29,'17'!U29,'18'!U29,'19'!U29,'20'!U29,'21'!U29,'22'!U29,'23'!U29,'24'!U29,'25'!U29,'26'!U29,'27'!U29,'28'!U29,'29'!U29,'30'!U29,'31'!U29,'32'!U29,'33'!U29,'34'!U29,'35'!U29,'36'!U38,'37'!U39,'38'!U39,'39'!U39,'40'!U39),"")</f>
        <v/>
      </c>
      <c r="I38" s="150" t="str">
        <f>IFERROR(AVERAGE('1'!AA29,'2'!AA29,'3'!AA29,'4'!AA29,'5'!AA29,'6'!AA29,'7'!AA29,'8'!AA29,'9'!AA29,'10'!AA29,'11'!AA29,'12'!AA29,'13'!AA29,'14'!AA29,'15'!AA29,'16'!AA29,'17'!AA29,'18'!AA29,'19'!AA29,'20'!AA29,'21'!AA29,'22'!AA29,'23'!AA29,'24'!AA29,'25'!AA29,'26'!AA29,'27'!AA29,'28'!AA29,'29'!AA29,'30'!AA29,'31'!AA29,'32'!AA29,'33'!AA29,'34'!AA29,'35'!AA29,'36'!AA38,'37'!AA39,'38'!AA39,'39'!AA39,'40'!AA39),"")</f>
        <v/>
      </c>
    </row>
    <row r="39" spans="1:9" s="3" customFormat="1" ht="18" x14ac:dyDescent="0.25">
      <c r="A39" s="2"/>
      <c r="B39" s="1"/>
      <c r="C39" s="157" t="str">
        <f>Référentiel!C33</f>
        <v>Exploitation des outils</v>
      </c>
      <c r="D39" s="150" t="str">
        <f t="shared" si="1"/>
        <v/>
      </c>
      <c r="E39" s="150" t="str">
        <f>IFERROR(AVERAGE('1'!D30,'2'!D30,'3'!D30,'4'!D30,'5'!D30,'6'!D30,'7'!D30,'8'!D30,'9'!D30,'10'!D30,'11'!D30,'12'!D30,'13'!D30,'14'!D30,'15'!D30,'16'!D30,'17'!D30,'18'!D30,'19'!D30,'20'!D30,'21'!D30,'22'!D30,'23'!D30,'24'!D30,'25'!D30,'26'!D30,'27'!D30,'28'!D30,'29'!D30,'30'!D30,'31'!D30,'32'!D30,'33'!D30,'34'!D30,'35'!D30,'36'!D39,'37'!D40,'38'!D40,'39'!D40,'40'!D40),"")</f>
        <v/>
      </c>
      <c r="F39" s="150" t="str">
        <f>IFERROR(AVERAGE('1'!I30,'2'!I30,'3'!I30,'4'!I30,'5'!I30,'6'!I30,'7'!I30,'8'!I30,'9'!I30,'10'!I30,'11'!I30,'12'!I30,'13'!I30,'14'!I30,'15'!I30,'16'!I30,'17'!I30,'18'!I30,'19'!I30,'20'!I30,'21'!I30,'22'!I30,'23'!I30,'24'!I30,'25'!I30,'26'!I30,'27'!I30,'28'!I30,'29'!I30,'30'!I30,'31'!I30,'32'!I30,'33'!I30,'34'!I30,'35'!I30,'36'!I39,'37'!I40,'38'!I40,'39'!I40,'40'!I40),"")</f>
        <v/>
      </c>
      <c r="G39" s="150" t="str">
        <f>IFERROR(AVERAGE('1'!O30,'2'!O30,'3'!O30,'4'!O30,'5'!O30,'6'!O30,'7'!O30,'8'!O30,'9'!O30,'10'!O30,'11'!O30,'12'!O30,'13'!O30,'14'!O30,'15'!O30,'16'!O30,'17'!O30,'18'!O30,'19'!O30,'20'!O30,'21'!O30,'22'!O30,'23'!O30,'24'!O30,'25'!O30,'26'!O30,'27'!O30,'28'!O30,'29'!O30,'30'!O30,'31'!O30,'32'!O30,'33'!O30,'34'!O30,'35'!O30,'36'!O39,'37'!O40,'38'!O40,'39'!O40,'40'!O40),"")</f>
        <v/>
      </c>
      <c r="H39" s="150" t="str">
        <f>IFERROR(AVERAGE('1'!U30,'2'!U30,'3'!U30,'4'!U30,'5'!U30,'6'!U30,'7'!U30,'8'!U30,'9'!U30,'10'!U30,'11'!U30,'12'!U30,'13'!U30,'14'!U30,'15'!U30,'16'!U30,'17'!U30,'18'!U30,'19'!U30,'20'!U30,'21'!U30,'22'!U30,'23'!U30,'24'!U30,'25'!U30,'26'!U30,'27'!U30,'28'!U30,'29'!U30,'30'!U30,'31'!U30,'32'!U30,'33'!U30,'34'!U30,'35'!U30,'36'!U39,'37'!U40,'38'!U40,'39'!U40,'40'!U40),"")</f>
        <v/>
      </c>
      <c r="I39" s="150" t="str">
        <f>IFERROR(AVERAGE('1'!AA30,'2'!AA30,'3'!AA30,'4'!AA30,'5'!AA30,'6'!AA30,'7'!AA30,'8'!AA30,'9'!AA30,'10'!AA30,'11'!AA30,'12'!AA30,'13'!AA30,'14'!AA30,'15'!AA30,'16'!AA30,'17'!AA30,'18'!AA30,'19'!AA30,'20'!AA30,'21'!AA30,'22'!AA30,'23'!AA30,'24'!AA30,'25'!AA30,'26'!AA30,'27'!AA30,'28'!AA30,'29'!AA30,'30'!AA30,'31'!AA30,'32'!AA30,'33'!AA30,'34'!AA30,'35'!AA30,'36'!AA39,'37'!AA40,'38'!AA40,'39'!AA40,'40'!AA40),"")</f>
        <v/>
      </c>
    </row>
    <row r="40" spans="1:9" s="3" customFormat="1" ht="18" x14ac:dyDescent="0.25">
      <c r="A40" s="2"/>
      <c r="B40" s="1"/>
      <c r="C40" s="157" t="str">
        <f>Référentiel!C34</f>
        <v>Proposition / Réponse adaptée</v>
      </c>
      <c r="D40" s="150" t="str">
        <f t="shared" si="1"/>
        <v/>
      </c>
      <c r="E40" s="150" t="str">
        <f>IFERROR(AVERAGE('1'!D31,'2'!D31,'3'!D31,'4'!D31,'5'!D31,'6'!D31,'7'!D31,'8'!D31,'9'!D31,'10'!D31,'11'!D31,'12'!D31,'13'!D31,'14'!D31,'15'!D31,'16'!D31,'17'!D31,'18'!D31,'19'!D31,'20'!D31,'21'!D31,'22'!D31,'23'!D31,'24'!D31,'25'!D31,'26'!D31,'27'!D31,'28'!D31,'29'!D31,'30'!D31,'31'!D31,'32'!D31,'33'!D31,'34'!D31,'35'!D31,'36'!D40,'37'!D41,'38'!D41,'39'!D41,'40'!D41),"")</f>
        <v/>
      </c>
      <c r="F40" s="150" t="str">
        <f>IFERROR(AVERAGE('1'!I31,'2'!I31,'3'!I31,'4'!I31,'5'!I31,'6'!I31,'7'!I31,'8'!I31,'9'!I31,'10'!I31,'11'!I31,'12'!I31,'13'!I31,'14'!I31,'15'!I31,'16'!I31,'17'!I31,'18'!I31,'19'!I31,'20'!I31,'21'!I31,'22'!I31,'23'!I31,'24'!I31,'25'!I31,'26'!I31,'27'!I31,'28'!I31,'29'!I31,'30'!I31,'31'!I31,'32'!I31,'33'!I31,'34'!I31,'35'!I31,'36'!I40,'37'!I41,'38'!I41,'39'!I41,'40'!I41),"")</f>
        <v/>
      </c>
      <c r="G40" s="150" t="str">
        <f>IFERROR(AVERAGE('1'!O31,'2'!O31,'3'!O31,'4'!O31,'5'!O31,'6'!O31,'7'!O31,'8'!O31,'9'!O31,'10'!O31,'11'!O31,'12'!O31,'13'!O31,'14'!O31,'15'!O31,'16'!O31,'17'!O31,'18'!O31,'19'!O31,'20'!O31,'21'!O31,'22'!O31,'23'!O31,'24'!O31,'25'!O31,'26'!O31,'27'!O31,'28'!O31,'29'!O31,'30'!O31,'31'!O31,'32'!O31,'33'!O31,'34'!O31,'35'!O31,'36'!O40,'37'!O41,'38'!O41,'39'!O41,'40'!O41),"")</f>
        <v/>
      </c>
      <c r="H40" s="150" t="str">
        <f>IFERROR(AVERAGE('1'!U31,'2'!U31,'3'!U31,'4'!U31,'5'!U31,'6'!U31,'7'!U31,'8'!U31,'9'!U31,'10'!U31,'11'!U31,'12'!U31,'13'!U31,'14'!U31,'15'!U31,'16'!U31,'17'!U31,'18'!U31,'19'!U31,'20'!U31,'21'!U31,'22'!U31,'23'!U31,'24'!U31,'25'!U31,'26'!U31,'27'!U31,'28'!U31,'29'!U31,'30'!U31,'31'!U31,'32'!U31,'33'!U31,'34'!U31,'35'!U31,'36'!U40,'37'!U41,'38'!U41,'39'!U41,'40'!U41),"")</f>
        <v/>
      </c>
      <c r="I40" s="150" t="str">
        <f>IFERROR(AVERAGE('1'!AA31,'2'!AA31,'3'!AA31,'4'!AA31,'5'!AA31,'6'!AA31,'7'!AA31,'8'!AA31,'9'!AA31,'10'!AA31,'11'!AA31,'12'!AA31,'13'!AA31,'14'!AA31,'15'!AA31,'16'!AA31,'17'!AA31,'18'!AA31,'19'!AA31,'20'!AA31,'21'!AA31,'22'!AA31,'23'!AA31,'24'!AA31,'25'!AA31,'26'!AA31,'27'!AA31,'28'!AA31,'29'!AA31,'30'!AA31,'31'!AA31,'32'!AA31,'33'!AA31,'34'!AA31,'35'!AA31,'36'!AA40,'37'!AA41,'38'!AA41,'39'!AA41,'40'!AA41),"")</f>
        <v/>
      </c>
    </row>
    <row r="41" spans="1:9" s="3" customFormat="1" ht="18" x14ac:dyDescent="0.25">
      <c r="A41" s="2"/>
      <c r="B41" s="1"/>
      <c r="C41" s="157" t="str">
        <f>Référentiel!C35</f>
        <v>Proposition / Conseil / Solution</v>
      </c>
      <c r="D41" s="150" t="str">
        <f t="shared" si="1"/>
        <v/>
      </c>
      <c r="E41" s="150" t="str">
        <f>IFERROR(AVERAGE('1'!D32,'2'!D32,'3'!D32,'4'!D32,'5'!D32,'6'!D32,'7'!D32,'8'!D32,'9'!D32,'10'!D32,'11'!D32,'12'!D32,'13'!D32,'14'!D32,'15'!D32,'16'!D32,'17'!D32,'18'!D32,'19'!D32,'20'!D32,'21'!D32,'22'!D32,'23'!D32,'24'!D32,'25'!D32,'26'!D32,'27'!D32,'28'!D32,'29'!D32,'30'!D32,'31'!D32,'32'!D32,'33'!D32,'34'!D32,'35'!D32,'36'!D41,'37'!D42,'38'!D42,'39'!D42,'40'!D42),"")</f>
        <v/>
      </c>
      <c r="F41" s="150" t="str">
        <f>IFERROR(AVERAGE('1'!I32,'2'!I32,'3'!I32,'4'!I32,'5'!I32,'6'!I32,'7'!I32,'8'!I32,'9'!I32,'10'!I32,'11'!I32,'12'!I32,'13'!I32,'14'!I32,'15'!I32,'16'!I32,'17'!I32,'18'!I32,'19'!I32,'20'!I32,'21'!I32,'22'!I32,'23'!I32,'24'!I32,'25'!I32,'26'!I32,'27'!I32,'28'!I32,'29'!I32,'30'!I32,'31'!I32,'32'!I32,'33'!I32,'34'!I32,'35'!I32,'36'!I41,'37'!I42,'38'!I42,'39'!I42,'40'!I42),"")</f>
        <v/>
      </c>
      <c r="G41" s="150" t="str">
        <f>IFERROR(AVERAGE('1'!O32,'2'!O32,'3'!O32,'4'!O32,'5'!O32,'6'!O32,'7'!O32,'8'!O32,'9'!O32,'10'!O32,'11'!O32,'12'!O32,'13'!O32,'14'!O32,'15'!O32,'16'!O32,'17'!O32,'18'!O32,'19'!O32,'20'!O32,'21'!O32,'22'!O32,'23'!O32,'24'!O32,'25'!O32,'26'!O32,'27'!O32,'28'!O32,'29'!O32,'30'!O32,'31'!O32,'32'!O32,'33'!O32,'34'!O32,'35'!O32,'36'!O41,'37'!O42,'38'!O42,'39'!O42,'40'!O42),"")</f>
        <v/>
      </c>
      <c r="H41" s="150" t="str">
        <f>IFERROR(AVERAGE('1'!U32,'2'!U32,'3'!U32,'4'!U32,'5'!U32,'6'!U32,'7'!U32,'8'!U32,'9'!U32,'10'!U32,'11'!U32,'12'!U32,'13'!U32,'14'!U32,'15'!U32,'16'!U32,'17'!U32,'18'!U32,'19'!U32,'20'!U32,'21'!U32,'22'!U32,'23'!U32,'24'!U32,'25'!U32,'26'!U32,'27'!U32,'28'!U32,'29'!U32,'30'!U32,'31'!U32,'32'!U32,'33'!U32,'34'!U32,'35'!U32,'36'!U41,'37'!U42,'38'!U42,'39'!U42,'40'!U42),"")</f>
        <v/>
      </c>
      <c r="I41" s="150" t="str">
        <f>IFERROR(AVERAGE('1'!AA32,'2'!AA32,'3'!AA32,'4'!AA32,'5'!AA32,'6'!AA32,'7'!AA32,'8'!AA32,'9'!AA32,'10'!AA32,'11'!AA32,'12'!AA32,'13'!AA32,'14'!AA32,'15'!AA32,'16'!AA32,'17'!AA32,'18'!AA32,'19'!AA32,'20'!AA32,'21'!AA32,'22'!AA32,'23'!AA32,'24'!AA32,'25'!AA32,'26'!AA32,'27'!AA32,'28'!AA32,'29'!AA32,'30'!AA32,'31'!AA32,'32'!AA32,'33'!AA32,'34'!AA32,'35'!AA32,'36'!AA41,'37'!AA42,'38'!AA42,'39'!AA42,'40'!AA42),"")</f>
        <v/>
      </c>
    </row>
    <row r="42" spans="1:9" s="3" customFormat="1" ht="36.75" customHeight="1" x14ac:dyDescent="0.25">
      <c r="A42" s="2"/>
      <c r="B42" s="1"/>
      <c r="C42" s="157" t="str">
        <f>Référentiel!C36</f>
        <v>Traitement des objections</v>
      </c>
      <c r="D42" s="150" t="str">
        <f t="shared" si="1"/>
        <v/>
      </c>
      <c r="E42" s="150" t="str">
        <f>IFERROR(AVERAGE('1'!D33,'2'!D33,'3'!D33,'4'!D33,'5'!D33,'6'!D33,'7'!D33,'8'!D33,'9'!D33,'10'!D33,'11'!D33,'12'!D33,'13'!D33,'14'!D33,'15'!D33,'16'!D33,'17'!D33,'18'!D33,'19'!D33,'20'!D33,'21'!D33,'22'!D33,'23'!D33,'24'!D33,'25'!D33,'26'!D33,'27'!D33,'28'!D33,'29'!D33,'30'!D33,'31'!D33,'32'!D33,'33'!D33,'34'!D33,'35'!D33,'36'!D42,'37'!D43,'38'!D43,'39'!D43,'40'!D43),"")</f>
        <v/>
      </c>
      <c r="F42" s="150" t="str">
        <f>IFERROR(AVERAGE('1'!I33,'2'!I33,'3'!I33,'4'!I33,'5'!I33,'6'!I33,'7'!I33,'8'!I33,'9'!I33,'10'!I33,'11'!I33,'12'!I33,'13'!I33,'14'!I33,'15'!I33,'16'!I33,'17'!I33,'18'!I33,'19'!I33,'20'!I33,'21'!I33,'22'!I33,'23'!I33,'24'!I33,'25'!I33,'26'!I33,'27'!I33,'28'!I33,'29'!I33,'30'!I33,'31'!I33,'32'!I33,'33'!I33,'34'!I33,'35'!I33,'36'!I42,'37'!I43,'38'!I43,'39'!I43,'40'!I43),"")</f>
        <v/>
      </c>
      <c r="G42" s="150" t="str">
        <f>IFERROR(AVERAGE('1'!O33,'2'!O33,'3'!O33,'4'!O33,'5'!O33,'6'!O33,'7'!O33,'8'!O33,'9'!O33,'10'!O33,'11'!O33,'12'!O33,'13'!O33,'14'!O33,'15'!O33,'16'!O33,'17'!O33,'18'!O33,'19'!O33,'20'!O33,'21'!O33,'22'!O33,'23'!O33,'24'!O33,'25'!O33,'26'!O33,'27'!O33,'28'!O33,'29'!O33,'30'!O33,'31'!O33,'32'!O33,'33'!O33,'34'!O33,'35'!O33,'36'!O42,'37'!O43,'38'!O43,'39'!O43,'40'!O43),"")</f>
        <v/>
      </c>
      <c r="H42" s="150" t="str">
        <f>IFERROR(AVERAGE('1'!U33,'2'!U33,'3'!U33,'4'!U33,'5'!U33,'6'!U33,'7'!U33,'8'!U33,'9'!U33,'10'!U33,'11'!U33,'12'!U33,'13'!U33,'14'!U33,'15'!U33,'16'!U33,'17'!U33,'18'!U33,'19'!U33,'20'!U33,'21'!U33,'22'!U33,'23'!U33,'24'!U33,'25'!U33,'26'!U33,'27'!U33,'28'!U33,'29'!U33,'30'!U33,'31'!U33,'32'!U33,'33'!U33,'34'!U33,'35'!U33,'36'!U42,'37'!U43,'38'!U43,'39'!U43,'40'!U43),"")</f>
        <v/>
      </c>
      <c r="I42" s="150" t="str">
        <f>IFERROR(AVERAGE('1'!AA33,'2'!AA33,'3'!AA33,'4'!AA33,'5'!AA33,'6'!AA33,'7'!AA33,'8'!AA33,'9'!AA33,'10'!AA33,'11'!AA33,'12'!AA33,'13'!AA33,'14'!AA33,'15'!AA33,'16'!AA33,'17'!AA33,'18'!AA33,'19'!AA33,'20'!AA33,'21'!AA33,'22'!AA33,'23'!AA33,'24'!AA33,'25'!AA33,'26'!AA33,'27'!AA33,'28'!AA33,'29'!AA33,'30'!AA33,'31'!AA33,'32'!AA33,'33'!AA33,'34'!AA33,'35'!AA33,'36'!AA42,'37'!AA43,'38'!AA43,'39'!AA43,'40'!AA43),"")</f>
        <v/>
      </c>
    </row>
    <row r="43" spans="1:9" s="3" customFormat="1" ht="18" hidden="1" x14ac:dyDescent="0.25">
      <c r="A43" s="2"/>
      <c r="B43" s="1"/>
      <c r="C43" s="157"/>
      <c r="D43" s="150"/>
      <c r="E43" s="150"/>
      <c r="F43" s="150"/>
      <c r="G43" s="150"/>
      <c r="H43" s="150"/>
      <c r="I43" s="150"/>
    </row>
    <row r="44" spans="1:9" s="3" customFormat="1" ht="22.5" hidden="1" customHeight="1" x14ac:dyDescent="0.25">
      <c r="A44" s="2"/>
      <c r="B44" s="1"/>
      <c r="C44" s="157"/>
      <c r="D44" s="150"/>
      <c r="E44" s="150"/>
      <c r="F44" s="150"/>
      <c r="G44" s="150"/>
      <c r="H44" s="150"/>
      <c r="I44" s="150"/>
    </row>
    <row r="45" spans="1:9" s="3" customFormat="1" ht="27" hidden="1" customHeight="1" x14ac:dyDescent="0.25">
      <c r="A45" s="2"/>
      <c r="B45" s="1"/>
      <c r="C45" s="157"/>
      <c r="D45" s="150"/>
      <c r="E45" s="150"/>
      <c r="F45" s="150"/>
      <c r="G45" s="150"/>
      <c r="H45" s="150"/>
      <c r="I45" s="150"/>
    </row>
    <row r="46" spans="1:9" s="3" customFormat="1" ht="30.75" hidden="1" customHeight="1" x14ac:dyDescent="0.25">
      <c r="A46" s="2"/>
      <c r="B46" s="1"/>
      <c r="C46" s="157"/>
      <c r="D46" s="150"/>
      <c r="E46" s="150"/>
      <c r="F46" s="150"/>
      <c r="G46" s="150"/>
      <c r="H46" s="150"/>
      <c r="I46" s="150"/>
    </row>
    <row r="47" spans="1:9" s="3" customFormat="1" ht="30.75" hidden="1" customHeight="1" x14ac:dyDescent="0.25">
      <c r="A47" s="2"/>
      <c r="B47" s="1"/>
      <c r="C47" s="157"/>
      <c r="D47" s="150"/>
      <c r="E47" s="150"/>
      <c r="F47" s="150"/>
      <c r="G47" s="150"/>
      <c r="H47" s="150"/>
      <c r="I47" s="150"/>
    </row>
    <row r="48" spans="1:9" s="3" customFormat="1" ht="40.5" hidden="1" customHeight="1" x14ac:dyDescent="0.25">
      <c r="A48" s="2"/>
      <c r="B48" s="1"/>
      <c r="C48" s="157"/>
      <c r="D48" s="150"/>
      <c r="E48" s="150"/>
      <c r="F48" s="150"/>
      <c r="G48" s="150"/>
      <c r="H48" s="150"/>
      <c r="I48" s="150"/>
    </row>
    <row r="49" spans="1:9" s="3" customFormat="1" ht="30.75" hidden="1" customHeight="1" x14ac:dyDescent="0.25">
      <c r="A49" s="2"/>
      <c r="B49" s="1"/>
      <c r="C49" s="157"/>
      <c r="D49" s="150"/>
      <c r="E49" s="150"/>
      <c r="F49" s="150"/>
      <c r="G49" s="150"/>
      <c r="H49" s="150"/>
      <c r="I49" s="150"/>
    </row>
    <row r="50" spans="1:9" s="3" customFormat="1" ht="14.25" hidden="1" customHeight="1" x14ac:dyDescent="0.25">
      <c r="A50" s="2"/>
      <c r="B50" s="1"/>
      <c r="C50" s="157"/>
      <c r="D50" s="150"/>
      <c r="E50" s="150"/>
      <c r="F50" s="150"/>
      <c r="G50" s="150"/>
      <c r="H50" s="150"/>
      <c r="I50" s="150"/>
    </row>
    <row r="51" spans="1:9" s="3" customFormat="1" ht="15" hidden="1" customHeight="1" x14ac:dyDescent="0.25">
      <c r="A51" s="2"/>
      <c r="B51" s="1"/>
      <c r="C51" s="157"/>
      <c r="D51" s="150"/>
      <c r="E51" s="150"/>
      <c r="F51" s="150"/>
      <c r="G51" s="150"/>
      <c r="H51" s="150"/>
      <c r="I51" s="150"/>
    </row>
    <row r="52" spans="1:9" s="3" customFormat="1" ht="21.75" hidden="1" customHeight="1" x14ac:dyDescent="0.25">
      <c r="A52" s="2"/>
      <c r="B52" s="1"/>
      <c r="C52" s="157"/>
      <c r="D52" s="150"/>
      <c r="E52" s="150"/>
      <c r="F52" s="150"/>
      <c r="G52" s="150"/>
      <c r="H52" s="150"/>
      <c r="I52" s="150"/>
    </row>
    <row r="53" spans="1:9" s="158" customFormat="1" x14ac:dyDescent="0.25">
      <c r="E53" s="158" t="str">
        <f>IFERROR(AVERAGE('1'!D34,'2'!D34,'3'!D34,'4'!D34,'5'!D34,'6'!D34,'7'!D34,'8'!D34,'9'!D34,'10'!D34,'11'!D34,'12'!D34,'13'!D34,'14'!D34,'15'!D34,'16'!D34,'17'!D34,'18'!D34,'19'!D34,'20'!D34,'21'!D34,'22'!D34,'23'!D34,'24'!D34,'25'!D34,'26'!D34,'27'!D34,'28'!D34,'29'!D34,'30'!D34,'31'!D34,'32'!D34,'33'!D34,'34'!D34,'35'!D34,'36'!D53,'37'!D54,'38'!D54,'39'!D54,'40'!D54),"")</f>
        <v/>
      </c>
      <c r="F53" s="158" t="str">
        <f>IFERROR(AVERAGE('1'!I34,'2'!I34,'3'!I34,'4'!I34,'5'!I34,'6'!I34,'7'!I34,'8'!I34,'9'!I34,'10'!I34,'11'!I34,'12'!I34,'13'!I34,'14'!I34,'15'!I34,'16'!I34,'17'!I34,'18'!I34,'19'!I34,'20'!I34,'21'!I34,'22'!I34,'23'!I34,'24'!I34,'25'!I34,'26'!I34,'27'!I34,'28'!I34,'29'!I34,'30'!I34,'31'!I34,'32'!I34,'33'!I34,'34'!I34,'35'!I34,'36'!I53,'37'!I54,'38'!I54,'39'!I54,'40'!I54),"")</f>
        <v/>
      </c>
      <c r="G53" s="158" t="str">
        <f>IFERROR(AVERAGE('1'!O34,'2'!O34,'3'!O34,'4'!O34,'5'!O34,'6'!O34,'7'!O34,'8'!O34,'9'!O34,'10'!O34,'11'!O34,'12'!O34,'13'!O34,'14'!O34,'15'!O34,'16'!O34,'17'!O34,'18'!O34,'19'!O34,'20'!O34,'21'!O34,'22'!O34,'23'!O34,'24'!O34,'25'!O34,'26'!O34,'27'!O34,'28'!O34,'29'!O34,'30'!O34,'31'!O34,'32'!O34,'33'!O34,'34'!O34,'35'!O34,'36'!O53,'37'!O54,'38'!O54,'39'!O54,'40'!O54),"")</f>
        <v/>
      </c>
      <c r="H53" s="158" t="str">
        <f>IFERROR(AVERAGE('1'!U34,'2'!U34,'3'!U34,'4'!U34,'5'!U34,'6'!U34,'7'!U34,'8'!U34,'9'!U34,'10'!U34,'11'!U34,'12'!U34,'13'!U34,'14'!U34,'15'!U34,'16'!U34,'17'!U34,'18'!U34,'19'!U34,'20'!U34,'21'!U34,'22'!U34,'23'!U34,'24'!U34,'25'!U34,'26'!U34,'27'!U34,'28'!U34,'29'!U34,'30'!U34,'31'!U34,'32'!U34,'33'!U34,'34'!U34,'35'!U34,'36'!U53,'37'!U54,'38'!U54,'39'!U54,'40'!U54),"")</f>
        <v/>
      </c>
      <c r="I53" s="158" t="str">
        <f>IFERROR(AVERAGE('1'!AA34,'2'!AA34,'3'!AA34,'4'!AA34,'5'!AA34,'6'!AA34,'7'!AA34,'8'!AA34,'9'!AA34,'10'!AA34,'11'!AA34,'12'!AA34,'13'!AA34,'14'!AA34,'15'!AA34,'16'!AA34,'17'!AA34,'18'!AA34,'19'!AA34,'20'!AA34,'21'!AA34,'22'!AA34,'23'!AA34,'24'!AA34,'25'!AA34,'26'!AA34,'27'!AA34,'28'!AA34,'29'!AA34,'30'!AA34,'31'!AA34,'32'!AA34,'33'!AA34,'34'!AA34,'35'!AA34,'36'!AA53,'37'!AA54,'38'!AA54,'39'!AA54,'40'!AA54),"")</f>
        <v/>
      </c>
    </row>
    <row r="54" spans="1:9" s="3" customFormat="1" ht="15.75" x14ac:dyDescent="0.25">
      <c r="A54" s="2"/>
      <c r="B54" s="1"/>
      <c r="C54" s="166" t="str">
        <f>Référentiel!C44</f>
        <v>Prise de congé</v>
      </c>
      <c r="D54" s="143" t="str">
        <f t="shared" ref="D54:D56" si="2">IFERROR(AVERAGE(E54:H54),"")</f>
        <v/>
      </c>
      <c r="E54" s="143" t="str">
        <f>IFERROR(AVERAGE('1'!D35,'2'!D35,'3'!D35,'4'!D35,'5'!D35,'6'!D35,'7'!D35,'8'!D35,'9'!D35,'10'!D35,'11'!D35,'12'!D35,'13'!D35,'14'!D35,'15'!D35,'16'!D35,'17'!D35,'18'!D35,'19'!D35,'20'!D35,'21'!D35,'22'!D35,'23'!D35,'24'!D35,'25'!D35,'26'!D35,'27'!D35,'28'!D35,'29'!D35,'30'!D35,'31'!D35,'32'!D35,'33'!D35,'34'!D35,'35'!D35,'36'!D54,'37'!D55,'38'!D55,'39'!D55,'40'!D55),"")</f>
        <v/>
      </c>
      <c r="F54" s="143" t="str">
        <f>IFERROR(AVERAGE('1'!I35,'2'!I35,'3'!I35,'4'!I35,'5'!I35,'6'!I35,'7'!I35,'8'!I35,'9'!I35,'10'!I35,'11'!I35,'12'!I35,'13'!I35,'14'!I35,'15'!I35,'16'!I35,'17'!I35,'18'!I35,'19'!I35,'20'!I35,'21'!I35,'22'!I35,'23'!I35,'24'!I35,'25'!I35,'26'!I35,'27'!I35,'28'!I35,'29'!I35,'30'!I35,'31'!I35,'32'!I35,'33'!I35,'34'!I35,'35'!I35,'36'!I54,'37'!I55,'38'!I55,'39'!I55,'40'!I55),"")</f>
        <v/>
      </c>
      <c r="G54" s="143" t="str">
        <f>IFERROR(AVERAGE('1'!O35,'2'!O35,'3'!O35,'4'!O35,'5'!O35,'6'!O35,'7'!O35,'8'!O35,'9'!O35,'10'!O35,'11'!O35,'12'!O35,'13'!O35,'14'!O35,'15'!O35,'16'!O35,'17'!O35,'18'!O35,'19'!O35,'20'!O35,'21'!O35,'22'!O35,'23'!O35,'24'!O35,'25'!O35,'26'!O35,'27'!O35,'28'!O35,'29'!O35,'30'!O35,'31'!O35,'32'!O35,'33'!O35,'34'!O35,'35'!O35,'36'!O54,'37'!O55,'38'!O55,'39'!O55,'40'!O55),"")</f>
        <v/>
      </c>
      <c r="H54" s="143" t="str">
        <f>IFERROR(AVERAGE('1'!U35,'2'!U35,'3'!U35,'4'!U35,'5'!U35,'6'!U35,'7'!U35,'8'!U35,'9'!U35,'10'!U35,'11'!U35,'12'!U35,'13'!U35,'14'!U35,'15'!U35,'16'!U35,'17'!U35,'18'!U35,'19'!U35,'20'!U35,'21'!U35,'22'!U35,'23'!U35,'24'!U35,'25'!U35,'26'!U35,'27'!U35,'28'!U35,'29'!U35,'30'!U35,'31'!U35,'32'!U35,'33'!U35,'34'!U35,'35'!U35,'36'!U54,'37'!U55,'38'!U55,'39'!U55,'40'!U55),"")</f>
        <v/>
      </c>
      <c r="I54" s="143" t="str">
        <f>IFERROR(AVERAGE('1'!AA35,'2'!AA35,'3'!AA35,'4'!AA35,'5'!AA35,'6'!AA35,'7'!AA35,'8'!AA35,'9'!AA35,'10'!AA35,'11'!AA35,'12'!AA35,'13'!AA35,'14'!AA35,'15'!AA35,'16'!AA35,'17'!AA35,'18'!AA35,'19'!AA35,'20'!AA35,'21'!AA35,'22'!AA35,'23'!AA35,'24'!AA35,'25'!AA35,'26'!AA35,'27'!AA35,'28'!AA35,'29'!AA35,'30'!AA35,'31'!AA35,'32'!AA35,'33'!AA35,'34'!AA35,'35'!AA35,'36'!AA54,'37'!AA55,'38'!AA55,'39'!AA55,'40'!AA55),"")</f>
        <v/>
      </c>
    </row>
    <row r="55" spans="1:9" s="3" customFormat="1" ht="18" x14ac:dyDescent="0.25">
      <c r="A55" s="2"/>
      <c r="B55" s="1"/>
      <c r="C55" s="157" t="str">
        <f>Référentiel!C45</f>
        <v>Synthèse du contact et conclusion</v>
      </c>
      <c r="D55" s="150" t="str">
        <f t="shared" si="2"/>
        <v/>
      </c>
      <c r="E55" s="150" t="str">
        <f>IFERROR(AVERAGE('1'!D36,'2'!D36,'3'!D36,'4'!D36,'5'!D36,'6'!D36,'7'!D36,'8'!D36,'9'!D36,'10'!D36,'11'!D36,'12'!D36,'13'!D36,'14'!D36,'15'!D36,'16'!D36,'17'!D36,'18'!D36,'19'!D36,'20'!D36,'21'!D36,'22'!D36,'23'!D36,'24'!D36,'25'!D36,'26'!D36,'27'!D36,'28'!D36,'29'!D36,'30'!D36,'31'!D36,'32'!D36,'33'!D36,'34'!D36,'35'!D36,'36'!D55,'37'!D56,'38'!D56,'39'!D56,'40'!D56),"")</f>
        <v/>
      </c>
      <c r="F55" s="150" t="str">
        <f>IFERROR(AVERAGE('1'!I36,'2'!I36,'3'!I36,'4'!I36,'5'!I36,'6'!I36,'7'!I36,'8'!I36,'9'!I36,'10'!I36,'11'!I36,'12'!I36,'13'!I36,'14'!I36,'15'!I36,'16'!I36,'17'!I36,'18'!I36,'19'!I36,'20'!I36,'21'!I36,'22'!I36,'23'!I36,'24'!I36,'25'!I36,'26'!I36,'27'!I36,'28'!I36,'29'!I36,'30'!I36,'31'!I36,'32'!I36,'33'!I36,'34'!I36,'35'!I36,'36'!I55,'37'!I56,'38'!I56,'39'!I56,'40'!I56),"")</f>
        <v/>
      </c>
      <c r="G55" s="150" t="str">
        <f>IFERROR(AVERAGE('1'!O36,'2'!O36,'3'!O36,'4'!O36,'5'!O36,'6'!O36,'7'!O36,'8'!O36,'9'!O36,'10'!O36,'11'!O36,'12'!O36,'13'!O36,'14'!O36,'15'!O36,'16'!O36,'17'!O36,'18'!O36,'19'!O36,'20'!O36,'21'!O36,'22'!O36,'23'!O36,'24'!O36,'25'!O36,'26'!O36,'27'!O36,'28'!O36,'29'!O36,'30'!O36,'31'!O36,'32'!O36,'33'!O36,'34'!O36,'35'!O36,'36'!O55,'37'!O56,'38'!O56,'39'!O56,'40'!O56),"")</f>
        <v/>
      </c>
      <c r="H55" s="150" t="str">
        <f>IFERROR(AVERAGE('1'!U36,'2'!U36,'3'!U36,'4'!U36,'5'!U36,'6'!U36,'7'!U36,'8'!U36,'9'!U36,'10'!U36,'11'!U36,'12'!U36,'13'!U36,'14'!U36,'15'!U36,'16'!U36,'17'!U36,'18'!U36,'19'!U36,'20'!U36,'21'!U36,'22'!U36,'23'!U36,'24'!U36,'25'!U36,'26'!U36,'27'!U36,'28'!U36,'29'!U36,'30'!U36,'31'!U36,'32'!U36,'33'!U36,'34'!U36,'35'!U36,'36'!U55,'37'!U56,'38'!U56,'39'!U56,'40'!U56),"")</f>
        <v/>
      </c>
      <c r="I55" s="150" t="str">
        <f>IFERROR(AVERAGE('1'!AA36,'2'!AA36,'3'!AA36,'4'!AA36,'5'!AA36,'6'!AA36,'7'!AA36,'8'!AA36,'9'!AA36,'10'!AA36,'11'!AA36,'12'!AA36,'13'!AA36,'14'!AA36,'15'!AA36,'16'!AA36,'17'!AA36,'18'!AA36,'19'!AA36,'20'!AA36,'21'!AA36,'22'!AA36,'23'!AA36,'24'!AA36,'25'!AA36,'26'!AA36,'27'!AA36,'28'!AA36,'29'!AA36,'30'!AA36,'31'!AA36,'32'!AA36,'33'!AA36,'34'!AA36,'35'!AA36,'36'!AA55,'37'!AA56,'38'!AA56,'39'!AA56,'40'!AA56),"")</f>
        <v/>
      </c>
    </row>
    <row r="56" spans="1:9" s="3" customFormat="1" ht="18" x14ac:dyDescent="0.25">
      <c r="A56" s="2"/>
      <c r="B56" s="1"/>
      <c r="C56" s="157" t="str">
        <f>Référentiel!C46</f>
        <v xml:space="preserve">Prise de congé de l'accord </v>
      </c>
      <c r="D56" s="150" t="str">
        <f t="shared" si="2"/>
        <v/>
      </c>
      <c r="E56" s="150" t="str">
        <f>IFERROR(AVERAGE('1'!D37,'2'!D37,'3'!D37,'4'!D37,'5'!D37,'6'!D37,'7'!D37,'8'!D37,'9'!D37,'10'!D37,'11'!D37,'12'!D37,'13'!D37,'14'!D37,'15'!D37,'16'!D37,'17'!D37,'18'!D37,'19'!D37,'20'!D37,'21'!D37,'22'!D37,'23'!D37,'24'!D37,'25'!D37,'26'!D37,'27'!D37,'28'!D37,'29'!D37,'30'!D37,'31'!D37,'32'!D37,'33'!D37,'34'!D37,'35'!D37,'36'!D56,'37'!D57,'38'!D57,'39'!D57,'40'!D57),"")</f>
        <v/>
      </c>
      <c r="F56" s="150" t="str">
        <f>IFERROR(AVERAGE('1'!I37,'2'!I37,'3'!I37,'4'!I37,'5'!I37,'6'!I37,'7'!I37,'8'!I37,'9'!I37,'10'!I37,'11'!I37,'12'!I37,'13'!I37,'14'!I37,'15'!I37,'16'!I37,'17'!I37,'18'!I37,'19'!I37,'20'!I37,'21'!I37,'22'!I37,'23'!I37,'24'!I37,'25'!I37,'26'!I37,'27'!I37,'28'!I37,'29'!I37,'30'!I37,'31'!I37,'32'!I37,'33'!I37,'34'!I37,'35'!I37,'36'!I56,'37'!I57,'38'!I57,'39'!I57,'40'!I57),"")</f>
        <v/>
      </c>
      <c r="G56" s="150" t="str">
        <f>IFERROR(AVERAGE('1'!O37,'2'!O37,'3'!O37,'4'!O37,'5'!O37,'6'!O37,'7'!O37,'8'!O37,'9'!O37,'10'!O37,'11'!O37,'12'!O37,'13'!O37,'14'!O37,'15'!O37,'16'!O37,'17'!O37,'18'!O37,'19'!O37,'20'!O37,'21'!O37,'22'!O37,'23'!O37,'24'!O37,'25'!O37,'26'!O37,'27'!O37,'28'!O37,'29'!O37,'30'!O37,'31'!O37,'32'!O37,'33'!O37,'34'!O37,'35'!O37,'36'!O56,'37'!O57,'38'!O57,'39'!O57,'40'!O57),"")</f>
        <v/>
      </c>
      <c r="H56" s="150" t="str">
        <f>IFERROR(AVERAGE('1'!U37,'2'!U37,'3'!U37,'4'!U37,'5'!U37,'6'!U37,'7'!U37,'8'!U37,'9'!U37,'10'!U37,'11'!U37,'12'!U37,'13'!U37,'14'!U37,'15'!U37,'16'!U37,'17'!U37,'18'!U37,'19'!U37,'20'!U37,'21'!U37,'22'!U37,'23'!U37,'24'!U37,'25'!U37,'26'!U37,'27'!U37,'28'!U37,'29'!U37,'30'!U37,'31'!U37,'32'!U37,'33'!U37,'34'!U37,'35'!U37,'36'!U56,'37'!U57,'38'!U57,'39'!U57,'40'!U57),"")</f>
        <v/>
      </c>
      <c r="I56" s="150" t="str">
        <f>IFERROR(AVERAGE('1'!AA37,'2'!AA37,'3'!AA37,'4'!AA37,'5'!AA37,'6'!AA37,'7'!AA37,'8'!AA37,'9'!AA37,'10'!AA37,'11'!AA37,'12'!AA37,'13'!AA37,'14'!AA37,'15'!AA37,'16'!AA37,'17'!AA37,'18'!AA37,'19'!AA37,'20'!AA37,'21'!AA37,'22'!AA37,'23'!AA37,'24'!AA37,'25'!AA37,'26'!AA37,'27'!AA37,'28'!AA37,'29'!AA37,'30'!AA37,'31'!AA37,'32'!AA37,'33'!AA37,'34'!AA37,'35'!AA37,'36'!AA56,'37'!AA57,'38'!AA57,'39'!AA57,'40'!AA57),"")</f>
        <v/>
      </c>
    </row>
    <row r="57" spans="1:9" s="3" customFormat="1" ht="18" hidden="1" x14ac:dyDescent="0.25">
      <c r="A57" s="2"/>
      <c r="B57" s="1"/>
      <c r="C57" s="157"/>
      <c r="D57" s="150"/>
      <c r="E57" s="150"/>
      <c r="F57" s="150"/>
      <c r="G57" s="150"/>
      <c r="H57" s="150"/>
      <c r="I57" s="150"/>
    </row>
    <row r="58" spans="1:9" s="3" customFormat="1" ht="18" hidden="1" x14ac:dyDescent="0.25">
      <c r="A58" s="2"/>
      <c r="B58" s="1"/>
      <c r="C58" s="157"/>
      <c r="D58" s="150"/>
      <c r="E58" s="150"/>
      <c r="F58" s="150"/>
      <c r="G58" s="150"/>
      <c r="H58" s="150"/>
      <c r="I58" s="150"/>
    </row>
    <row r="59" spans="1:9" s="3" customFormat="1" ht="18" hidden="1" x14ac:dyDescent="0.25">
      <c r="A59" s="2"/>
      <c r="B59" s="1"/>
      <c r="C59" s="157"/>
      <c r="D59" s="150"/>
      <c r="E59" s="150"/>
      <c r="F59" s="150"/>
      <c r="G59" s="150"/>
      <c r="H59" s="150"/>
      <c r="I59" s="150"/>
    </row>
    <row r="60" spans="1:9" s="3" customFormat="1" ht="18" hidden="1" x14ac:dyDescent="0.25">
      <c r="A60" s="2"/>
      <c r="B60" s="1"/>
      <c r="C60" s="157"/>
      <c r="D60" s="150"/>
      <c r="E60" s="150"/>
      <c r="F60" s="150"/>
      <c r="G60" s="150"/>
      <c r="H60" s="150"/>
      <c r="I60" s="150"/>
    </row>
    <row r="61" spans="1:9" s="3" customFormat="1" ht="18" hidden="1" x14ac:dyDescent="0.25">
      <c r="A61" s="2"/>
      <c r="B61" s="1"/>
      <c r="C61" s="157"/>
      <c r="D61" s="150"/>
      <c r="E61" s="150"/>
      <c r="F61" s="150"/>
      <c r="G61" s="150"/>
      <c r="H61" s="150"/>
      <c r="I61" s="150"/>
    </row>
    <row r="62" spans="1:9" s="3" customFormat="1" ht="18" hidden="1" x14ac:dyDescent="0.25">
      <c r="A62" s="2"/>
      <c r="B62" s="1"/>
      <c r="C62" s="157"/>
      <c r="D62" s="150"/>
      <c r="E62" s="150"/>
      <c r="F62" s="150"/>
      <c r="G62" s="150"/>
      <c r="H62" s="150"/>
      <c r="I62" s="150"/>
    </row>
    <row r="63" spans="1:9" s="3" customFormat="1" ht="18" hidden="1" x14ac:dyDescent="0.25">
      <c r="A63" s="2"/>
      <c r="B63" s="1"/>
      <c r="C63" s="157"/>
      <c r="D63" s="150"/>
      <c r="E63" s="150"/>
      <c r="F63" s="150"/>
      <c r="G63" s="150"/>
      <c r="H63" s="150"/>
      <c r="I63" s="150"/>
    </row>
    <row r="64" spans="1:9" s="3" customFormat="1" ht="18" hidden="1" x14ac:dyDescent="0.25">
      <c r="A64" s="2"/>
      <c r="B64" s="1"/>
      <c r="C64" s="157"/>
      <c r="D64" s="150"/>
      <c r="E64" s="150"/>
      <c r="F64" s="150"/>
      <c r="G64" s="150"/>
      <c r="H64" s="150"/>
      <c r="I64" s="150"/>
    </row>
    <row r="65" spans="1:9" s="3" customFormat="1" ht="18" hidden="1" x14ac:dyDescent="0.25">
      <c r="A65" s="2"/>
      <c r="B65" s="1"/>
      <c r="C65" s="157"/>
      <c r="D65" s="150"/>
      <c r="E65" s="150"/>
      <c r="F65" s="150"/>
      <c r="G65" s="150"/>
      <c r="H65" s="150"/>
      <c r="I65" s="150"/>
    </row>
    <row r="66" spans="1:9" s="3" customFormat="1" ht="18" hidden="1" x14ac:dyDescent="0.25">
      <c r="A66" s="2"/>
      <c r="B66" s="1"/>
      <c r="C66" s="157"/>
      <c r="D66" s="150"/>
      <c r="E66" s="150"/>
      <c r="F66" s="150"/>
      <c r="G66" s="150"/>
      <c r="H66" s="150"/>
      <c r="I66" s="150"/>
    </row>
    <row r="67" spans="1:9" s="3" customFormat="1" ht="18" hidden="1" x14ac:dyDescent="0.25">
      <c r="A67" s="2"/>
      <c r="B67" s="1"/>
      <c r="C67" s="157"/>
      <c r="D67" s="150"/>
      <c r="E67" s="150"/>
      <c r="F67" s="150"/>
      <c r="G67" s="150"/>
      <c r="H67" s="150"/>
      <c r="I67" s="150"/>
    </row>
    <row r="68" spans="1:9" s="3" customFormat="1" ht="18" hidden="1" x14ac:dyDescent="0.25">
      <c r="A68" s="2"/>
      <c r="B68" s="1"/>
      <c r="C68" s="157"/>
      <c r="D68" s="150"/>
      <c r="E68" s="150"/>
      <c r="F68" s="150"/>
      <c r="G68" s="150"/>
      <c r="H68" s="150"/>
      <c r="I68" s="150"/>
    </row>
    <row r="69" spans="1:9" s="3" customFormat="1" ht="18" hidden="1" x14ac:dyDescent="0.25">
      <c r="A69" s="2"/>
      <c r="B69" s="1"/>
      <c r="C69" s="157"/>
      <c r="D69" s="150"/>
      <c r="E69" s="150"/>
      <c r="F69" s="150"/>
      <c r="G69" s="150"/>
      <c r="H69" s="150"/>
      <c r="I69" s="150"/>
    </row>
    <row r="70" spans="1:9" s="158" customFormat="1" x14ac:dyDescent="0.25">
      <c r="E70" s="158" t="str">
        <f>IFERROR(AVERAGE('1'!D38,'2'!D38,'3'!D38,'4'!D38,'5'!D38,'6'!D38,'7'!D38,'8'!D38,'9'!D38,'10'!D38,'11'!D38,'12'!D38,'13'!D38,'14'!D38,'15'!D38,'16'!D38,'17'!D38,'18'!D38,'19'!D38,'20'!D38,'21'!D38,'22'!D38,'23'!D38,'24'!D38,'25'!D38,'26'!D38,'27'!D38,'28'!D38,'29'!D38,'30'!D38,'31'!D38,'32'!D38,'33'!D38,'34'!D38,'35'!D38,'36'!D70,'37'!D71,'38'!D71,'39'!D71,'40'!D71),"")</f>
        <v/>
      </c>
      <c r="F70" s="158" t="str">
        <f>IFERROR(AVERAGE('1'!I38,'2'!I38,'3'!I38,'4'!I38,'5'!I38,'6'!I38,'7'!I38,'8'!I38,'9'!I38,'10'!I38,'11'!I38,'12'!I38,'13'!I38,'14'!I38,'15'!I38,'16'!I38,'17'!I38,'18'!I38,'19'!I38,'20'!I38,'21'!I38,'22'!I38,'23'!I38,'24'!I38,'25'!I38,'26'!I38,'27'!I38,'28'!I38,'29'!I38,'30'!I38,'31'!I38,'32'!I38,'33'!I38,'34'!I38,'35'!I38,'36'!I70,'37'!I71,'38'!I71,'39'!I71,'40'!I71),"")</f>
        <v/>
      </c>
      <c r="G70" s="158" t="str">
        <f>IFERROR(AVERAGE('1'!O38,'2'!O38,'3'!O38,'4'!O38,'5'!O38,'6'!O38,'7'!O38,'8'!O38,'9'!O38,'10'!O38,'11'!O38,'12'!O38,'13'!O38,'14'!O38,'15'!O38,'16'!O38,'17'!O38,'18'!O38,'19'!O38,'20'!O38,'21'!O38,'22'!O38,'23'!O38,'24'!O38,'25'!O38,'26'!O38,'27'!O38,'28'!O38,'29'!O38,'30'!O38,'31'!O38,'32'!O38,'33'!O38,'34'!O38,'35'!O38,'36'!O70,'37'!O71,'38'!O71,'39'!O71,'40'!O71),"")</f>
        <v/>
      </c>
      <c r="H70" s="158" t="str">
        <f>IFERROR(AVERAGE('1'!U38,'2'!U38,'3'!U38,'4'!U38,'5'!U38,'6'!U38,'7'!U38,'8'!U38,'9'!U38,'10'!U38,'11'!U38,'12'!U38,'13'!U38,'14'!U38,'15'!U38,'16'!U38,'17'!U38,'18'!U38,'19'!U38,'20'!U38,'21'!U38,'22'!U38,'23'!U38,'24'!U38,'25'!U38,'26'!U38,'27'!U38,'28'!U38,'29'!U38,'30'!U38,'31'!U38,'32'!U38,'33'!U38,'34'!U38,'35'!U38,'36'!U70,'37'!U71,'38'!U71,'39'!U71,'40'!U71),"")</f>
        <v/>
      </c>
      <c r="I70" s="158" t="str">
        <f>IFERROR(AVERAGE('1'!AA38,'2'!AA38,'3'!AA38,'4'!AA38,'5'!AA38,'6'!AA38,'7'!AA38,'8'!AA38,'9'!AA38,'10'!AA38,'11'!AA38,'12'!AA38,'13'!AA38,'14'!AA38,'15'!AA38,'16'!AA38,'17'!AA38,'18'!AA38,'19'!AA38,'20'!AA38,'21'!AA38,'22'!AA38,'23'!AA38,'24'!AA38,'25'!AA38,'26'!AA38,'27'!AA38,'28'!AA38,'29'!AA38,'30'!AA38,'31'!AA38,'32'!AA38,'33'!AA38,'34'!AA38,'35'!AA38,'36'!AA70,'37'!AA71,'38'!AA71,'39'!AA71,'40'!AA71),"")</f>
        <v/>
      </c>
    </row>
    <row r="71" spans="1:9" s="3" customFormat="1" ht="15.75" x14ac:dyDescent="0.25">
      <c r="A71" s="2"/>
      <c r="B71" s="1"/>
      <c r="C71" s="166" t="str">
        <f>Référentiel!C54</f>
        <v>Mise en attente</v>
      </c>
      <c r="D71" s="143" t="str">
        <f t="shared" ref="D71:D77" si="3">IFERROR(AVERAGE(E71:H71),"")</f>
        <v/>
      </c>
      <c r="E71" s="143" t="str">
        <f>IFERROR(AVERAGE('1'!D39,'2'!D39,'3'!D39,'4'!D39,'5'!D39,'6'!D39,'7'!D39,'8'!D39,'9'!D39,'10'!D39,'11'!D39,'12'!D39,'13'!D39,'14'!D39,'15'!D39,'16'!D39,'17'!D39,'18'!D39,'19'!D39,'20'!D39,'21'!D39,'22'!D39,'23'!D39,'24'!D39,'25'!D39,'26'!D39,'27'!D39,'28'!D39,'29'!D39,'30'!D39,'31'!D39,'32'!D39,'33'!D39,'34'!D39,'35'!D39,'36'!D71,'37'!D72,'38'!D72,'39'!D72,'40'!D72),"")</f>
        <v/>
      </c>
      <c r="F71" s="143" t="str">
        <f>IFERROR(AVERAGE('1'!I39,'2'!I39,'3'!I39,'4'!I39,'5'!I39,'6'!I39,'7'!I39,'8'!I39,'9'!I39,'10'!I39,'11'!I39,'12'!I39,'13'!I39,'14'!I39,'15'!I39,'16'!I39,'17'!I39,'18'!I39,'19'!I39,'20'!I39,'21'!I39,'22'!I39,'23'!I39,'24'!I39,'25'!I39,'26'!I39,'27'!I39,'28'!I39,'29'!I39,'30'!I39,'31'!I39,'32'!I39,'33'!I39,'34'!I39,'35'!I39,'36'!I71,'37'!I72,'38'!I72,'39'!I72,'40'!I72),"")</f>
        <v/>
      </c>
      <c r="G71" s="143" t="str">
        <f>IFERROR(AVERAGE('1'!O39,'2'!O39,'3'!O39,'4'!O39,'5'!O39,'6'!O39,'7'!O39,'8'!O39,'9'!O39,'10'!O39,'11'!O39,'12'!O39,'13'!O39,'14'!O39,'15'!O39,'16'!O39,'17'!O39,'18'!O39,'19'!O39,'20'!O39,'21'!O39,'22'!O39,'23'!O39,'24'!O39,'25'!O39,'26'!O39,'27'!O39,'28'!O39,'29'!O39,'30'!O39,'31'!O39,'32'!O39,'33'!O39,'34'!O39,'35'!O39,'36'!O71,'37'!O72,'38'!O72,'39'!O72,'40'!O72),"")</f>
        <v/>
      </c>
      <c r="H71" s="143" t="str">
        <f>IFERROR(AVERAGE('1'!U39,'2'!U39,'3'!U39,'4'!U39,'5'!U39,'6'!U39,'7'!U39,'8'!U39,'9'!U39,'10'!U39,'11'!U39,'12'!U39,'13'!U39,'14'!U39,'15'!U39,'16'!U39,'17'!U39,'18'!U39,'19'!U39,'20'!U39,'21'!U39,'22'!U39,'23'!U39,'24'!U39,'25'!U39,'26'!U39,'27'!U39,'28'!U39,'29'!U39,'30'!U39,'31'!U39,'32'!U39,'33'!U39,'34'!U39,'35'!U39,'36'!U71,'37'!U72,'38'!U72,'39'!U72,'40'!U72),"")</f>
        <v/>
      </c>
      <c r="I71" s="143" t="str">
        <f>IFERROR(AVERAGE('1'!AA39,'2'!AA39,'3'!AA39,'4'!AA39,'5'!AA39,'6'!AA39,'7'!AA39,'8'!AA39,'9'!AA39,'10'!AA39,'11'!AA39,'12'!AA39,'13'!AA39,'14'!AA39,'15'!AA39,'16'!AA39,'17'!AA39,'18'!AA39,'19'!AA39,'20'!AA39,'21'!AA39,'22'!AA39,'23'!AA39,'24'!AA39,'25'!AA39,'26'!AA39,'27'!AA39,'28'!AA39,'29'!AA39,'30'!AA39,'31'!AA39,'32'!AA39,'33'!AA39,'34'!AA39,'35'!AA39,'36'!AA71,'37'!AA72,'38'!AA72,'39'!AA72,'40'!AA72),"")</f>
        <v/>
      </c>
    </row>
    <row r="72" spans="1:9" s="3" customFormat="1" ht="18" x14ac:dyDescent="0.25">
      <c r="A72" s="2"/>
      <c r="B72" s="1"/>
      <c r="C72" s="157" t="str">
        <f>Référentiel!C55</f>
        <v>Mise en attente</v>
      </c>
      <c r="D72" s="150" t="str">
        <f t="shared" si="3"/>
        <v/>
      </c>
      <c r="E72" s="150" t="str">
        <f>IFERROR(AVERAGE('1'!D40,'2'!D40,'3'!D40,'4'!D40,'5'!D40,'6'!D40,'7'!D40,'8'!D40,'9'!D40,'10'!D40,'11'!D40,'12'!D40,'13'!D40,'14'!D40,'15'!D40,'16'!D40,'17'!D40,'18'!D40,'19'!D40,'20'!D40,'21'!D40,'22'!D40,'23'!D40,'24'!D40,'25'!D40,'26'!D40,'27'!D40,'28'!D40,'29'!D40,'30'!D40,'31'!D40,'32'!D40,'33'!D40,'34'!D40,'35'!D40,'36'!D72,'37'!D73,'38'!D73,'39'!D73,'40'!D73),"")</f>
        <v/>
      </c>
      <c r="F72" s="150" t="str">
        <f>IFERROR(AVERAGE('1'!I40,'2'!I40,'3'!I40,'4'!I40,'5'!I40,'6'!I40,'7'!I40,'8'!I40,'9'!I40,'10'!I40,'11'!I40,'12'!I40,'13'!I40,'14'!I40,'15'!I40,'16'!I40,'17'!I40,'18'!I40,'19'!I40,'20'!I40,'21'!I40,'22'!I40,'23'!I40,'24'!I40,'25'!I40,'26'!I40,'27'!I40,'28'!I40,'29'!I40,'30'!I40,'31'!I40,'32'!I40,'33'!I40,'34'!I40,'35'!I40,'36'!I72,'37'!I73,'38'!I73,'39'!I73,'40'!I73),"")</f>
        <v/>
      </c>
      <c r="G72" s="150" t="str">
        <f>IFERROR(AVERAGE('1'!O40,'2'!O40,'3'!O40,'4'!O40,'5'!O40,'6'!O40,'7'!O40,'8'!O40,'9'!O40,'10'!O40,'11'!O40,'12'!O40,'13'!O40,'14'!O40,'15'!O40,'16'!O40,'17'!O40,'18'!O40,'19'!O40,'20'!O40,'21'!O40,'22'!O40,'23'!O40,'24'!O40,'25'!O40,'26'!O40,'27'!O40,'28'!O40,'29'!O40,'30'!O40,'31'!O40,'32'!O40,'33'!O40,'34'!O40,'35'!O40,'36'!O72,'37'!O73,'38'!O73,'39'!O73,'40'!O73),"")</f>
        <v/>
      </c>
      <c r="H72" s="150" t="str">
        <f>IFERROR(AVERAGE('1'!U40,'2'!U40,'3'!U40,'4'!U40,'5'!U40,'6'!U40,'7'!U40,'8'!U40,'9'!U40,'10'!U40,'11'!U40,'12'!U40,'13'!U40,'14'!U40,'15'!U40,'16'!U40,'17'!U40,'18'!U40,'19'!U40,'20'!U40,'21'!U40,'22'!U40,'23'!U40,'24'!U40,'25'!U40,'26'!U40,'27'!U40,'28'!U40,'29'!U40,'30'!U40,'31'!U40,'32'!U40,'33'!U40,'34'!U40,'35'!U40,'36'!U72,'37'!U73,'38'!U73,'39'!U73,'40'!U73),"")</f>
        <v/>
      </c>
      <c r="I72" s="150" t="str">
        <f>IFERROR(AVERAGE('1'!AA40,'2'!AA40,'3'!AA40,'4'!AA40,'5'!AA40,'6'!AA40,'7'!AA40,'8'!AA40,'9'!AA40,'10'!AA40,'11'!AA40,'12'!AA40,'13'!AA40,'14'!AA40,'15'!AA40,'16'!AA40,'17'!AA40,'18'!AA40,'19'!AA40,'20'!AA40,'21'!AA40,'22'!AA40,'23'!AA40,'24'!AA40,'25'!AA40,'26'!AA40,'27'!AA40,'28'!AA40,'29'!AA40,'30'!AA40,'31'!AA40,'32'!AA40,'33'!AA40,'34'!AA40,'35'!AA40,'36'!AA72,'37'!AA73,'38'!AA73,'39'!AA73,'40'!AA73),"")</f>
        <v/>
      </c>
    </row>
    <row r="73" spans="1:9" s="3" customFormat="1" ht="18" x14ac:dyDescent="0.25">
      <c r="A73" s="2"/>
      <c r="B73" s="1"/>
      <c r="C73" s="157" t="str">
        <f>Référentiel!C56</f>
        <v>Annonce de la mise en attente</v>
      </c>
      <c r="D73" s="150" t="str">
        <f t="shared" si="3"/>
        <v/>
      </c>
      <c r="E73" s="150" t="str">
        <f>IFERROR(AVERAGE('1'!D41,'2'!D41,'3'!D41,'4'!D41,'5'!D41,'6'!D41,'7'!D41,'8'!D41,'9'!D41,'10'!D41,'11'!D41,'12'!D41,'13'!D41,'14'!D41,'15'!D41,'16'!D41,'17'!D41,'18'!D41,'19'!D41,'20'!D41,'21'!D41,'22'!D41,'23'!D41,'24'!D41,'25'!D41,'26'!D41,'27'!D41,'28'!D41,'29'!D41,'30'!D41,'31'!D41,'32'!D41,'33'!D41,'34'!D41,'35'!D41,'36'!D73,'37'!D74,'38'!D74,'39'!D74,'40'!D74),"")</f>
        <v/>
      </c>
      <c r="F73" s="150" t="str">
        <f>IFERROR(AVERAGE('1'!I41,'2'!I41,'3'!I41,'4'!I41,'5'!I41,'6'!I41,'7'!I41,'8'!I41,'9'!I41,'10'!I41,'11'!I41,'12'!I41,'13'!I41,'14'!I41,'15'!I41,'16'!I41,'17'!I41,'18'!I41,'19'!I41,'20'!I41,'21'!I41,'22'!I41,'23'!I41,'24'!I41,'25'!I41,'26'!I41,'27'!I41,'28'!I41,'29'!I41,'30'!I41,'31'!I41,'32'!I41,'33'!I41,'34'!I41,'35'!I41,'36'!I73,'37'!I74,'38'!I74,'39'!I74,'40'!I74),"")</f>
        <v/>
      </c>
      <c r="G73" s="150" t="str">
        <f>IFERROR(AVERAGE('1'!O41,'2'!O41,'3'!O41,'4'!O41,'5'!O41,'6'!O41,'7'!O41,'8'!O41,'9'!O41,'10'!O41,'11'!O41,'12'!O41,'13'!O41,'14'!O41,'15'!O41,'16'!O41,'17'!O41,'18'!O41,'19'!O41,'20'!O41,'21'!O41,'22'!O41,'23'!O41,'24'!O41,'25'!O41,'26'!O41,'27'!O41,'28'!O41,'29'!O41,'30'!O41,'31'!O41,'32'!O41,'33'!O41,'34'!O41,'35'!O41,'36'!O73,'37'!O74,'38'!O74,'39'!O74,'40'!O74),"")</f>
        <v/>
      </c>
      <c r="H73" s="150" t="str">
        <f>IFERROR(AVERAGE('1'!U41,'2'!U41,'3'!U41,'4'!U41,'5'!U41,'6'!U41,'7'!U41,'8'!U41,'9'!U41,'10'!U41,'11'!U41,'12'!U41,'13'!U41,'14'!U41,'15'!U41,'16'!U41,'17'!U41,'18'!U41,'19'!U41,'20'!U41,'21'!U41,'22'!U41,'23'!U41,'24'!U41,'25'!U41,'26'!U41,'27'!U41,'28'!U41,'29'!U41,'30'!U41,'31'!U41,'32'!U41,'33'!U41,'34'!U41,'35'!U41,'36'!U73,'37'!U74,'38'!U74,'39'!U74,'40'!U74),"")</f>
        <v/>
      </c>
      <c r="I73" s="150" t="str">
        <f>IFERROR(AVERAGE('1'!AA41,'2'!AA41,'3'!AA41,'4'!AA41,'5'!AA41,'6'!AA41,'7'!AA41,'8'!AA41,'9'!AA41,'10'!AA41,'11'!AA41,'12'!AA41,'13'!AA41,'14'!AA41,'15'!AA41,'16'!AA41,'17'!AA41,'18'!AA41,'19'!AA41,'20'!AA41,'21'!AA41,'22'!AA41,'23'!AA41,'24'!AA41,'25'!AA41,'26'!AA41,'27'!AA41,'28'!AA41,'29'!AA41,'30'!AA41,'31'!AA41,'32'!AA41,'33'!AA41,'34'!AA41,'35'!AA41,'36'!AA73,'37'!AA74,'38'!AA74,'39'!AA74,'40'!AA74),"")</f>
        <v/>
      </c>
    </row>
    <row r="74" spans="1:9" s="3" customFormat="1" ht="51" customHeight="1" x14ac:dyDescent="0.25">
      <c r="A74" s="2"/>
      <c r="B74" s="1"/>
      <c r="C74" s="157" t="str">
        <f>Référentiel!C57</f>
        <v>Pertinence de la mise en attente</v>
      </c>
      <c r="D74" s="150" t="str">
        <f t="shared" si="3"/>
        <v/>
      </c>
      <c r="E74" s="150" t="str">
        <f>IFERROR(AVERAGE('1'!D42,'2'!D42,'3'!D42,'4'!D42,'5'!D42,'6'!D42,'7'!D42,'8'!D42,'9'!D42,'10'!D42,'11'!D42,'12'!D42,'13'!D42,'14'!D42,'15'!D42,'16'!D42,'17'!D42,'18'!D42,'19'!D42,'20'!D42,'21'!D42,'22'!D42,'23'!D42,'24'!D42,'25'!D42,'26'!D42,'27'!D42,'28'!D42,'29'!D42,'30'!D42,'31'!D42,'32'!D42,'33'!D42,'34'!D42,'35'!D42,'36'!D74,'37'!D75,'38'!D75,'39'!D75,'40'!D75),"")</f>
        <v/>
      </c>
      <c r="F74" s="150" t="str">
        <f>IFERROR(AVERAGE('1'!I42,'2'!I42,'3'!I42,'4'!I42,'5'!I42,'6'!I42,'7'!I42,'8'!I42,'9'!I42,'10'!I42,'11'!I42,'12'!I42,'13'!I42,'14'!I42,'15'!I42,'16'!I42,'17'!I42,'18'!I42,'19'!I42,'20'!I42,'21'!I42,'22'!I42,'23'!I42,'24'!I42,'25'!I42,'26'!I42,'27'!I42,'28'!I42,'29'!I42,'30'!I42,'31'!I42,'32'!I42,'33'!I42,'34'!I42,'35'!I42,'36'!I74,'37'!I75,'38'!I75,'39'!I75,'40'!I75),"")</f>
        <v/>
      </c>
      <c r="G74" s="150" t="str">
        <f>IFERROR(AVERAGE('1'!O42,'2'!O42,'3'!O42,'4'!O42,'5'!O42,'6'!O42,'7'!O42,'8'!O42,'9'!O42,'10'!O42,'11'!O42,'12'!O42,'13'!O42,'14'!O42,'15'!O42,'16'!O42,'17'!O42,'18'!O42,'19'!O42,'20'!O42,'21'!O42,'22'!O42,'23'!O42,'24'!O42,'25'!O42,'26'!O42,'27'!O42,'28'!O42,'29'!O42,'30'!O42,'31'!O42,'32'!O42,'33'!O42,'34'!O42,'35'!O42,'36'!O74,'37'!O75,'38'!O75,'39'!O75,'40'!O75),"")</f>
        <v/>
      </c>
      <c r="H74" s="150" t="str">
        <f>IFERROR(AVERAGE('1'!U42,'2'!U42,'3'!U42,'4'!U42,'5'!U42,'6'!U42,'7'!U42,'8'!U42,'9'!U42,'10'!U42,'11'!U42,'12'!U42,'13'!U42,'14'!U42,'15'!U42,'16'!U42,'17'!U42,'18'!U42,'19'!U42,'20'!U42,'21'!U42,'22'!U42,'23'!U42,'24'!U42,'25'!U42,'26'!U42,'27'!U42,'28'!U42,'29'!U42,'30'!U42,'31'!U42,'32'!U42,'33'!U42,'34'!U42,'35'!U42,'36'!U74,'37'!U75,'38'!U75,'39'!U75,'40'!U75),"")</f>
        <v/>
      </c>
      <c r="I74" s="150" t="str">
        <f>IFERROR(AVERAGE('1'!AA42,'2'!AA42,'3'!AA42,'4'!AA42,'5'!AA42,'6'!AA42,'7'!AA42,'8'!AA42,'9'!AA42,'10'!AA42,'11'!AA42,'12'!AA42,'13'!AA42,'14'!AA42,'15'!AA42,'16'!AA42,'17'!AA42,'18'!AA42,'19'!AA42,'20'!AA42,'21'!AA42,'22'!AA42,'23'!AA42,'24'!AA42,'25'!AA42,'26'!AA42,'27'!AA42,'28'!AA42,'29'!AA42,'30'!AA42,'31'!AA42,'32'!AA42,'33'!AA42,'34'!AA42,'35'!AA42,'36'!AA74,'37'!AA75,'38'!AA75,'39'!AA75,'40'!AA75),"")</f>
        <v/>
      </c>
    </row>
    <row r="75" spans="1:9" s="3" customFormat="1" ht="22.5" customHeight="1" x14ac:dyDescent="0.25">
      <c r="A75" s="2"/>
      <c r="B75" s="1"/>
      <c r="C75" s="157" t="str">
        <f>Référentiel!C58</f>
        <v>Gestion de la mise en attente</v>
      </c>
      <c r="D75" s="150" t="str">
        <f t="shared" si="3"/>
        <v/>
      </c>
      <c r="E75" s="150" t="str">
        <f>IFERROR(AVERAGE('1'!D43,'2'!D43,'3'!D43,'4'!D43,'5'!D43,'6'!D43,'7'!D43,'8'!D43,'9'!D43,'10'!D43,'11'!D43,'12'!D43,'13'!D43,'14'!D43,'15'!D43,'16'!D43,'17'!D43,'18'!D43,'19'!D43,'20'!D43,'21'!D43,'22'!D43,'23'!D43,'24'!D43,'25'!D43,'26'!D43,'27'!D43,'28'!D43,'29'!D43,'30'!D43,'31'!D43,'32'!D43,'33'!D43,'34'!D43,'35'!D43,'36'!D75,'37'!D76,'38'!D76,'39'!D76,'40'!D76),"")</f>
        <v/>
      </c>
      <c r="F75" s="150" t="str">
        <f>IFERROR(AVERAGE('1'!I43,'2'!I43,'3'!I43,'4'!I43,'5'!I43,'6'!I43,'7'!I43,'8'!I43,'9'!I43,'10'!I43,'11'!I43,'12'!I43,'13'!I43,'14'!I43,'15'!I43,'16'!I43,'17'!I43,'18'!I43,'19'!I43,'20'!I43,'21'!I43,'22'!I43,'23'!I43,'24'!I43,'25'!I43,'26'!I43,'27'!I43,'28'!I43,'29'!I43,'30'!I43,'31'!I43,'32'!I43,'33'!I43,'34'!I43,'35'!I43,'36'!I75,'37'!I76,'38'!I76,'39'!I76,'40'!I76),"")</f>
        <v/>
      </c>
      <c r="G75" s="150" t="str">
        <f>IFERROR(AVERAGE('1'!O43,'2'!O43,'3'!O43,'4'!O43,'5'!O43,'6'!O43,'7'!O43,'8'!O43,'9'!O43,'10'!O43,'11'!O43,'12'!O43,'13'!O43,'14'!O43,'15'!O43,'16'!O43,'17'!O43,'18'!O43,'19'!O43,'20'!O43,'21'!O43,'22'!O43,'23'!O43,'24'!O43,'25'!O43,'26'!O43,'27'!O43,'28'!O43,'29'!O43,'30'!O43,'31'!O43,'32'!O43,'33'!O43,'34'!O43,'35'!O43,'36'!O75,'37'!O76,'38'!O76,'39'!O76,'40'!O76),"")</f>
        <v/>
      </c>
      <c r="H75" s="150" t="str">
        <f>IFERROR(AVERAGE('1'!U43,'2'!U43,'3'!U43,'4'!U43,'5'!U43,'6'!U43,'7'!U43,'8'!U43,'9'!U43,'10'!U43,'11'!U43,'12'!U43,'13'!U43,'14'!U43,'15'!U43,'16'!U43,'17'!U43,'18'!U43,'19'!U43,'20'!U43,'21'!U43,'22'!U43,'23'!U43,'24'!U43,'25'!U43,'26'!U43,'27'!U43,'28'!U43,'29'!U43,'30'!U43,'31'!U43,'32'!U43,'33'!U43,'34'!U43,'35'!U43,'36'!U75,'37'!U76,'38'!U76,'39'!U76,'40'!U76),"")</f>
        <v/>
      </c>
      <c r="I75" s="150" t="str">
        <f>IFERROR(AVERAGE('1'!AA43,'2'!AA43,'3'!AA43,'4'!AA43,'5'!AA43,'6'!AA43,'7'!AA43,'8'!AA43,'9'!AA43,'10'!AA43,'11'!AA43,'12'!AA43,'13'!AA43,'14'!AA43,'15'!AA43,'16'!AA43,'17'!AA43,'18'!AA43,'19'!AA43,'20'!AA43,'21'!AA43,'22'!AA43,'23'!AA43,'24'!AA43,'25'!AA43,'26'!AA43,'27'!AA43,'28'!AA43,'29'!AA43,'30'!AA43,'31'!AA43,'32'!AA43,'33'!AA43,'34'!AA43,'35'!AA43,'36'!AA75,'37'!AA76,'38'!AA76,'39'!AA76,'40'!AA76),"")</f>
        <v/>
      </c>
    </row>
    <row r="76" spans="1:9" s="3" customFormat="1" ht="22.5" customHeight="1" x14ac:dyDescent="0.25">
      <c r="A76" s="2"/>
      <c r="B76" s="1"/>
      <c r="C76" s="157" t="str">
        <f>Référentiel!C59</f>
        <v>Reprise définitive de la communication</v>
      </c>
      <c r="D76" s="150" t="str">
        <f t="shared" si="3"/>
        <v/>
      </c>
      <c r="E76" s="150" t="str">
        <f>IFERROR(AVERAGE('1'!D44,'2'!D44,'3'!D44,'4'!D44,'5'!D44,'6'!D44,'7'!D44,'8'!D44,'9'!D44,'10'!D44,'11'!D44,'12'!D44,'13'!D44,'14'!D44,'15'!D44,'16'!D44,'17'!D44,'18'!D44,'19'!D44,'20'!D44,'21'!D44,'22'!D44,'23'!D44,'24'!D44,'25'!D44,'26'!D44,'27'!D44,'28'!D44,'29'!D44,'30'!D44,'31'!D44,'32'!D44,'33'!D44,'34'!D44,'35'!D44,'36'!D76,'37'!D77,'38'!D77,'39'!D77,'40'!D77),"")</f>
        <v/>
      </c>
      <c r="F76" s="150" t="str">
        <f>IFERROR(AVERAGE('1'!I44,'2'!I44,'3'!I44,'4'!I44,'5'!I44,'6'!I44,'7'!I44,'8'!I44,'9'!I44,'10'!I44,'11'!I44,'12'!I44,'13'!I44,'14'!I44,'15'!I44,'16'!I44,'17'!I44,'18'!I44,'19'!I44,'20'!I44,'21'!I44,'22'!I44,'23'!I44,'24'!I44,'25'!I44,'26'!I44,'27'!I44,'28'!I44,'29'!I44,'30'!I44,'31'!I44,'32'!I44,'33'!I44,'34'!I44,'35'!I44,'36'!I76,'37'!I77,'38'!I77,'39'!I77,'40'!I77),"")</f>
        <v/>
      </c>
      <c r="G76" s="150" t="str">
        <f>IFERROR(AVERAGE('1'!O44,'2'!O44,'3'!O44,'4'!O44,'5'!O44,'6'!O44,'7'!O44,'8'!O44,'9'!O44,'10'!O44,'11'!O44,'12'!O44,'13'!O44,'14'!O44,'15'!O44,'16'!O44,'17'!O44,'18'!O44,'19'!O44,'20'!O44,'21'!O44,'22'!O44,'23'!O44,'24'!O44,'25'!O44,'26'!O44,'27'!O44,'28'!O44,'29'!O44,'30'!O44,'31'!O44,'32'!O44,'33'!O44,'34'!O44,'35'!O44,'36'!O76,'37'!O77,'38'!O77,'39'!O77,'40'!O77),"")</f>
        <v/>
      </c>
      <c r="H76" s="150" t="str">
        <f>IFERROR(AVERAGE('1'!U44,'2'!U44,'3'!U44,'4'!U44,'5'!U44,'6'!U44,'7'!U44,'8'!U44,'9'!U44,'10'!U44,'11'!U44,'12'!U44,'13'!U44,'14'!U44,'15'!U44,'16'!U44,'17'!U44,'18'!U44,'19'!U44,'20'!U44,'21'!U44,'22'!U44,'23'!U44,'24'!U44,'25'!U44,'26'!U44,'27'!U44,'28'!U44,'29'!U44,'30'!U44,'31'!U44,'32'!U44,'33'!U44,'34'!U44,'35'!U44,'36'!U76,'37'!U77,'38'!U77,'39'!U77,'40'!U77),"")</f>
        <v/>
      </c>
      <c r="I76" s="150" t="str">
        <f>IFERROR(AVERAGE('1'!AA44,'2'!AA44,'3'!AA44,'4'!AA44,'5'!AA44,'6'!AA44,'7'!AA44,'8'!AA44,'9'!AA44,'10'!AA44,'11'!AA44,'12'!AA44,'13'!AA44,'14'!AA44,'15'!AA44,'16'!AA44,'17'!AA44,'18'!AA44,'19'!AA44,'20'!AA44,'21'!AA44,'22'!AA44,'23'!AA44,'24'!AA44,'25'!AA44,'26'!AA44,'27'!AA44,'28'!AA44,'29'!AA44,'30'!AA44,'31'!AA44,'32'!AA44,'33'!AA44,'34'!AA44,'35'!AA44,'36'!AA76,'37'!AA77,'38'!AA77,'39'!AA77,'40'!AA77),"")</f>
        <v/>
      </c>
    </row>
    <row r="77" spans="1:9" s="3" customFormat="1" ht="21" customHeight="1" x14ac:dyDescent="0.25">
      <c r="A77" s="2"/>
      <c r="B77" s="1"/>
      <c r="C77" s="157" t="str">
        <f>Référentiel!C60</f>
        <v>Temps d'attente</v>
      </c>
      <c r="D77" s="150" t="str">
        <f t="shared" si="3"/>
        <v/>
      </c>
      <c r="E77" s="150" t="str">
        <f>IFERROR(AVERAGE('1'!D45,'2'!D45,'3'!D45,'4'!D45,'5'!D45,'6'!D45,'7'!D45,'8'!D45,'9'!D45,'10'!D45,'11'!D45,'12'!D45,'13'!D45,'14'!D45,'15'!D45,'16'!D45,'17'!D45,'18'!D45,'19'!D45,'20'!D45,'21'!D45,'22'!D45,'23'!D45,'24'!D45,'25'!D45,'26'!D45,'27'!D45,'28'!D45,'29'!D45,'30'!D45,'31'!D45,'32'!D45,'33'!D45,'34'!D45,'35'!D45,'36'!D77,'37'!D78,'38'!D78,'39'!D78,'40'!D78),"")</f>
        <v/>
      </c>
      <c r="F77" s="150" t="str">
        <f>IFERROR(AVERAGE('1'!I45,'2'!I45,'3'!I45,'4'!I45,'5'!I45,'6'!I45,'7'!I45,'8'!I45,'9'!I45,'10'!I45,'11'!I45,'12'!I45,'13'!I45,'14'!I45,'15'!I45,'16'!I45,'17'!I45,'18'!I45,'19'!I45,'20'!I45,'21'!I45,'22'!I45,'23'!I45,'24'!I45,'25'!I45,'26'!I45,'27'!I45,'28'!I45,'29'!I45,'30'!I45,'31'!I45,'32'!I45,'33'!I45,'34'!I45,'35'!I45,'36'!I77,'37'!I78,'38'!I78,'39'!I78,'40'!I78),"")</f>
        <v/>
      </c>
      <c r="G77" s="150" t="str">
        <f>IFERROR(AVERAGE('1'!O45,'2'!O45,'3'!O45,'4'!O45,'5'!O45,'6'!O45,'7'!O45,'8'!O45,'9'!O45,'10'!O45,'11'!O45,'12'!O45,'13'!O45,'14'!O45,'15'!O45,'16'!O45,'17'!O45,'18'!O45,'19'!O45,'20'!O45,'21'!O45,'22'!O45,'23'!O45,'24'!O45,'25'!O45,'26'!O45,'27'!O45,'28'!O45,'29'!O45,'30'!O45,'31'!O45,'32'!O45,'33'!O45,'34'!O45,'35'!O45,'36'!O77,'37'!O78,'38'!O78,'39'!O78,'40'!O78),"")</f>
        <v/>
      </c>
      <c r="H77" s="150" t="str">
        <f>IFERROR(AVERAGE('1'!U45,'2'!U45,'3'!U45,'4'!U45,'5'!U45,'6'!U45,'7'!U45,'8'!U45,'9'!U45,'10'!U45,'11'!U45,'12'!U45,'13'!U45,'14'!U45,'15'!U45,'16'!U45,'17'!U45,'18'!U45,'19'!U45,'20'!U45,'21'!U45,'22'!U45,'23'!U45,'24'!U45,'25'!U45,'26'!U45,'27'!U45,'28'!U45,'29'!U45,'30'!U45,'31'!U45,'32'!U45,'33'!U45,'34'!U45,'35'!U45,'36'!U77,'37'!U78,'38'!U78,'39'!U78,'40'!U78),"")</f>
        <v/>
      </c>
      <c r="I77" s="150" t="str">
        <f>IFERROR(AVERAGE('1'!AA45,'2'!AA45,'3'!AA45,'4'!AA45,'5'!AA45,'6'!AA45,'7'!AA45,'8'!AA45,'9'!AA45,'10'!AA45,'11'!AA45,'12'!AA45,'13'!AA45,'14'!AA45,'15'!AA45,'16'!AA45,'17'!AA45,'18'!AA45,'19'!AA45,'20'!AA45,'21'!AA45,'22'!AA45,'23'!AA45,'24'!AA45,'25'!AA45,'26'!AA45,'27'!AA45,'28'!AA45,'29'!AA45,'30'!AA45,'31'!AA45,'32'!AA45,'33'!AA45,'34'!AA45,'35'!AA45,'36'!AA77,'37'!AA78,'38'!AA78,'39'!AA78,'40'!AA78),"")</f>
        <v/>
      </c>
    </row>
    <row r="78" spans="1:9" s="158" customFormat="1" x14ac:dyDescent="0.25">
      <c r="E78" s="158" t="str">
        <f>IFERROR(AVERAGE('1'!D46,'2'!D46,'3'!D46,'4'!D46,'5'!D46,'6'!D46,'7'!D46,'8'!D46,'9'!D46,'10'!D46,'11'!D46,'12'!D46,'13'!D46,'14'!D46,'15'!D46,'16'!D46,'17'!D46,'18'!D46,'19'!D46,'20'!D46,'21'!D46,'22'!D46,'23'!D46,'24'!D46,'25'!D46,'26'!D46,'27'!D46,'28'!D46,'29'!D46,'30'!D46,'31'!D46,'32'!D46,'33'!D46,'34'!D46,'35'!D46,'36'!D87,'37'!D88,'38'!D88,'39'!D88,'40'!D88),"")</f>
        <v/>
      </c>
      <c r="F78" s="158" t="str">
        <f>IFERROR(AVERAGE('1'!I46,'2'!I46,'3'!I46,'4'!I46,'5'!I46,'6'!I46,'7'!I46,'8'!I46,'9'!I46,'10'!I46,'11'!I46,'12'!I46,'13'!I46,'14'!I46,'15'!I46,'16'!I46,'17'!I46,'18'!I46,'19'!I46,'20'!I46,'21'!I46,'22'!I46,'23'!I46,'24'!I46,'25'!I46,'26'!I46,'27'!I46,'28'!I46,'29'!I46,'30'!I46,'31'!I46,'32'!I46,'33'!I46,'34'!I46,'35'!I46,'36'!I87,'37'!I88,'38'!I88,'39'!I88,'40'!I88),"")</f>
        <v/>
      </c>
      <c r="G78" s="158" t="str">
        <f>IFERROR(AVERAGE('1'!O46,'2'!O46,'3'!O46,'4'!O46,'5'!O46,'6'!O46,'7'!O46,'8'!O46,'9'!O46,'10'!O46,'11'!O46,'12'!O46,'13'!O46,'14'!O46,'15'!O46,'16'!O46,'17'!O46,'18'!O46,'19'!O46,'20'!O46,'21'!O46,'22'!O46,'23'!O46,'24'!O46,'25'!O46,'26'!O46,'27'!O46,'28'!O46,'29'!O46,'30'!O46,'31'!O46,'32'!O46,'33'!O46,'34'!O46,'35'!O46,'36'!O87,'37'!O88,'38'!O88,'39'!O88,'40'!O88),"")</f>
        <v/>
      </c>
      <c r="H78" s="158" t="str">
        <f>IFERROR(AVERAGE('1'!U46,'2'!U46,'3'!U46,'4'!U46,'5'!U46,'6'!U46,'7'!U46,'8'!U46,'9'!U46,'10'!U46,'11'!U46,'12'!U46,'13'!U46,'14'!U46,'15'!U46,'16'!U46,'17'!U46,'18'!U46,'19'!U46,'20'!U46,'21'!U46,'22'!U46,'23'!U46,'24'!U46,'25'!U46,'26'!U46,'27'!U46,'28'!U46,'29'!U46,'30'!U46,'31'!U46,'32'!U46,'33'!U46,'34'!U46,'35'!U46,'36'!U87,'37'!U88,'38'!U88,'39'!U88,'40'!U88),"")</f>
        <v/>
      </c>
      <c r="I78" s="158" t="str">
        <f>IFERROR(AVERAGE('1'!AA46,'2'!AA46,'3'!AA46,'4'!AA46,'5'!AA46,'6'!AA46,'7'!AA46,'8'!AA46,'9'!AA46,'10'!AA46,'11'!AA46,'12'!AA46,'13'!AA46,'14'!AA46,'15'!AA46,'16'!AA46,'17'!AA46,'18'!AA46,'19'!AA46,'20'!AA46,'21'!AA46,'22'!AA46,'23'!AA46,'24'!AA46,'25'!AA46,'26'!AA46,'27'!AA46,'28'!AA46,'29'!AA46,'30'!AA46,'31'!AA46,'32'!AA46,'33'!AA46,'34'!AA46,'35'!AA46,'36'!AA87,'37'!AA88,'38'!AA88,'39'!AA88,'40'!AA88),"")</f>
        <v/>
      </c>
    </row>
    <row r="79" spans="1:9" s="3" customFormat="1" ht="15.75" x14ac:dyDescent="0.25">
      <c r="A79" s="2"/>
      <c r="B79" s="1"/>
      <c r="C79" s="166" t="str">
        <f>Référentiel!C68</f>
        <v>Savoir être téléphonique</v>
      </c>
      <c r="D79" s="143" t="str">
        <f t="shared" ref="D79:D87" si="4">IFERROR(AVERAGE(E79:H79),"")</f>
        <v/>
      </c>
      <c r="E79" s="143" t="str">
        <f>IFERROR(AVERAGE('1'!D47,'2'!D47,'3'!D47,'4'!D47,'5'!D47,'6'!D47,'7'!D47,'8'!D47,'9'!D47,'10'!D47,'11'!D47,'12'!D47,'13'!D47,'14'!D47,'15'!D47,'16'!D47,'17'!D47,'18'!D47,'19'!D47,'20'!D47,'21'!D47,'22'!D47,'23'!D47,'24'!D47,'25'!D47,'26'!D47,'27'!D47,'28'!D47,'29'!D47,'30'!D47,'31'!D47,'32'!D47,'33'!D47,'34'!D47,'35'!D47,'36'!D88,'37'!D89,'38'!D89,'39'!D89,'40'!D89),"")</f>
        <v/>
      </c>
      <c r="F79" s="143" t="str">
        <f>IFERROR(AVERAGE('1'!I47,'2'!I47,'3'!I47,'4'!I47,'5'!I47,'6'!I47,'7'!I47,'8'!I47,'9'!I47,'10'!I47,'11'!I47,'12'!I47,'13'!I47,'14'!I47,'15'!I47,'16'!I47,'17'!I47,'18'!I47,'19'!I47,'20'!I47,'21'!I47,'22'!I47,'23'!I47,'24'!I47,'25'!I47,'26'!I47,'27'!I47,'28'!I47,'29'!I47,'30'!I47,'31'!I47,'32'!I47,'33'!I47,'34'!I47,'35'!I47,'36'!I88,'37'!I89,'38'!I89,'39'!I89,'40'!I89),"")</f>
        <v/>
      </c>
      <c r="G79" s="143" t="str">
        <f>IFERROR(AVERAGE('1'!O47,'2'!O47,'3'!O47,'4'!O47,'5'!O47,'6'!O47,'7'!O47,'8'!O47,'9'!O47,'10'!O47,'11'!O47,'12'!O47,'13'!O47,'14'!O47,'15'!O47,'16'!O47,'17'!O47,'18'!O47,'19'!O47,'20'!O47,'21'!O47,'22'!O47,'23'!O47,'24'!O47,'25'!O47,'26'!O47,'27'!O47,'28'!O47,'29'!O47,'30'!O47,'31'!O47,'32'!O47,'33'!O47,'34'!O47,'35'!O47,'36'!O88,'37'!O89,'38'!O89,'39'!O89,'40'!O89),"")</f>
        <v/>
      </c>
      <c r="H79" s="143" t="str">
        <f>IFERROR(AVERAGE('1'!U47,'2'!U47,'3'!U47,'4'!U47,'5'!U47,'6'!U47,'7'!U47,'8'!U47,'9'!U47,'10'!U47,'11'!U47,'12'!U47,'13'!U47,'14'!U47,'15'!U47,'16'!U47,'17'!U47,'18'!U47,'19'!U47,'20'!U47,'21'!U47,'22'!U47,'23'!U47,'24'!U47,'25'!U47,'26'!U47,'27'!U47,'28'!U47,'29'!U47,'30'!U47,'31'!U47,'32'!U47,'33'!U47,'34'!U47,'35'!U47,'36'!U88,'37'!U89,'38'!U89,'39'!U89,'40'!U89),"")</f>
        <v/>
      </c>
      <c r="I79" s="143" t="str">
        <f>IFERROR(AVERAGE('1'!AA47,'2'!AA47,'3'!AA47,'4'!AA47,'5'!AA47,'6'!AA47,'7'!AA47,'8'!AA47,'9'!AA47,'10'!AA47,'11'!AA47,'12'!AA47,'13'!AA47,'14'!AA47,'15'!AA47,'16'!AA47,'17'!AA47,'18'!AA47,'19'!AA47,'20'!AA47,'21'!AA47,'22'!AA47,'23'!AA47,'24'!AA47,'25'!AA47,'26'!AA47,'27'!AA47,'28'!AA47,'29'!AA47,'30'!AA47,'31'!AA47,'32'!AA47,'33'!AA47,'34'!AA47,'35'!AA47,'36'!AA88,'37'!AA89,'38'!AA89,'39'!AA89,'40'!AA89),"")</f>
        <v/>
      </c>
    </row>
    <row r="80" spans="1:9" s="3" customFormat="1" ht="18" x14ac:dyDescent="0.25">
      <c r="A80" s="2"/>
      <c r="B80" s="1"/>
      <c r="C80" s="157" t="str">
        <f>Référentiel!C69</f>
        <v>Personnalisation</v>
      </c>
      <c r="D80" s="150" t="str">
        <f t="shared" si="4"/>
        <v/>
      </c>
      <c r="E80" s="150" t="str">
        <f>IFERROR(AVERAGE('1'!D48,'2'!D48,'3'!D48,'4'!D48,'5'!D48,'6'!D48,'7'!D48,'8'!D48,'9'!D48,'10'!D48,'11'!D48,'12'!D48,'13'!D48,'14'!D48,'15'!D48,'16'!D48,'17'!D48,'18'!D48,'19'!D48,'20'!D48,'21'!D48,'22'!D48,'23'!D48,'24'!D48,'25'!D48,'26'!D48,'27'!D48,'28'!D48,'29'!D48,'30'!D48,'31'!D48,'32'!D48,'33'!D48,'34'!D48,'35'!D48,'36'!D89,'37'!D90,'38'!D90,'39'!D90,'40'!D90),"")</f>
        <v/>
      </c>
      <c r="F80" s="150" t="str">
        <f>IFERROR(AVERAGE('1'!I48,'2'!I48,'3'!I48,'4'!I48,'5'!I48,'6'!I48,'7'!I48,'8'!I48,'9'!I48,'10'!I48,'11'!I48,'12'!I48,'13'!I48,'14'!I48,'15'!I48,'16'!I48,'17'!I48,'18'!I48,'19'!I48,'20'!I48,'21'!I48,'22'!I48,'23'!I48,'24'!I48,'25'!I48,'26'!I48,'27'!I48,'28'!I48,'29'!I48,'30'!I48,'31'!I48,'32'!I48,'33'!I48,'34'!I48,'35'!I48,'36'!I89,'37'!I90,'38'!I90,'39'!I90,'40'!I90),"")</f>
        <v/>
      </c>
      <c r="G80" s="150" t="str">
        <f>IFERROR(AVERAGE('1'!O48,'2'!O48,'3'!O48,'4'!O48,'5'!O48,'6'!O48,'7'!O48,'8'!O48,'9'!O48,'10'!O48,'11'!O48,'12'!O48,'13'!O48,'14'!O48,'15'!O48,'16'!O48,'17'!O48,'18'!O48,'19'!O48,'20'!O48,'21'!O48,'22'!O48,'23'!O48,'24'!O48,'25'!O48,'26'!O48,'27'!O48,'28'!O48,'29'!O48,'30'!O48,'31'!O48,'32'!O48,'33'!O48,'34'!O48,'35'!O48,'36'!O89,'37'!O90,'38'!O90,'39'!O90,'40'!O90),"")</f>
        <v/>
      </c>
      <c r="H80" s="150" t="str">
        <f>IFERROR(AVERAGE('1'!U48,'2'!U48,'3'!U48,'4'!U48,'5'!U48,'6'!U48,'7'!U48,'8'!U48,'9'!U48,'10'!U48,'11'!U48,'12'!U48,'13'!U48,'14'!U48,'15'!U48,'16'!U48,'17'!U48,'18'!U48,'19'!U48,'20'!U48,'21'!U48,'22'!U48,'23'!U48,'24'!U48,'25'!U48,'26'!U48,'27'!U48,'28'!U48,'29'!U48,'30'!U48,'31'!U48,'32'!U48,'33'!U48,'34'!U48,'35'!U48,'36'!U89,'37'!U90,'38'!U90,'39'!U90,'40'!U90),"")</f>
        <v/>
      </c>
      <c r="I80" s="150" t="str">
        <f>IFERROR(AVERAGE('1'!AA48,'2'!AA48,'3'!AA48,'4'!AA48,'5'!AA48,'6'!AA48,'7'!AA48,'8'!AA48,'9'!AA48,'10'!AA48,'11'!AA48,'12'!AA48,'13'!AA48,'14'!AA48,'15'!AA48,'16'!AA48,'17'!AA48,'18'!AA48,'19'!AA48,'20'!AA48,'21'!AA48,'22'!AA48,'23'!AA48,'24'!AA48,'25'!AA48,'26'!AA48,'27'!AA48,'28'!AA48,'29'!AA48,'30'!AA48,'31'!AA48,'32'!AA48,'33'!AA48,'34'!AA48,'35'!AA48,'36'!AA89,'37'!AA90,'38'!AA90,'39'!AA90,'40'!AA90),"")</f>
        <v/>
      </c>
    </row>
    <row r="81" spans="1:9" s="3" customFormat="1" ht="18" x14ac:dyDescent="0.25">
      <c r="A81" s="2"/>
      <c r="B81" s="1"/>
      <c r="C81" s="157" t="str">
        <f>Référentiel!C70</f>
        <v>Expression orale</v>
      </c>
      <c r="D81" s="150" t="str">
        <f t="shared" si="4"/>
        <v/>
      </c>
      <c r="E81" s="150" t="str">
        <f>IFERROR(AVERAGE('1'!D49,'2'!D49,'3'!D49,'4'!D49,'5'!D49,'6'!D49,'7'!D49,'8'!D49,'9'!D49,'10'!D49,'11'!D49,'12'!D49,'13'!D49,'14'!D49,'15'!D49,'16'!D49,'17'!D49,'18'!D49,'19'!D49,'20'!D49,'21'!D49,'22'!D49,'23'!D49,'24'!D49,'25'!D49,'26'!D49,'27'!D49,'28'!D49,'29'!D49,'30'!D49,'31'!D49,'32'!D49,'33'!D49,'34'!D49,'35'!D49,'36'!D90,'37'!D91,'38'!D91,'39'!D91,'40'!D91),"")</f>
        <v/>
      </c>
      <c r="F81" s="150" t="str">
        <f>IFERROR(AVERAGE('1'!I49,'2'!I49,'3'!I49,'4'!I49,'5'!I49,'6'!I49,'7'!I49,'8'!I49,'9'!I49,'10'!I49,'11'!I49,'12'!I49,'13'!I49,'14'!I49,'15'!I49,'16'!I49,'17'!I49,'18'!I49,'19'!I49,'20'!I49,'21'!I49,'22'!I49,'23'!I49,'24'!I49,'25'!I49,'26'!I49,'27'!I49,'28'!I49,'29'!I49,'30'!I49,'31'!I49,'32'!I49,'33'!I49,'34'!I49,'35'!I49,'36'!I90,'37'!I91,'38'!I91,'39'!I91,'40'!I91),"")</f>
        <v/>
      </c>
      <c r="G81" s="150" t="str">
        <f>IFERROR(AVERAGE('1'!O49,'2'!O49,'3'!O49,'4'!O49,'5'!O49,'6'!O49,'7'!O49,'8'!O49,'9'!O49,'10'!O49,'11'!O49,'12'!O49,'13'!O49,'14'!O49,'15'!O49,'16'!O49,'17'!O49,'18'!O49,'19'!O49,'20'!O49,'21'!O49,'22'!O49,'23'!O49,'24'!O49,'25'!O49,'26'!O49,'27'!O49,'28'!O49,'29'!O49,'30'!O49,'31'!O49,'32'!O49,'33'!O49,'34'!O49,'35'!O49,'36'!O90,'37'!O91,'38'!O91,'39'!O91,'40'!O91),"")</f>
        <v/>
      </c>
      <c r="H81" s="150" t="str">
        <f>IFERROR(AVERAGE('1'!U49,'2'!U49,'3'!U49,'4'!U49,'5'!U49,'6'!U49,'7'!U49,'8'!U49,'9'!U49,'10'!U49,'11'!U49,'12'!U49,'13'!U49,'14'!U49,'15'!U49,'16'!U49,'17'!U49,'18'!U49,'19'!U49,'20'!U49,'21'!U49,'22'!U49,'23'!U49,'24'!U49,'25'!U49,'26'!U49,'27'!U49,'28'!U49,'29'!U49,'30'!U49,'31'!U49,'32'!U49,'33'!U49,'34'!U49,'35'!U49,'36'!U90,'37'!U91,'38'!U91,'39'!U91,'40'!U91),"")</f>
        <v/>
      </c>
      <c r="I81" s="150" t="str">
        <f>IFERROR(AVERAGE('1'!AA49,'2'!AA49,'3'!AA49,'4'!AA49,'5'!AA49,'6'!AA49,'7'!AA49,'8'!AA49,'9'!AA49,'10'!AA49,'11'!AA49,'12'!AA49,'13'!AA49,'14'!AA49,'15'!AA49,'16'!AA49,'17'!AA49,'18'!AA49,'19'!AA49,'20'!AA49,'21'!AA49,'22'!AA49,'23'!AA49,'24'!AA49,'25'!AA49,'26'!AA49,'27'!AA49,'28'!AA49,'29'!AA49,'30'!AA49,'31'!AA49,'32'!AA49,'33'!AA49,'34'!AA49,'35'!AA49,'36'!AA90,'37'!AA91,'38'!AA91,'39'!AA91,'40'!AA91),"")</f>
        <v/>
      </c>
    </row>
    <row r="82" spans="1:9" s="3" customFormat="1" ht="21.75" customHeight="1" x14ac:dyDescent="0.25">
      <c r="A82" s="2"/>
      <c r="B82" s="1"/>
      <c r="C82" s="157" t="str">
        <f>Référentiel!C71</f>
        <v>Convivialité, ton</v>
      </c>
      <c r="D82" s="150" t="str">
        <f t="shared" si="4"/>
        <v/>
      </c>
      <c r="E82" s="150" t="str">
        <f>IFERROR(AVERAGE('1'!D50,'2'!D50,'3'!D50,'4'!D50,'5'!D50,'6'!D50,'7'!D50,'8'!D50,'9'!D50,'10'!D50,'11'!D50,'12'!D50,'13'!D50,'14'!D50,'15'!D50,'16'!D50,'17'!D50,'18'!D50,'19'!D50,'20'!D50,'21'!D50,'22'!D50,'23'!D50,'24'!D50,'25'!D50,'26'!D50,'27'!D50,'28'!D50,'29'!D50,'30'!D50,'31'!D50,'32'!D50,'33'!D50,'34'!D50,'35'!D50,'36'!D91,'37'!D92,'38'!D92,'39'!D92,'40'!D92),"")</f>
        <v/>
      </c>
      <c r="F82" s="150" t="str">
        <f>IFERROR(AVERAGE('1'!I50,'2'!I50,'3'!I50,'4'!I50,'5'!I50,'6'!I50,'7'!I50,'8'!I50,'9'!I50,'10'!I50,'11'!I50,'12'!I50,'13'!I50,'14'!I50,'15'!I50,'16'!I50,'17'!I50,'18'!I50,'19'!I50,'20'!I50,'21'!I50,'22'!I50,'23'!I50,'24'!I50,'25'!I50,'26'!I50,'27'!I50,'28'!I50,'29'!I50,'30'!I50,'31'!I50,'32'!I50,'33'!I50,'34'!I50,'35'!I50,'36'!I91,'37'!I92,'38'!I92,'39'!I92,'40'!I92),"")</f>
        <v/>
      </c>
      <c r="G82" s="150" t="str">
        <f>IFERROR(AVERAGE('1'!O50,'2'!O50,'3'!O50,'4'!O50,'5'!O50,'6'!O50,'7'!O50,'8'!O50,'9'!O50,'10'!O50,'11'!O50,'12'!O50,'13'!O50,'14'!O50,'15'!O50,'16'!O50,'17'!O50,'18'!O50,'19'!O50,'20'!O50,'21'!O50,'22'!O50,'23'!O50,'24'!O50,'25'!O50,'26'!O50,'27'!O50,'28'!O50,'29'!O50,'30'!O50,'31'!O50,'32'!O50,'33'!O50,'34'!O50,'35'!O50,'36'!O91,'37'!O92,'38'!O92,'39'!O92,'40'!O92),"")</f>
        <v/>
      </c>
      <c r="H82" s="150" t="str">
        <f>IFERROR(AVERAGE('1'!U50,'2'!U50,'3'!U50,'4'!U50,'5'!U50,'6'!U50,'7'!U50,'8'!U50,'9'!U50,'10'!U50,'11'!U50,'12'!U50,'13'!U50,'14'!U50,'15'!U50,'16'!U50,'17'!U50,'18'!U50,'19'!U50,'20'!U50,'21'!U50,'22'!U50,'23'!U50,'24'!U50,'25'!U50,'26'!U50,'27'!U50,'28'!U50,'29'!U50,'30'!U50,'31'!U50,'32'!U50,'33'!U50,'34'!U50,'35'!U50,'36'!U91,'37'!U92,'38'!U92,'39'!U92,'40'!U92),"")</f>
        <v/>
      </c>
      <c r="I82" s="150" t="str">
        <f>IFERROR(AVERAGE('1'!AA50,'2'!AA50,'3'!AA50,'4'!AA50,'5'!AA50,'6'!AA50,'7'!AA50,'8'!AA50,'9'!AA50,'10'!AA50,'11'!AA50,'12'!AA50,'13'!AA50,'14'!AA50,'15'!AA50,'16'!AA50,'17'!AA50,'18'!AA50,'19'!AA50,'20'!AA50,'21'!AA50,'22'!AA50,'23'!AA50,'24'!AA50,'25'!AA50,'26'!AA50,'27'!AA50,'28'!AA50,'29'!AA50,'30'!AA50,'31'!AA50,'32'!AA50,'33'!AA50,'34'!AA50,'35'!AA50,'36'!AA91,'37'!AA92,'38'!AA92,'39'!AA92,'40'!AA92),"")</f>
        <v/>
      </c>
    </row>
    <row r="83" spans="1:9" s="3" customFormat="1" ht="17.25" customHeight="1" x14ac:dyDescent="0.25">
      <c r="A83" s="2"/>
      <c r="B83" s="1"/>
      <c r="C83" s="157" t="str">
        <f>Référentiel!C72</f>
        <v>Rythme</v>
      </c>
      <c r="D83" s="150" t="str">
        <f t="shared" si="4"/>
        <v/>
      </c>
      <c r="E83" s="150" t="str">
        <f>IFERROR(AVERAGE('1'!D51,'2'!D51,'3'!D51,'4'!D51,'5'!D51,'6'!D51,'7'!D51,'8'!D51,'9'!D51,'10'!D51,'11'!D51,'12'!D51,'13'!D51,'14'!D51,'15'!D51,'16'!D51,'17'!D51,'18'!D51,'19'!D51,'20'!D51,'21'!D51,'22'!D51,'23'!D51,'24'!D51,'25'!D51,'26'!D51,'27'!D51,'28'!D51,'29'!D51,'30'!D51,'31'!D51,'32'!D51,'33'!D51,'34'!D51,'35'!D51,'36'!D92,'37'!D93,'38'!D93,'39'!D93,'40'!D93),"")</f>
        <v/>
      </c>
      <c r="F83" s="150" t="str">
        <f>IFERROR(AVERAGE('1'!I51,'2'!I51,'3'!I51,'4'!I51,'5'!I51,'6'!I51,'7'!I51,'8'!I51,'9'!I51,'10'!I51,'11'!I51,'12'!I51,'13'!I51,'14'!I51,'15'!I51,'16'!I51,'17'!I51,'18'!I51,'19'!I51,'20'!I51,'21'!I51,'22'!I51,'23'!I51,'24'!I51,'25'!I51,'26'!I51,'27'!I51,'28'!I51,'29'!I51,'30'!I51,'31'!I51,'32'!I51,'33'!I51,'34'!I51,'35'!I51,'36'!I92,'37'!I93,'38'!I93,'39'!I93,'40'!I93),"")</f>
        <v/>
      </c>
      <c r="G83" s="150" t="str">
        <f>IFERROR(AVERAGE('1'!O51,'2'!O51,'3'!O51,'4'!O51,'5'!O51,'6'!O51,'7'!O51,'8'!O51,'9'!O51,'10'!O51,'11'!O51,'12'!O51,'13'!O51,'14'!O51,'15'!O51,'16'!O51,'17'!O51,'18'!O51,'19'!O51,'20'!O51,'21'!O51,'22'!O51,'23'!O51,'24'!O51,'25'!O51,'26'!O51,'27'!O51,'28'!O51,'29'!O51,'30'!O51,'31'!O51,'32'!O51,'33'!O51,'34'!O51,'35'!O51,'36'!O92,'37'!O93,'38'!O93,'39'!O93,'40'!O93),"")</f>
        <v/>
      </c>
      <c r="H83" s="150" t="str">
        <f>IFERROR(AVERAGE('1'!U51,'2'!U51,'3'!U51,'4'!U51,'5'!U51,'6'!U51,'7'!U51,'8'!U51,'9'!U51,'10'!U51,'11'!U51,'12'!U51,'13'!U51,'14'!U51,'15'!U51,'16'!U51,'17'!U51,'18'!U51,'19'!U51,'20'!U51,'21'!U51,'22'!U51,'23'!U51,'24'!U51,'25'!U51,'26'!U51,'27'!U51,'28'!U51,'29'!U51,'30'!U51,'31'!U51,'32'!U51,'33'!U51,'34'!U51,'35'!U51,'36'!U92,'37'!U93,'38'!U93,'39'!U93,'40'!U93),"")</f>
        <v/>
      </c>
      <c r="I83" s="150" t="str">
        <f>IFERROR(AVERAGE('1'!AA51,'2'!AA51,'3'!AA51,'4'!AA51,'5'!AA51,'6'!AA51,'7'!AA51,'8'!AA51,'9'!AA51,'10'!AA51,'11'!AA51,'12'!AA51,'13'!AA51,'14'!AA51,'15'!AA51,'16'!AA51,'17'!AA51,'18'!AA51,'19'!AA51,'20'!AA51,'21'!AA51,'22'!AA51,'23'!AA51,'24'!AA51,'25'!AA51,'26'!AA51,'27'!AA51,'28'!AA51,'29'!AA51,'30'!AA51,'31'!AA51,'32'!AA51,'33'!AA51,'34'!AA51,'35'!AA51,'36'!AA92,'37'!AA93,'38'!AA93,'39'!AA93,'40'!AA93),"")</f>
        <v/>
      </c>
    </row>
    <row r="84" spans="1:9" s="3" customFormat="1" ht="15.75" customHeight="1" x14ac:dyDescent="0.25">
      <c r="A84" s="2"/>
      <c r="B84" s="1"/>
      <c r="C84" s="157" t="str">
        <f>Référentiel!C73</f>
        <v>Écoute active / Empathie</v>
      </c>
      <c r="D84" s="150" t="str">
        <f t="shared" si="4"/>
        <v/>
      </c>
      <c r="E84" s="150" t="str">
        <f>IFERROR(AVERAGE('1'!D52,'2'!D52,'3'!D52,'4'!D52,'5'!D52,'6'!D52,'7'!D52,'8'!D52,'9'!D52,'10'!D52,'11'!D52,'12'!D52,'13'!D52,'14'!D52,'15'!D52,'16'!D52,'17'!D52,'18'!D52,'19'!D52,'20'!D52,'21'!D52,'22'!D52,'23'!D52,'24'!D52,'25'!D52,'26'!D52,'27'!D52,'28'!D52,'29'!D52,'30'!D52,'31'!D52,'32'!D52,'33'!D52,'34'!D52,'35'!D52,'36'!D93,'37'!D94,'38'!D94,'39'!D94,'40'!D94),"")</f>
        <v/>
      </c>
      <c r="F84" s="150" t="str">
        <f>IFERROR(AVERAGE('1'!I52,'2'!I52,'3'!I52,'4'!I52,'5'!I52,'6'!I52,'7'!I52,'8'!I52,'9'!I52,'10'!I52,'11'!I52,'12'!I52,'13'!I52,'14'!I52,'15'!I52,'16'!I52,'17'!I52,'18'!I52,'19'!I52,'20'!I52,'21'!I52,'22'!I52,'23'!I52,'24'!I52,'25'!I52,'26'!I52,'27'!I52,'28'!I52,'29'!I52,'30'!I52,'31'!I52,'32'!I52,'33'!I52,'34'!I52,'35'!I52,'36'!I93,'37'!I94,'38'!I94,'39'!I94,'40'!I94),"")</f>
        <v/>
      </c>
      <c r="G84" s="150" t="str">
        <f>IFERROR(AVERAGE('1'!O52,'2'!O52,'3'!O52,'4'!O52,'5'!O52,'6'!O52,'7'!O52,'8'!O52,'9'!O52,'10'!O52,'11'!O52,'12'!O52,'13'!O52,'14'!O52,'15'!O52,'16'!O52,'17'!O52,'18'!O52,'19'!O52,'20'!O52,'21'!O52,'22'!O52,'23'!O52,'24'!O52,'25'!O52,'26'!O52,'27'!O52,'28'!O52,'29'!O52,'30'!O52,'31'!O52,'32'!O52,'33'!O52,'34'!O52,'35'!O52,'36'!O93,'37'!O94,'38'!O94,'39'!O94,'40'!O94),"")</f>
        <v/>
      </c>
      <c r="H84" s="150" t="str">
        <f>IFERROR(AVERAGE('1'!U52,'2'!U52,'3'!U52,'4'!U52,'5'!U52,'6'!U52,'7'!U52,'8'!U52,'9'!U52,'10'!U52,'11'!U52,'12'!U52,'13'!U52,'14'!U52,'15'!U52,'16'!U52,'17'!U52,'18'!U52,'19'!U52,'20'!U52,'21'!U52,'22'!U52,'23'!U52,'24'!U52,'25'!U52,'26'!U52,'27'!U52,'28'!U52,'29'!U52,'30'!U52,'31'!U52,'32'!U52,'33'!U52,'34'!U52,'35'!U52,'36'!U93,'37'!U94,'38'!U94,'39'!U94,'40'!U94),"")</f>
        <v/>
      </c>
      <c r="I84" s="150" t="str">
        <f>IFERROR(AVERAGE('1'!AA52,'2'!AA52,'3'!AA52,'4'!AA52,'5'!AA52,'6'!AA52,'7'!AA52,'8'!AA52,'9'!AA52,'10'!AA52,'11'!AA52,'12'!AA52,'13'!AA52,'14'!AA52,'15'!AA52,'16'!AA52,'17'!AA52,'18'!AA52,'19'!AA52,'20'!AA52,'21'!AA52,'22'!AA52,'23'!AA52,'24'!AA52,'25'!AA52,'26'!AA52,'27'!AA52,'28'!AA52,'29'!AA52,'30'!AA52,'31'!AA52,'32'!AA52,'33'!AA52,'34'!AA52,'35'!AA52,'36'!AA93,'37'!AA94,'38'!AA94,'39'!AA94,'40'!AA94),"")</f>
        <v/>
      </c>
    </row>
    <row r="85" spans="1:9" s="3" customFormat="1" ht="25.5" customHeight="1" x14ac:dyDescent="0.25">
      <c r="A85" s="2"/>
      <c r="B85" s="1"/>
      <c r="C85" s="157" t="str">
        <f>Référentiel!C74</f>
        <v>Directivité / Gestion de l'entretien</v>
      </c>
      <c r="D85" s="150" t="str">
        <f t="shared" si="4"/>
        <v/>
      </c>
      <c r="E85" s="150" t="str">
        <f>IFERROR(AVERAGE('1'!D53,'2'!D53,'3'!D53,'4'!D53,'5'!D53,'6'!D53,'7'!D53,'8'!D53,'9'!D53,'10'!D53,'11'!D53,'12'!D53,'13'!D53,'14'!D53,'15'!D53,'16'!D53,'17'!D53,'18'!D53,'19'!D53,'20'!D53,'21'!D53,'22'!D53,'23'!D53,'24'!D53,'25'!D53,'26'!D53,'27'!D53,'28'!D53,'29'!D53,'30'!D53,'31'!D53,'32'!D53,'33'!D53,'34'!D53,'35'!D53,'36'!D94,'37'!D95,'38'!D95,'39'!D95,'40'!D95),"")</f>
        <v/>
      </c>
      <c r="F85" s="150" t="str">
        <f>IFERROR(AVERAGE('1'!I53,'2'!I53,'3'!I53,'4'!I53,'5'!I53,'6'!I53,'7'!I53,'8'!I53,'9'!I53,'10'!I53,'11'!I53,'12'!I53,'13'!I53,'14'!I53,'15'!I53,'16'!I53,'17'!I53,'18'!I53,'19'!I53,'20'!I53,'21'!I53,'22'!I53,'23'!I53,'24'!I53,'25'!I53,'26'!I53,'27'!I53,'28'!I53,'29'!I53,'30'!I53,'31'!I53,'32'!I53,'33'!I53,'34'!I53,'35'!I53,'36'!I94,'37'!I95,'38'!I95,'39'!I95,'40'!I95),"")</f>
        <v/>
      </c>
      <c r="G85" s="150" t="str">
        <f>IFERROR(AVERAGE('1'!O53,'2'!O53,'3'!O53,'4'!O53,'5'!O53,'6'!O53,'7'!O53,'8'!O53,'9'!O53,'10'!O53,'11'!O53,'12'!O53,'13'!O53,'14'!O53,'15'!O53,'16'!O53,'17'!O53,'18'!O53,'19'!O53,'20'!O53,'21'!O53,'22'!O53,'23'!O53,'24'!O53,'25'!O53,'26'!O53,'27'!O53,'28'!O53,'29'!O53,'30'!O53,'31'!O53,'32'!O53,'33'!O53,'34'!O53,'35'!O53,'36'!O94,'37'!O95,'38'!O95,'39'!O95,'40'!O95),"")</f>
        <v/>
      </c>
      <c r="H85" s="150" t="str">
        <f>IFERROR(AVERAGE('1'!U53,'2'!U53,'3'!U53,'4'!U53,'5'!U53,'6'!U53,'7'!U53,'8'!U53,'9'!U53,'10'!U53,'11'!U53,'12'!U53,'13'!U53,'14'!U53,'15'!U53,'16'!U53,'17'!U53,'18'!U53,'19'!U53,'20'!U53,'21'!U53,'22'!U53,'23'!U53,'24'!U53,'25'!U53,'26'!U53,'27'!U53,'28'!U53,'29'!U53,'30'!U53,'31'!U53,'32'!U53,'33'!U53,'34'!U53,'35'!U53,'36'!U94,'37'!U95,'38'!U95,'39'!U95,'40'!U95),"")</f>
        <v/>
      </c>
      <c r="I85" s="150" t="str">
        <f>IFERROR(AVERAGE('1'!AA53,'2'!AA53,'3'!AA53,'4'!AA53,'5'!AA53,'6'!AA53,'7'!AA53,'8'!AA53,'9'!AA53,'10'!AA53,'11'!AA53,'12'!AA53,'13'!AA53,'14'!AA53,'15'!AA53,'16'!AA53,'17'!AA53,'18'!AA53,'19'!AA53,'20'!AA53,'21'!AA53,'22'!AA53,'23'!AA53,'24'!AA53,'25'!AA53,'26'!AA53,'27'!AA53,'28'!AA53,'29'!AA53,'30'!AA53,'31'!AA53,'32'!AA53,'33'!AA53,'34'!AA53,'35'!AA53,'36'!AA94,'37'!AA95,'38'!AA95,'39'!AA95,'40'!AA95),"")</f>
        <v/>
      </c>
    </row>
    <row r="86" spans="1:9" s="3" customFormat="1" ht="23.25" customHeight="1" x14ac:dyDescent="0.25">
      <c r="A86" s="2"/>
      <c r="B86" s="1"/>
      <c r="C86" s="157" t="str">
        <f>Référentiel!C75</f>
        <v>Pro activité &amp; valorisation</v>
      </c>
      <c r="D86" s="150" t="str">
        <f t="shared" si="4"/>
        <v/>
      </c>
      <c r="E86" s="150" t="str">
        <f>IFERROR(AVERAGE('1'!D54,'2'!D54,'3'!D54,'4'!D54,'5'!D54,'6'!D54,'7'!D54,'8'!D54,'9'!D54,'10'!D54,'11'!D54,'12'!D54,'13'!D54,'14'!D54,'15'!D54,'16'!D54,'17'!D54,'18'!D54,'19'!D54,'20'!D54,'21'!D54,'22'!D54,'23'!D54,'24'!D54,'25'!D54,'26'!D54,'27'!D54,'28'!D54,'29'!D54,'30'!D54,'31'!D54,'32'!D54,'33'!D54,'34'!D54,'35'!D54,'36'!D95,'37'!D96,'38'!D96,'39'!D96,'40'!D96),"")</f>
        <v/>
      </c>
      <c r="F86" s="150" t="str">
        <f>IFERROR(AVERAGE('1'!I54,'2'!I54,'3'!I54,'4'!I54,'5'!I54,'6'!I54,'7'!I54,'8'!I54,'9'!I54,'10'!I54,'11'!I54,'12'!I54,'13'!I54,'14'!I54,'15'!I54,'16'!I54,'17'!I54,'18'!I54,'19'!I54,'20'!I54,'21'!I54,'22'!I54,'23'!I54,'24'!I54,'25'!I54,'26'!I54,'27'!I54,'28'!I54,'29'!I54,'30'!I54,'31'!I54,'32'!I54,'33'!I54,'34'!I54,'35'!I54,'36'!I95,'37'!I96,'38'!I96,'39'!I96,'40'!I96),"")</f>
        <v/>
      </c>
      <c r="G86" s="150" t="str">
        <f>IFERROR(AVERAGE('1'!O54,'2'!O54,'3'!O54,'4'!O54,'5'!O54,'6'!O54,'7'!O54,'8'!O54,'9'!O54,'10'!O54,'11'!O54,'12'!O54,'13'!O54,'14'!O54,'15'!O54,'16'!O54,'17'!O54,'18'!O54,'19'!O54,'20'!O54,'21'!O54,'22'!O54,'23'!O54,'24'!O54,'25'!O54,'26'!O54,'27'!O54,'28'!O54,'29'!O54,'30'!O54,'31'!O54,'32'!O54,'33'!O54,'34'!O54,'35'!O54,'36'!O95,'37'!O96,'38'!O96,'39'!O96,'40'!O96),"")</f>
        <v/>
      </c>
      <c r="H86" s="150" t="str">
        <f>IFERROR(AVERAGE('1'!U54,'2'!U54,'3'!U54,'4'!U54,'5'!U54,'6'!U54,'7'!U54,'8'!U54,'9'!U54,'10'!U54,'11'!U54,'12'!U54,'13'!U54,'14'!U54,'15'!U54,'16'!U54,'17'!U54,'18'!U54,'19'!U54,'20'!U54,'21'!U54,'22'!U54,'23'!U54,'24'!U54,'25'!U54,'26'!U54,'27'!U54,'28'!U54,'29'!U54,'30'!U54,'31'!U54,'32'!U54,'33'!U54,'34'!U54,'35'!U54,'36'!U95,'37'!U96,'38'!U96,'39'!U96,'40'!U96),"")</f>
        <v/>
      </c>
      <c r="I86" s="150" t="str">
        <f>IFERROR(AVERAGE('1'!AA54,'2'!AA54,'3'!AA54,'4'!AA54,'5'!AA54,'6'!AA54,'7'!AA54,'8'!AA54,'9'!AA54,'10'!AA54,'11'!AA54,'12'!AA54,'13'!AA54,'14'!AA54,'15'!AA54,'16'!AA54,'17'!AA54,'18'!AA54,'19'!AA54,'20'!AA54,'21'!AA54,'22'!AA54,'23'!AA54,'24'!AA54,'25'!AA54,'26'!AA54,'27'!AA54,'28'!AA54,'29'!AA54,'30'!AA54,'31'!AA54,'32'!AA54,'33'!AA54,'34'!AA54,'35'!AA54,'36'!AA95,'37'!AA96,'38'!AA96,'39'!AA96,'40'!AA96),"")</f>
        <v/>
      </c>
    </row>
    <row r="87" spans="1:9" s="3" customFormat="1" ht="51" customHeight="1" x14ac:dyDescent="0.25">
      <c r="A87" s="2"/>
      <c r="B87" s="1"/>
      <c r="C87" s="157" t="str">
        <f>Référentiel!C76</f>
        <v xml:space="preserve">Capital confiance / Qualité relationnelle </v>
      </c>
      <c r="D87" s="150" t="str">
        <f t="shared" si="4"/>
        <v/>
      </c>
      <c r="E87" s="150" t="str">
        <f>IFERROR(AVERAGE('1'!D55,'2'!D55,'3'!D55,'4'!D55,'5'!D55,'6'!D55,'7'!D55,'8'!D55,'9'!D55,'10'!D55,'11'!D55,'12'!D55,'13'!D55,'14'!D55,'15'!D55,'16'!D55,'17'!D55,'18'!D55,'19'!D55,'20'!D55,'21'!D55,'22'!D55,'23'!D55,'24'!D55,'25'!D55,'26'!D55,'27'!D55,'28'!D55,'29'!D55,'30'!D55,'31'!D55,'32'!D55,'33'!D55,'34'!D55,'35'!D55,'36'!D96,'37'!D97,'38'!D97,'39'!D97,'40'!D97),"")</f>
        <v/>
      </c>
      <c r="F87" s="150" t="str">
        <f>IFERROR(AVERAGE('1'!I55,'2'!I55,'3'!I55,'4'!I55,'5'!I55,'6'!I55,'7'!I55,'8'!I55,'9'!I55,'10'!I55,'11'!I55,'12'!I55,'13'!I55,'14'!I55,'15'!I55,'16'!I55,'17'!I55,'18'!I55,'19'!I55,'20'!I55,'21'!I55,'22'!I55,'23'!I55,'24'!I55,'25'!I55,'26'!I55,'27'!I55,'28'!I55,'29'!I55,'30'!I55,'31'!I55,'32'!I55,'33'!I55,'34'!I55,'35'!I55,'36'!I96,'37'!I97,'38'!I97,'39'!I97,'40'!I97),"")</f>
        <v/>
      </c>
      <c r="G87" s="150" t="str">
        <f>IFERROR(AVERAGE('1'!O55,'2'!O55,'3'!O55,'4'!O55,'5'!O55,'6'!O55,'7'!O55,'8'!O55,'9'!O55,'10'!O55,'11'!O55,'12'!O55,'13'!O55,'14'!O55,'15'!O55,'16'!O55,'17'!O55,'18'!O55,'19'!O55,'20'!O55,'21'!O55,'22'!O55,'23'!O55,'24'!O55,'25'!O55,'26'!O55,'27'!O55,'28'!O55,'29'!O55,'30'!O55,'31'!O55,'32'!O55,'33'!O55,'34'!O55,'35'!O55,'36'!O96,'37'!O97,'38'!O97,'39'!O97,'40'!O97),"")</f>
        <v/>
      </c>
      <c r="H87" s="150" t="str">
        <f>IFERROR(AVERAGE('1'!U55,'2'!U55,'3'!U55,'4'!U55,'5'!U55,'6'!U55,'7'!U55,'8'!U55,'9'!U55,'10'!U55,'11'!U55,'12'!U55,'13'!U55,'14'!U55,'15'!U55,'16'!U55,'17'!U55,'18'!U55,'19'!U55,'20'!U55,'21'!U55,'22'!U55,'23'!U55,'24'!U55,'25'!U55,'26'!U55,'27'!U55,'28'!U55,'29'!U55,'30'!U55,'31'!U55,'32'!U55,'33'!U55,'34'!U55,'35'!U55,'36'!U96,'37'!U97,'38'!U97,'39'!U97,'40'!U97),"")</f>
        <v/>
      </c>
      <c r="I87" s="150" t="str">
        <f>IFERROR(AVERAGE('1'!AA55,'2'!AA55,'3'!AA55,'4'!AA55,'5'!AA55,'6'!AA55,'7'!AA55,'8'!AA55,'9'!AA55,'10'!AA55,'11'!AA55,'12'!AA55,'13'!AA55,'14'!AA55,'15'!AA55,'16'!AA55,'17'!AA55,'18'!AA55,'19'!AA55,'20'!AA55,'21'!AA55,'22'!AA55,'23'!AA55,'24'!AA55,'25'!AA55,'26'!AA55,'27'!AA55,'28'!AA55,'29'!AA55,'30'!AA55,'31'!AA55,'32'!AA55,'33'!AA55,'34'!AA55,'35'!AA55,'36'!AA96,'37'!AA97,'38'!AA97,'39'!AA97,'40'!AA97),"")</f>
        <v/>
      </c>
    </row>
    <row r="88" spans="1:9" s="3" customFormat="1" ht="25.5" hidden="1" customHeight="1" x14ac:dyDescent="0.25">
      <c r="A88" s="2"/>
      <c r="B88" s="1"/>
      <c r="C88" s="157"/>
      <c r="D88" s="150"/>
      <c r="E88" s="150"/>
      <c r="F88" s="150"/>
      <c r="G88" s="150"/>
      <c r="H88" s="150"/>
      <c r="I88" s="150"/>
    </row>
    <row r="89" spans="1:9" s="3" customFormat="1" ht="42.75" hidden="1" customHeight="1" x14ac:dyDescent="0.25">
      <c r="A89" s="2"/>
      <c r="B89" s="1"/>
      <c r="C89" s="157"/>
      <c r="D89" s="150"/>
      <c r="E89" s="150"/>
      <c r="F89" s="150"/>
      <c r="G89" s="150"/>
      <c r="H89" s="150"/>
      <c r="I89" s="150"/>
    </row>
    <row r="90" spans="1:9" s="3" customFormat="1" ht="21" hidden="1" customHeight="1" x14ac:dyDescent="0.25">
      <c r="A90" s="2"/>
      <c r="B90" s="1"/>
      <c r="C90" s="157"/>
      <c r="D90" s="150"/>
      <c r="E90" s="150"/>
      <c r="F90" s="150"/>
      <c r="G90" s="150"/>
      <c r="H90" s="150"/>
      <c r="I90" s="150"/>
    </row>
    <row r="91" spans="1:9" s="3" customFormat="1" ht="25.5" hidden="1" customHeight="1" x14ac:dyDescent="0.25">
      <c r="A91" s="2"/>
      <c r="B91" s="1"/>
      <c r="C91" s="157"/>
      <c r="D91" s="150"/>
      <c r="E91" s="150"/>
      <c r="F91" s="150"/>
      <c r="G91" s="150"/>
      <c r="H91" s="150"/>
      <c r="I91" s="150"/>
    </row>
    <row r="92" spans="1:9" s="3" customFormat="1" ht="30" hidden="1" customHeight="1" x14ac:dyDescent="0.25">
      <c r="A92" s="2"/>
      <c r="B92" s="1"/>
      <c r="C92" s="157"/>
      <c r="D92" s="150"/>
      <c r="E92" s="150"/>
      <c r="F92" s="150"/>
      <c r="G92" s="150"/>
      <c r="H92" s="150"/>
      <c r="I92" s="150"/>
    </row>
    <row r="93" spans="1:9" s="3" customFormat="1" ht="22.5" hidden="1" customHeight="1" x14ac:dyDescent="0.25">
      <c r="A93" s="2"/>
      <c r="B93" s="1"/>
      <c r="C93" s="157"/>
      <c r="D93" s="150"/>
      <c r="E93" s="150"/>
      <c r="F93" s="150"/>
      <c r="G93" s="150"/>
      <c r="H93" s="150"/>
      <c r="I93" s="150"/>
    </row>
    <row r="94" spans="1:9" s="3" customFormat="1" ht="30" hidden="1" customHeight="1" x14ac:dyDescent="0.25">
      <c r="A94" s="2"/>
      <c r="B94" s="1"/>
      <c r="C94" s="157"/>
      <c r="D94" s="150"/>
      <c r="E94" s="150"/>
      <c r="F94" s="150"/>
      <c r="G94" s="150"/>
      <c r="H94" s="150"/>
      <c r="I94" s="150"/>
    </row>
    <row r="95" spans="1:9" s="158" customFormat="1" x14ac:dyDescent="0.25">
      <c r="E95" s="158" t="str">
        <f>IFERROR(AVERAGE('1'!D56,'2'!D56,'3'!D56,'4'!D56,'5'!D56,'6'!D56,'7'!D56,'8'!D56,'9'!D56,'10'!D56,'11'!D56,'12'!D56,'13'!D56,'14'!D56,'15'!D56,'16'!D56,'17'!D56,'18'!D56,'19'!D56,'20'!D56,'21'!D56,'22'!D56,'23'!D56,'24'!D56,'25'!D56,'26'!D56,'27'!D56,'28'!D56,'29'!D56,'30'!D56,'31'!D56,'32'!D56,'33'!D56,'34'!D56,'35'!D56,'36'!D104,'37'!D105,'38'!D105,'39'!D105,'40'!D105),"")</f>
        <v/>
      </c>
      <c r="F95" s="158" t="str">
        <f>IFERROR(AVERAGE('1'!I56,'2'!I56,'3'!I56,'4'!I56,'5'!I56,'6'!I56,'7'!I56,'8'!I56,'9'!I56,'10'!I56,'11'!I56,'12'!I56,'13'!I56,'14'!I56,'15'!I56,'16'!I56,'17'!I56,'18'!I56,'19'!I56,'20'!I56,'21'!I56,'22'!I56,'23'!I56,'24'!I56,'25'!I56,'26'!I56,'27'!I56,'28'!I56,'29'!I56,'30'!I56,'31'!I56,'32'!I56,'33'!I56,'34'!I56,'35'!I56,'36'!I104,'37'!I105,'38'!I105,'39'!I105,'40'!I105),"")</f>
        <v/>
      </c>
      <c r="G95" s="158" t="str">
        <f>IFERROR(AVERAGE('1'!O56,'2'!O56,'3'!O56,'4'!O56,'5'!O56,'6'!O56,'7'!O56,'8'!O56,'9'!O56,'10'!O56,'11'!O56,'12'!O56,'13'!O56,'14'!O56,'15'!O56,'16'!O56,'17'!O56,'18'!O56,'19'!O56,'20'!O56,'21'!O56,'22'!O56,'23'!O56,'24'!O56,'25'!O56,'26'!O56,'27'!O56,'28'!O56,'29'!O56,'30'!O56,'31'!O56,'32'!O56,'33'!O56,'34'!O56,'35'!O56,'36'!O104,'37'!O105,'38'!O105,'39'!O105,'40'!O105),"")</f>
        <v/>
      </c>
      <c r="H95" s="158" t="str">
        <f>IFERROR(AVERAGE('1'!U56,'2'!U56,'3'!U56,'4'!U56,'5'!U56,'6'!U56,'7'!U56,'8'!U56,'9'!U56,'10'!U56,'11'!U56,'12'!U56,'13'!U56,'14'!U56,'15'!U56,'16'!U56,'17'!U56,'18'!U56,'19'!U56,'20'!U56,'21'!U56,'22'!U56,'23'!U56,'24'!U56,'25'!U56,'26'!U56,'27'!U56,'28'!U56,'29'!U56,'30'!U56,'31'!U56,'32'!U56,'33'!U56,'34'!U56,'35'!U56,'36'!U104,'37'!U105,'38'!U105,'39'!U105,'40'!U105),"")</f>
        <v/>
      </c>
      <c r="I95" s="158" t="str">
        <f>IFERROR(AVERAGE('1'!AA56,'2'!AA56,'3'!AA56,'4'!AA56,'5'!AA56,'6'!AA56,'7'!AA56,'8'!AA56,'9'!AA56,'10'!AA56,'11'!AA56,'12'!AA56,'13'!AA56,'14'!AA56,'15'!AA56,'16'!AA56,'17'!AA56,'18'!AA56,'19'!AA56,'20'!AA56,'21'!AA56,'22'!AA56,'23'!AA56,'24'!AA56,'25'!AA56,'26'!AA56,'27'!AA56,'28'!AA56,'29'!AA56,'30'!AA56,'31'!AA56,'32'!AA56,'33'!AA56,'34'!AA56,'35'!AA56,'36'!AA104,'37'!AA105,'38'!AA105,'39'!AA105,'40'!AA105),"")</f>
        <v/>
      </c>
    </row>
    <row r="96" spans="1:9" s="3" customFormat="1" ht="15.75" x14ac:dyDescent="0.25">
      <c r="A96" s="2"/>
      <c r="B96" s="1"/>
      <c r="C96" s="166" t="str">
        <f>Référentiel!C83</f>
        <v>Respect des process de traitement</v>
      </c>
      <c r="D96" s="143" t="str">
        <f t="shared" ref="D96:D104" si="5">IFERROR(AVERAGE(E96:H96),"")</f>
        <v/>
      </c>
      <c r="E96" s="143" t="str">
        <f>IFERROR(AVERAGE('1'!D57,'2'!D57,'3'!D57,'4'!D57,'5'!D57,'6'!D57,'7'!D57,'8'!D57,'9'!D57,'10'!D57,'11'!D57,'12'!D57,'13'!D57,'14'!D57,'15'!D57,'16'!D57,'17'!D57,'18'!D57,'19'!D57,'20'!D57,'21'!D57,'22'!D57,'23'!D57,'24'!D57,'25'!D57,'26'!D57,'27'!D57,'28'!D57,'29'!D57,'30'!D57,'31'!D57,'32'!D57,'33'!D57,'34'!D57,'35'!D57,'36'!D105,'37'!D106,'38'!D106,'39'!D106,'40'!D106),"")</f>
        <v/>
      </c>
      <c r="F96" s="143" t="str">
        <f>IFERROR(AVERAGE('1'!I57,'2'!I57,'3'!I57,'4'!I57,'5'!I57,'6'!I57,'7'!I57,'8'!I57,'9'!I57,'10'!I57,'11'!I57,'12'!I57,'13'!I57,'14'!I57,'15'!I57,'16'!I57,'17'!I57,'18'!I57,'19'!I57,'20'!I57,'21'!I57,'22'!I57,'23'!I57,'24'!I57,'25'!I57,'26'!I57,'27'!I57,'28'!I57,'29'!I57,'30'!I57,'31'!I57,'32'!I57,'33'!I57,'34'!I57,'35'!I57,'36'!I105,'37'!I106,'38'!I106,'39'!I106,'40'!I106),"")</f>
        <v/>
      </c>
      <c r="G96" s="143" t="str">
        <f>IFERROR(AVERAGE('1'!O57,'2'!O57,'3'!O57,'4'!O57,'5'!O57,'6'!O57,'7'!O57,'8'!O57,'9'!O57,'10'!O57,'11'!O57,'12'!O57,'13'!O57,'14'!O57,'15'!O57,'16'!O57,'17'!O57,'18'!O57,'19'!O57,'20'!O57,'21'!O57,'22'!O57,'23'!O57,'24'!O57,'25'!O57,'26'!O57,'27'!O57,'28'!O57,'29'!O57,'30'!O57,'31'!O57,'32'!O57,'33'!O57,'34'!O57,'35'!O57,'36'!O105,'37'!O106,'38'!O106,'39'!O106,'40'!O106),"")</f>
        <v/>
      </c>
      <c r="H96" s="143" t="str">
        <f>IFERROR(AVERAGE('1'!U57,'2'!U57,'3'!U57,'4'!U57,'5'!U57,'6'!U57,'7'!U57,'8'!U57,'9'!U57,'10'!U57,'11'!U57,'12'!U57,'13'!U57,'14'!U57,'15'!U57,'16'!U57,'17'!U57,'18'!U57,'19'!U57,'20'!U57,'21'!U57,'22'!U57,'23'!U57,'24'!U57,'25'!U57,'26'!U57,'27'!U57,'28'!U57,'29'!U57,'30'!U57,'31'!U57,'32'!U57,'33'!U57,'34'!U57,'35'!U57,'36'!U105,'37'!U106,'38'!U106,'39'!U106,'40'!U106),"")</f>
        <v/>
      </c>
      <c r="I96" s="143" t="str">
        <f>IFERROR(AVERAGE('1'!AA57,'2'!AA57,'3'!AA57,'4'!AA57,'5'!AA57,'6'!AA57,'7'!AA57,'8'!AA57,'9'!AA57,'10'!AA57,'11'!AA57,'12'!AA57,'13'!AA57,'14'!AA57,'15'!AA57,'16'!AA57,'17'!AA57,'18'!AA57,'19'!AA57,'20'!AA57,'21'!AA57,'22'!AA57,'23'!AA57,'24'!AA57,'25'!AA57,'26'!AA57,'27'!AA57,'28'!AA57,'29'!AA57,'30'!AA57,'31'!AA57,'32'!AA57,'33'!AA57,'34'!AA57,'35'!AA57,'36'!AA105,'37'!AA106,'38'!AA106,'39'!AA106,'40'!AA106),"")</f>
        <v/>
      </c>
    </row>
    <row r="97" spans="1:9" s="3" customFormat="1" ht="36" x14ac:dyDescent="0.25">
      <c r="A97" s="2"/>
      <c r="B97" s="1"/>
      <c r="C97" s="157" t="str">
        <f>Référentiel!C84</f>
        <v>Maîtrise des procédures/ Sécurisation des prérequis</v>
      </c>
      <c r="D97" s="150" t="str">
        <f t="shared" si="5"/>
        <v/>
      </c>
      <c r="E97" s="150" t="str">
        <f>IFERROR(AVERAGE('1'!D58,'2'!D58,'3'!D58,'4'!D58,'5'!D58,'6'!D58,'7'!D58,'8'!D58,'9'!D58,'10'!D58,'11'!D58,'12'!D58,'13'!D58,'14'!D58,'15'!D58,'16'!D58,'17'!D58,'18'!D58,'19'!D58,'20'!D58,'21'!D58,'22'!D58,'23'!D58,'24'!D58,'25'!D58,'26'!D58,'27'!D58,'28'!D58,'29'!D58,'30'!D58,'31'!D58,'32'!D58,'33'!D58,'34'!D58,'35'!D58,'36'!D106,'37'!D107,'38'!D107,'39'!D107,'40'!D107),"")</f>
        <v/>
      </c>
      <c r="F97" s="150" t="str">
        <f>IFERROR(AVERAGE('1'!I58,'2'!I58,'3'!I58,'4'!I58,'5'!I58,'6'!I58,'7'!I58,'8'!I58,'9'!I58,'10'!I58,'11'!I58,'12'!I58,'13'!I58,'14'!I58,'15'!I58,'16'!I58,'17'!I58,'18'!I58,'19'!I58,'20'!I58,'21'!I58,'22'!I58,'23'!I58,'24'!I58,'25'!I58,'26'!I58,'27'!I58,'28'!I58,'29'!I58,'30'!I58,'31'!I58,'32'!I58,'33'!I58,'34'!I58,'35'!I58,'36'!I106,'37'!I107,'38'!I107,'39'!I107,'40'!I107),"")</f>
        <v/>
      </c>
      <c r="G97" s="150" t="str">
        <f>IFERROR(AVERAGE('1'!O58,'2'!O58,'3'!O58,'4'!O58,'5'!O58,'6'!O58,'7'!O58,'8'!O58,'9'!O58,'10'!O58,'11'!O58,'12'!O58,'13'!O58,'14'!O58,'15'!O58,'16'!O58,'17'!O58,'18'!O58,'19'!O58,'20'!O58,'21'!O58,'22'!O58,'23'!O58,'24'!O58,'25'!O58,'26'!O58,'27'!O58,'28'!O58,'29'!O58,'30'!O58,'31'!O58,'32'!O58,'33'!O58,'34'!O58,'35'!O58,'36'!O106,'37'!O107,'38'!O107,'39'!O107,'40'!O107),"")</f>
        <v/>
      </c>
      <c r="H97" s="150" t="str">
        <f>IFERROR(AVERAGE('1'!U58,'2'!U58,'3'!U58,'4'!U58,'5'!U58,'6'!U58,'7'!U58,'8'!U58,'9'!U58,'10'!U58,'11'!U58,'12'!U58,'13'!U58,'14'!U58,'15'!U58,'16'!U58,'17'!U58,'18'!U58,'19'!U58,'20'!U58,'21'!U58,'22'!U58,'23'!U58,'24'!U58,'25'!U58,'26'!U58,'27'!U58,'28'!U58,'29'!U58,'30'!U58,'31'!U58,'32'!U58,'33'!U58,'34'!U58,'35'!U58,'36'!U106,'37'!U107,'38'!U107,'39'!U107,'40'!U107),"")</f>
        <v/>
      </c>
      <c r="I97" s="150" t="str">
        <f>IFERROR(AVERAGE('1'!AA58,'2'!AA58,'3'!AA58,'4'!AA58,'5'!AA58,'6'!AA58,'7'!AA58,'8'!AA58,'9'!AA58,'10'!AA58,'11'!AA58,'12'!AA58,'13'!AA58,'14'!AA58,'15'!AA58,'16'!AA58,'17'!AA58,'18'!AA58,'19'!AA58,'20'!AA58,'21'!AA58,'22'!AA58,'23'!AA58,'24'!AA58,'25'!AA58,'26'!AA58,'27'!AA58,'28'!AA58,'29'!AA58,'30'!AA58,'31'!AA58,'32'!AA58,'33'!AA58,'34'!AA58,'35'!AA58,'36'!AA106,'37'!AA107,'38'!AA107,'39'!AA107,'40'!AA107),"")</f>
        <v/>
      </c>
    </row>
    <row r="98" spans="1:9" s="3" customFormat="1" ht="18" x14ac:dyDescent="0.25">
      <c r="A98" s="2"/>
      <c r="B98" s="1"/>
      <c r="C98" s="157" t="str">
        <f>Référentiel!C85</f>
        <v>Contre appel</v>
      </c>
      <c r="D98" s="150" t="str">
        <f t="shared" si="5"/>
        <v/>
      </c>
      <c r="E98" s="150" t="str">
        <f>IFERROR(AVERAGE('1'!D59,'2'!D59,'3'!D59,'4'!D59,'5'!D59,'6'!D59,'7'!D59,'8'!D59,'9'!D59,'10'!D59,'11'!D59,'12'!D59,'13'!D59,'14'!D59,'15'!D59,'16'!D59,'17'!D59,'18'!D59,'19'!D59,'20'!D59,'21'!D59,'22'!D59,'23'!D59,'24'!D59,'25'!D59,'26'!D59,'27'!D59,'28'!D59,'29'!D59,'30'!D59,'31'!D59,'32'!D59,'33'!D59,'34'!D59,'35'!D59,'36'!D107,'37'!D108,'38'!D108,'39'!D108,'40'!D108),"")</f>
        <v/>
      </c>
      <c r="F98" s="150" t="str">
        <f>IFERROR(AVERAGE('1'!I59,'2'!I59,'3'!I59,'4'!I59,'5'!I59,'6'!I59,'7'!I59,'8'!I59,'9'!I59,'10'!I59,'11'!I59,'12'!I59,'13'!I59,'14'!I59,'15'!I59,'16'!I59,'17'!I59,'18'!I59,'19'!I59,'20'!I59,'21'!I59,'22'!I59,'23'!I59,'24'!I59,'25'!I59,'26'!I59,'27'!I59,'28'!I59,'29'!I59,'30'!I59,'31'!I59,'32'!I59,'33'!I59,'34'!I59,'35'!I59,'36'!I107,'37'!I108,'38'!I108,'39'!I108,'40'!I108),"")</f>
        <v/>
      </c>
      <c r="G98" s="150" t="str">
        <f>IFERROR(AVERAGE('1'!O59,'2'!O59,'3'!O59,'4'!O59,'5'!O59,'6'!O59,'7'!O59,'8'!O59,'9'!O59,'10'!O59,'11'!O59,'12'!O59,'13'!O59,'14'!O59,'15'!O59,'16'!O59,'17'!O59,'18'!O59,'19'!O59,'20'!O59,'21'!O59,'22'!O59,'23'!O59,'24'!O59,'25'!O59,'26'!O59,'27'!O59,'28'!O59,'29'!O59,'30'!O59,'31'!O59,'32'!O59,'33'!O59,'34'!O59,'35'!O59,'36'!O107,'37'!O108,'38'!O108,'39'!O108,'40'!O108),"")</f>
        <v/>
      </c>
      <c r="H98" s="150" t="str">
        <f>IFERROR(AVERAGE('1'!U59,'2'!U59,'3'!U59,'4'!U59,'5'!U59,'6'!U59,'7'!U59,'8'!U59,'9'!U59,'10'!U59,'11'!U59,'12'!U59,'13'!U59,'14'!U59,'15'!U59,'16'!U59,'17'!U59,'18'!U59,'19'!U59,'20'!U59,'21'!U59,'22'!U59,'23'!U59,'24'!U59,'25'!U59,'26'!U59,'27'!U59,'28'!U59,'29'!U59,'30'!U59,'31'!U59,'32'!U59,'33'!U59,'34'!U59,'35'!U59,'36'!U107,'37'!U108,'38'!U108,'39'!U108,'40'!U108),"")</f>
        <v/>
      </c>
      <c r="I98" s="150" t="str">
        <f>IFERROR(AVERAGE('1'!AA59,'2'!AA59,'3'!AA59,'4'!AA59,'5'!AA59,'6'!AA59,'7'!AA59,'8'!AA59,'9'!AA59,'10'!AA59,'11'!AA59,'12'!AA59,'13'!AA59,'14'!AA59,'15'!AA59,'16'!AA59,'17'!AA59,'18'!AA59,'19'!AA59,'20'!AA59,'21'!AA59,'22'!AA59,'23'!AA59,'24'!AA59,'25'!AA59,'26'!AA59,'27'!AA59,'28'!AA59,'29'!AA59,'30'!AA59,'31'!AA59,'32'!AA59,'33'!AA59,'34'!AA59,'35'!AA59,'36'!AA107,'37'!AA108,'38'!AA108,'39'!AA108,'40'!AA108),"")</f>
        <v/>
      </c>
    </row>
    <row r="99" spans="1:9" s="3" customFormat="1" ht="18" x14ac:dyDescent="0.25">
      <c r="A99" s="2"/>
      <c r="B99" s="1"/>
      <c r="C99" s="157" t="str">
        <f>Référentiel!C86</f>
        <v>Rappel</v>
      </c>
      <c r="D99" s="150" t="str">
        <f t="shared" si="5"/>
        <v/>
      </c>
      <c r="E99" s="150" t="str">
        <f>IFERROR(AVERAGE('1'!D60,'2'!D60,'3'!D60,'4'!D60,'5'!D60,'6'!D60,'7'!D60,'8'!D60,'9'!D60,'10'!D60,'11'!D60,'12'!D60,'13'!D60,'14'!D60,'15'!D60,'16'!D60,'17'!D60,'18'!D60,'19'!D60,'20'!D60,'21'!D60,'22'!D60,'23'!D60,'24'!D60,'25'!D60,'26'!D60,'27'!D60,'28'!D60,'29'!D60,'30'!D60,'31'!D60,'32'!D60,'33'!D60,'34'!D60,'35'!D60,'36'!D108,'37'!D109,'38'!D109,'39'!D109,'40'!D109),"")</f>
        <v/>
      </c>
      <c r="F99" s="150" t="str">
        <f>IFERROR(AVERAGE('1'!I60,'2'!I60,'3'!I60,'4'!I60,'5'!I60,'6'!I60,'7'!I60,'8'!I60,'9'!I60,'10'!I60,'11'!I60,'12'!I60,'13'!I60,'14'!I60,'15'!I60,'16'!I60,'17'!I60,'18'!I60,'19'!I60,'20'!I60,'21'!I60,'22'!I60,'23'!I60,'24'!I60,'25'!I60,'26'!I60,'27'!I60,'28'!I60,'29'!I60,'30'!I60,'31'!I60,'32'!I60,'33'!I60,'34'!I60,'35'!I60,'36'!I108,'37'!I109,'38'!I109,'39'!I109,'40'!I109),"")</f>
        <v/>
      </c>
      <c r="G99" s="150" t="str">
        <f>IFERROR(AVERAGE('1'!O60,'2'!O60,'3'!O60,'4'!O60,'5'!O60,'6'!O60,'7'!O60,'8'!O60,'9'!O60,'10'!O60,'11'!O60,'12'!O60,'13'!O60,'14'!O60,'15'!O60,'16'!O60,'17'!O60,'18'!O60,'19'!O60,'20'!O60,'21'!O60,'22'!O60,'23'!O60,'24'!O60,'25'!O60,'26'!O60,'27'!O60,'28'!O60,'29'!O60,'30'!O60,'31'!O60,'32'!O60,'33'!O60,'34'!O60,'35'!O60,'36'!O108,'37'!O109,'38'!O109,'39'!O109,'40'!O109),"")</f>
        <v/>
      </c>
      <c r="H99" s="150" t="str">
        <f>IFERROR(AVERAGE('1'!U60,'2'!U60,'3'!U60,'4'!U60,'5'!U60,'6'!U60,'7'!U60,'8'!U60,'9'!U60,'10'!U60,'11'!U60,'12'!U60,'13'!U60,'14'!U60,'15'!U60,'16'!U60,'17'!U60,'18'!U60,'19'!U60,'20'!U60,'21'!U60,'22'!U60,'23'!U60,'24'!U60,'25'!U60,'26'!U60,'27'!U60,'28'!U60,'29'!U60,'30'!U60,'31'!U60,'32'!U60,'33'!U60,'34'!U60,'35'!U60,'36'!U108,'37'!U109,'38'!U109,'39'!U109,'40'!U109),"")</f>
        <v/>
      </c>
      <c r="I99" s="150" t="str">
        <f>IFERROR(AVERAGE('1'!AA60,'2'!AA60,'3'!AA60,'4'!AA60,'5'!AA60,'6'!AA60,'7'!AA60,'8'!AA60,'9'!AA60,'10'!AA60,'11'!AA60,'12'!AA60,'13'!AA60,'14'!AA60,'15'!AA60,'16'!AA60,'17'!AA60,'18'!AA60,'19'!AA60,'20'!AA60,'21'!AA60,'22'!AA60,'23'!AA60,'24'!AA60,'25'!AA60,'26'!AA60,'27'!AA60,'28'!AA60,'29'!AA60,'30'!AA60,'31'!AA60,'32'!AA60,'33'!AA60,'34'!AA60,'35'!AA60,'36'!AA108,'37'!AA109,'38'!AA109,'39'!AA109,'40'!AA109),"")</f>
        <v/>
      </c>
    </row>
    <row r="100" spans="1:9" s="3" customFormat="1" ht="18" x14ac:dyDescent="0.25">
      <c r="A100" s="2"/>
      <c r="B100" s="1"/>
      <c r="C100" s="157" t="str">
        <f>Référentiel!C87</f>
        <v>Traçage de la demande dans le SI</v>
      </c>
      <c r="D100" s="150" t="str">
        <f t="shared" si="5"/>
        <v/>
      </c>
      <c r="E100" s="150" t="str">
        <f>IFERROR(AVERAGE('1'!D61,'2'!D61,'3'!D61,'4'!D61,'5'!D61,'6'!D61,'7'!D61,'8'!D61,'9'!D61,'10'!D61,'11'!D61,'12'!D61,'13'!D61,'14'!D61,'15'!D61,'16'!D61,'17'!D61,'18'!D61,'19'!D61,'20'!D61,'21'!D61,'22'!D61,'23'!D61,'24'!D61,'25'!D61,'26'!D61,'27'!D61,'28'!D61,'29'!D61,'30'!D61,'31'!D61,'32'!D61,'33'!D61,'34'!D61,'35'!D61,'36'!D109,'37'!D110,'38'!D110,'39'!D110,'40'!D110),"")</f>
        <v/>
      </c>
      <c r="F100" s="150" t="str">
        <f>IFERROR(AVERAGE('1'!I61,'2'!I61,'3'!I61,'4'!I61,'5'!I61,'6'!I61,'7'!I61,'8'!I61,'9'!I61,'10'!I61,'11'!I61,'12'!I61,'13'!I61,'14'!I61,'15'!I61,'16'!I61,'17'!I61,'18'!I61,'19'!I61,'20'!I61,'21'!I61,'22'!I61,'23'!I61,'24'!I61,'25'!I61,'26'!I61,'27'!I61,'28'!I61,'29'!I61,'30'!I61,'31'!I61,'32'!I61,'33'!I61,'34'!I61,'35'!I61,'36'!I109,'37'!I110,'38'!I110,'39'!I110,'40'!I110),"")</f>
        <v/>
      </c>
      <c r="G100" s="150" t="str">
        <f>IFERROR(AVERAGE('1'!O61,'2'!O61,'3'!O61,'4'!O61,'5'!O61,'6'!O61,'7'!O61,'8'!O61,'9'!O61,'10'!O61,'11'!O61,'12'!O61,'13'!O61,'14'!O61,'15'!O61,'16'!O61,'17'!O61,'18'!O61,'19'!O61,'20'!O61,'21'!O61,'22'!O61,'23'!O61,'24'!O61,'25'!O61,'26'!O61,'27'!O61,'28'!O61,'29'!O61,'30'!O61,'31'!O61,'32'!O61,'33'!O61,'34'!O61,'35'!O61,'36'!O109,'37'!O110,'38'!O110,'39'!O110,'40'!O110),"")</f>
        <v/>
      </c>
      <c r="H100" s="150" t="str">
        <f>IFERROR(AVERAGE('1'!U61,'2'!U61,'3'!U61,'4'!U61,'5'!U61,'6'!U61,'7'!U61,'8'!U61,'9'!U61,'10'!U61,'11'!U61,'12'!U61,'13'!U61,'14'!U61,'15'!U61,'16'!U61,'17'!U61,'18'!U61,'19'!U61,'20'!U61,'21'!U61,'22'!U61,'23'!U61,'24'!U61,'25'!U61,'26'!U61,'27'!U61,'28'!U61,'29'!U61,'30'!U61,'31'!U61,'32'!U61,'33'!U61,'34'!U61,'35'!U61,'36'!U109,'37'!U110,'38'!U110,'39'!U110,'40'!U110),"")</f>
        <v/>
      </c>
      <c r="I100" s="150" t="str">
        <f>IFERROR(AVERAGE('1'!AA61,'2'!AA61,'3'!AA61,'4'!AA61,'5'!AA61,'6'!AA61,'7'!AA61,'8'!AA61,'9'!AA61,'10'!AA61,'11'!AA61,'12'!AA61,'13'!AA61,'14'!AA61,'15'!AA61,'16'!AA61,'17'!AA61,'18'!AA61,'19'!AA61,'20'!AA61,'21'!AA61,'22'!AA61,'23'!AA61,'24'!AA61,'25'!AA61,'26'!AA61,'27'!AA61,'28'!AA61,'29'!AA61,'30'!AA61,'31'!AA61,'32'!AA61,'33'!AA61,'34'!AA61,'35'!AA61,'36'!AA109,'37'!AA110,'38'!AA110,'39'!AA110,'40'!AA110),"")</f>
        <v/>
      </c>
    </row>
    <row r="101" spans="1:9" s="3" customFormat="1" ht="18" x14ac:dyDescent="0.25">
      <c r="A101" s="2"/>
      <c r="B101" s="1"/>
      <c r="C101" s="157" t="str">
        <f>Référentiel!C88</f>
        <v>Traçage adapté à la demande</v>
      </c>
      <c r="D101" s="150" t="str">
        <f t="shared" si="5"/>
        <v/>
      </c>
      <c r="E101" s="150" t="str">
        <f>IFERROR(AVERAGE('1'!D62,'2'!D62,'3'!D62,'4'!D62,'5'!D62,'6'!D62,'7'!D62,'8'!D62,'9'!D62,'10'!D62,'11'!D62,'12'!D62,'13'!D62,'14'!D62,'15'!D62,'16'!D62,'17'!D62,'18'!D62,'19'!D62,'20'!D62,'21'!D62,'22'!D62,'23'!D62,'24'!D62,'25'!D62,'26'!D62,'27'!D62,'28'!D62,'29'!D62,'30'!D62,'31'!D62,'32'!D62,'33'!D62,'34'!D62,'35'!D62,'36'!D110,'37'!D111,'38'!D111,'39'!D111,'40'!D111),"")</f>
        <v/>
      </c>
      <c r="F101" s="150" t="str">
        <f>IFERROR(AVERAGE('1'!I62,'2'!I62,'3'!I62,'4'!I62,'5'!I62,'6'!I62,'7'!I62,'8'!I62,'9'!I62,'10'!I62,'11'!I62,'12'!I62,'13'!I62,'14'!I62,'15'!I62,'16'!I62,'17'!I62,'18'!I62,'19'!I62,'20'!I62,'21'!I62,'22'!I62,'23'!I62,'24'!I62,'25'!I62,'26'!I62,'27'!I62,'28'!I62,'29'!I62,'30'!I62,'31'!I62,'32'!I62,'33'!I62,'34'!I62,'35'!I62,'36'!I110,'37'!I111,'38'!I111,'39'!I111,'40'!I111),"")</f>
        <v/>
      </c>
      <c r="G101" s="150" t="str">
        <f>IFERROR(AVERAGE('1'!O62,'2'!O62,'3'!O62,'4'!O62,'5'!O62,'6'!O62,'7'!O62,'8'!O62,'9'!O62,'10'!O62,'11'!O62,'12'!O62,'13'!O62,'14'!O62,'15'!O62,'16'!O62,'17'!O62,'18'!O62,'19'!O62,'20'!O62,'21'!O62,'22'!O62,'23'!O62,'24'!O62,'25'!O62,'26'!O62,'27'!O62,'28'!O62,'29'!O62,'30'!O62,'31'!O62,'32'!O62,'33'!O62,'34'!O62,'35'!O62,'36'!O110,'37'!O111,'38'!O111,'39'!O111,'40'!O111),"")</f>
        <v/>
      </c>
      <c r="H101" s="150" t="str">
        <f>IFERROR(AVERAGE('1'!U62,'2'!U62,'3'!U62,'4'!U62,'5'!U62,'6'!U62,'7'!U62,'8'!U62,'9'!U62,'10'!U62,'11'!U62,'12'!U62,'13'!U62,'14'!U62,'15'!U62,'16'!U62,'17'!U62,'18'!U62,'19'!U62,'20'!U62,'21'!U62,'22'!U62,'23'!U62,'24'!U62,'25'!U62,'26'!U62,'27'!U62,'28'!U62,'29'!U62,'30'!U62,'31'!U62,'32'!U62,'33'!U62,'34'!U62,'35'!U62,'36'!U110,'37'!U111,'38'!U111,'39'!U111,'40'!U111),"")</f>
        <v/>
      </c>
      <c r="I101" s="150" t="str">
        <f>IFERROR(AVERAGE('1'!AA62,'2'!AA62,'3'!AA62,'4'!AA62,'5'!AA62,'6'!AA62,'7'!AA62,'8'!AA62,'9'!AA62,'10'!AA62,'11'!AA62,'12'!AA62,'13'!AA62,'14'!AA62,'15'!AA62,'16'!AA62,'17'!AA62,'18'!AA62,'19'!AA62,'20'!AA62,'21'!AA62,'22'!AA62,'23'!AA62,'24'!AA62,'25'!AA62,'26'!AA62,'27'!AA62,'28'!AA62,'29'!AA62,'30'!AA62,'31'!AA62,'32'!AA62,'33'!AA62,'34'!AA62,'35'!AA62,'36'!AA110,'37'!AA111,'38'!AA111,'39'!AA111,'40'!AA111),"")</f>
        <v/>
      </c>
    </row>
    <row r="102" spans="1:9" s="3" customFormat="1" ht="18" x14ac:dyDescent="0.25">
      <c r="A102" s="2"/>
      <c r="B102" s="1"/>
      <c r="C102" s="157" t="str">
        <f>Référentiel!C89</f>
        <v>Respect des engagements pris</v>
      </c>
      <c r="D102" s="150" t="str">
        <f t="shared" si="5"/>
        <v/>
      </c>
      <c r="E102" s="150" t="str">
        <f>IFERROR(AVERAGE('1'!D63,'2'!D63,'3'!D63,'4'!D63,'5'!D63,'6'!D63,'7'!D63,'8'!D63,'9'!D63,'10'!D63,'11'!D63,'12'!D63,'13'!D63,'14'!D63,'15'!D63,'16'!D63,'17'!D63,'18'!D63,'19'!D63,'20'!D63,'21'!D63,'22'!D63,'23'!D63,'24'!D63,'25'!D63,'26'!D63,'27'!D63,'28'!D63,'29'!D63,'30'!D63,'31'!D63,'32'!D63,'33'!D63,'34'!D63,'35'!D63,'36'!D111,'37'!D112,'38'!D112,'39'!D112,'40'!D112),"")</f>
        <v/>
      </c>
      <c r="F102" s="150" t="str">
        <f>IFERROR(AVERAGE('1'!I63,'2'!I63,'3'!I63,'4'!I63,'5'!I63,'6'!I63,'7'!I63,'8'!I63,'9'!I63,'10'!I63,'11'!I63,'12'!I63,'13'!I63,'14'!I63,'15'!I63,'16'!I63,'17'!I63,'18'!I63,'19'!I63,'20'!I63,'21'!I63,'22'!I63,'23'!I63,'24'!I63,'25'!I63,'26'!I63,'27'!I63,'28'!I63,'29'!I63,'30'!I63,'31'!I63,'32'!I63,'33'!I63,'34'!I63,'35'!I63,'36'!I111,'37'!I112,'38'!I112,'39'!I112,'40'!I112),"")</f>
        <v/>
      </c>
      <c r="G102" s="150" t="str">
        <f>IFERROR(AVERAGE('1'!O63,'2'!O63,'3'!O63,'4'!O63,'5'!O63,'6'!O63,'7'!O63,'8'!O63,'9'!O63,'10'!O63,'11'!O63,'12'!O63,'13'!O63,'14'!O63,'15'!O63,'16'!O63,'17'!O63,'18'!O63,'19'!O63,'20'!O63,'21'!O63,'22'!O63,'23'!O63,'24'!O63,'25'!O63,'26'!O63,'27'!O63,'28'!O63,'29'!O63,'30'!O63,'31'!O63,'32'!O63,'33'!O63,'34'!O63,'35'!O63,'36'!O111,'37'!O112,'38'!O112,'39'!O112,'40'!O112),"")</f>
        <v/>
      </c>
      <c r="H102" s="150" t="str">
        <f>IFERROR(AVERAGE('1'!U63,'2'!U63,'3'!U63,'4'!U63,'5'!U63,'6'!U63,'7'!U63,'8'!U63,'9'!U63,'10'!U63,'11'!U63,'12'!U63,'13'!U63,'14'!U63,'15'!U63,'16'!U63,'17'!U63,'18'!U63,'19'!U63,'20'!U63,'21'!U63,'22'!U63,'23'!U63,'24'!U63,'25'!U63,'26'!U63,'27'!U63,'28'!U63,'29'!U63,'30'!U63,'31'!U63,'32'!U63,'33'!U63,'34'!U63,'35'!U63,'36'!U111,'37'!U112,'38'!U112,'39'!U112,'40'!U112),"")</f>
        <v/>
      </c>
      <c r="I102" s="150" t="str">
        <f>IFERROR(AVERAGE('1'!AA63,'2'!AA63,'3'!AA63,'4'!AA63,'5'!AA63,'6'!AA63,'7'!AA63,'8'!AA63,'9'!AA63,'10'!AA63,'11'!AA63,'12'!AA63,'13'!AA63,'14'!AA63,'15'!AA63,'16'!AA63,'17'!AA63,'18'!AA63,'19'!AA63,'20'!AA63,'21'!AA63,'22'!AA63,'23'!AA63,'24'!AA63,'25'!AA63,'26'!AA63,'27'!AA63,'28'!AA63,'29'!AA63,'30'!AA63,'31'!AA63,'32'!AA63,'33'!AA63,'34'!AA63,'35'!AA63,'36'!AA111,'37'!AA112,'38'!AA112,'39'!AA112,'40'!AA112),"")</f>
        <v/>
      </c>
    </row>
    <row r="103" spans="1:9" s="3" customFormat="1" ht="42.75" customHeight="1" x14ac:dyDescent="0.25">
      <c r="A103" s="2"/>
      <c r="B103" s="1"/>
      <c r="C103" s="157" t="str">
        <f>Référentiel!C90</f>
        <v>Clarté des commentaires</v>
      </c>
      <c r="D103" s="150" t="str">
        <f t="shared" si="5"/>
        <v/>
      </c>
      <c r="E103" s="150" t="str">
        <f>IFERROR(AVERAGE('1'!D64,'2'!D64,'3'!D64,'4'!D64,'5'!D64,'6'!D64,'7'!D64,'8'!D64,'9'!D64,'10'!D64,'11'!D64,'12'!D64,'13'!D64,'14'!D64,'15'!D64,'16'!D64,'17'!D64,'18'!D64,'19'!D64,'20'!D64,'21'!D64,'22'!D64,'23'!D64,'24'!D64,'25'!D64,'26'!D64,'27'!D64,'28'!D64,'29'!D64,'30'!D64,'31'!D64,'32'!D64,'33'!D64,'34'!D64,'35'!D64,'36'!D112,'37'!D113,'38'!D113,'39'!D113,'40'!D113),"")</f>
        <v/>
      </c>
      <c r="F103" s="150" t="str">
        <f>IFERROR(AVERAGE('1'!I64,'2'!I64,'3'!I64,'4'!I64,'5'!I64,'6'!I64,'7'!I64,'8'!I64,'9'!I64,'10'!I64,'11'!I64,'12'!I64,'13'!I64,'14'!I64,'15'!I64,'16'!I64,'17'!I64,'18'!I64,'19'!I64,'20'!I64,'21'!I64,'22'!I64,'23'!I64,'24'!I64,'25'!I64,'26'!I64,'27'!I64,'28'!I64,'29'!I64,'30'!I64,'31'!I64,'32'!I64,'33'!I64,'34'!I64,'35'!I64,'36'!I112,'37'!I113,'38'!I113,'39'!I113,'40'!I113),"")</f>
        <v/>
      </c>
      <c r="G103" s="150" t="str">
        <f>IFERROR(AVERAGE('1'!O64,'2'!O64,'3'!O64,'4'!O64,'5'!O64,'6'!O64,'7'!O64,'8'!O64,'9'!O64,'10'!O64,'11'!O64,'12'!O64,'13'!O64,'14'!O64,'15'!O64,'16'!O64,'17'!O64,'18'!O64,'19'!O64,'20'!O64,'21'!O64,'22'!O64,'23'!O64,'24'!O64,'25'!O64,'26'!O64,'27'!O64,'28'!O64,'29'!O64,'30'!O64,'31'!O64,'32'!O64,'33'!O64,'34'!O64,'35'!O64,'36'!O112,'37'!O113,'38'!O113,'39'!O113,'40'!O113),"")</f>
        <v/>
      </c>
      <c r="H103" s="150" t="str">
        <f>IFERROR(AVERAGE('1'!U64,'2'!U64,'3'!U64,'4'!U64,'5'!U64,'6'!U64,'7'!U64,'8'!U64,'9'!U64,'10'!U64,'11'!U64,'12'!U64,'13'!U64,'14'!U64,'15'!U64,'16'!U64,'17'!U64,'18'!U64,'19'!U64,'20'!U64,'21'!U64,'22'!U64,'23'!U64,'24'!U64,'25'!U64,'26'!U64,'27'!U64,'28'!U64,'29'!U64,'30'!U64,'31'!U64,'32'!U64,'33'!U64,'34'!U64,'35'!U64,'36'!U112,'37'!U113,'38'!U113,'39'!U113,'40'!U113),"")</f>
        <v/>
      </c>
      <c r="I103" s="150" t="str">
        <f>IFERROR(AVERAGE('1'!AA64,'2'!AA64,'3'!AA64,'4'!AA64,'5'!AA64,'6'!AA64,'7'!AA64,'8'!AA64,'9'!AA64,'10'!AA64,'11'!AA64,'12'!AA64,'13'!AA64,'14'!AA64,'15'!AA64,'16'!AA64,'17'!AA64,'18'!AA64,'19'!AA64,'20'!AA64,'21'!AA64,'22'!AA64,'23'!AA64,'24'!AA64,'25'!AA64,'26'!AA64,'27'!AA64,'28'!AA64,'29'!AA64,'30'!AA64,'31'!AA64,'32'!AA64,'33'!AA64,'34'!AA64,'35'!AA64,'36'!AA112,'37'!AA113,'38'!AA113,'39'!AA113,'40'!AA113),"")</f>
        <v/>
      </c>
    </row>
    <row r="104" spans="1:9" s="3" customFormat="1" ht="21" customHeight="1" x14ac:dyDescent="0.25">
      <c r="A104" s="2"/>
      <c r="B104" s="1"/>
      <c r="C104" s="157" t="str">
        <f>Référentiel!C91</f>
        <v>Jugement de valeur</v>
      </c>
      <c r="D104" s="150" t="str">
        <f t="shared" si="5"/>
        <v/>
      </c>
      <c r="E104" s="150" t="str">
        <f>IFERROR(AVERAGE('1'!D65,'2'!D65,'3'!D65,'4'!D65,'5'!D65,'6'!D65,'7'!D65,'8'!D65,'9'!D65,'10'!D65,'11'!D65,'12'!D65,'13'!D65,'14'!D65,'15'!D65,'16'!D65,'17'!D65,'18'!D65,'19'!D65,'20'!D65,'21'!D65,'22'!D65,'23'!D65,'24'!D65,'25'!D65,'26'!D65,'27'!D65,'28'!D65,'29'!D65,'30'!D65,'31'!D65,'32'!D65,'33'!D65,'34'!D65,'35'!D65,'36'!D113,'37'!D114,'38'!D114,'39'!D114,'40'!D114),"")</f>
        <v/>
      </c>
      <c r="F104" s="150" t="str">
        <f>IFERROR(AVERAGE('1'!I65,'2'!I65,'3'!I65,'4'!I65,'5'!I65,'6'!I65,'7'!I65,'8'!I65,'9'!I65,'10'!I65,'11'!I65,'12'!I65,'13'!I65,'14'!I65,'15'!I65,'16'!I65,'17'!I65,'18'!I65,'19'!I65,'20'!I65,'21'!I65,'22'!I65,'23'!I65,'24'!I65,'25'!I65,'26'!I65,'27'!I65,'28'!I65,'29'!I65,'30'!I65,'31'!I65,'32'!I65,'33'!I65,'34'!I65,'35'!I65,'36'!I113,'37'!I114,'38'!I114,'39'!I114,'40'!I114),"")</f>
        <v/>
      </c>
      <c r="G104" s="150" t="str">
        <f>IFERROR(AVERAGE('1'!O65,'2'!O65,'3'!O65,'4'!O65,'5'!O65,'6'!O65,'7'!O65,'8'!O65,'9'!O65,'10'!O65,'11'!O65,'12'!O65,'13'!O65,'14'!O65,'15'!O65,'16'!O65,'17'!O65,'18'!O65,'19'!O65,'20'!O65,'21'!O65,'22'!O65,'23'!O65,'24'!O65,'25'!O65,'26'!O65,'27'!O65,'28'!O65,'29'!O65,'30'!O65,'31'!O65,'32'!O65,'33'!O65,'34'!O65,'35'!O65,'36'!O113,'37'!O114,'38'!O114,'39'!O114,'40'!O114),"")</f>
        <v/>
      </c>
      <c r="H104" s="150" t="str">
        <f>IFERROR(AVERAGE('1'!U65,'2'!U65,'3'!U65,'4'!U65,'5'!U65,'6'!U65,'7'!U65,'8'!U65,'9'!U65,'10'!U65,'11'!U65,'12'!U65,'13'!U65,'14'!U65,'15'!U65,'16'!U65,'17'!U65,'18'!U65,'19'!U65,'20'!U65,'21'!U65,'22'!U65,'23'!U65,'24'!U65,'25'!U65,'26'!U65,'27'!U65,'28'!U65,'29'!U65,'30'!U65,'31'!U65,'32'!U65,'33'!U65,'34'!U65,'35'!U65,'36'!U113,'37'!U114,'38'!U114,'39'!U114,'40'!U114),"")</f>
        <v/>
      </c>
      <c r="I104" s="150" t="str">
        <f>IFERROR(AVERAGE('1'!AA65,'2'!AA65,'3'!AA65,'4'!AA65,'5'!AA65,'6'!AA65,'7'!AA65,'8'!AA65,'9'!AA65,'10'!AA65,'11'!AA65,'12'!AA65,'13'!AA65,'14'!AA65,'15'!AA65,'16'!AA65,'17'!AA65,'18'!AA65,'19'!AA65,'20'!AA65,'21'!AA65,'22'!AA65,'23'!AA65,'24'!AA65,'25'!AA65,'26'!AA65,'27'!AA65,'28'!AA65,'29'!AA65,'30'!AA65,'31'!AA65,'32'!AA65,'33'!AA65,'34'!AA65,'35'!AA65,'36'!AA113,'37'!AA114,'38'!AA114,'39'!AA114,'40'!AA114),"")</f>
        <v/>
      </c>
    </row>
    <row r="105" spans="1:9" s="3" customFormat="1" ht="24.75" hidden="1" customHeight="1" x14ac:dyDescent="0.25">
      <c r="A105" s="2"/>
      <c r="B105" s="1"/>
      <c r="C105" s="157"/>
      <c r="D105" s="150"/>
      <c r="E105" s="150"/>
      <c r="F105" s="150"/>
      <c r="G105" s="150"/>
      <c r="H105" s="150"/>
      <c r="I105" s="150"/>
    </row>
    <row r="106" spans="1:9" s="3" customFormat="1" ht="23.25" hidden="1" customHeight="1" x14ac:dyDescent="0.25">
      <c r="A106" s="2"/>
      <c r="B106" s="1"/>
      <c r="C106" s="157"/>
      <c r="D106" s="150"/>
      <c r="E106" s="150"/>
      <c r="F106" s="150"/>
      <c r="G106" s="150"/>
      <c r="H106" s="150"/>
      <c r="I106" s="150"/>
    </row>
    <row r="107" spans="1:9" s="3" customFormat="1" ht="21.75" hidden="1" customHeight="1" x14ac:dyDescent="0.25">
      <c r="A107" s="2"/>
      <c r="B107" s="1"/>
      <c r="C107" s="157"/>
      <c r="D107" s="150"/>
      <c r="E107" s="150"/>
      <c r="F107" s="150"/>
      <c r="G107" s="150"/>
      <c r="H107" s="150"/>
      <c r="I107" s="150"/>
    </row>
    <row r="108" spans="1:9" s="3" customFormat="1" ht="24.75" hidden="1" customHeight="1" x14ac:dyDescent="0.25">
      <c r="A108" s="2"/>
      <c r="B108" s="1"/>
      <c r="C108" s="157"/>
      <c r="D108" s="150"/>
      <c r="E108" s="150"/>
      <c r="F108" s="150"/>
      <c r="G108" s="150"/>
      <c r="H108" s="150"/>
      <c r="I108" s="150"/>
    </row>
    <row r="109" spans="1:9" s="3" customFormat="1" ht="33.75" hidden="1" customHeight="1" x14ac:dyDescent="0.25">
      <c r="A109" s="2"/>
      <c r="B109" s="1"/>
      <c r="C109" s="157"/>
      <c r="D109" s="150"/>
      <c r="E109" s="150"/>
      <c r="F109" s="150"/>
      <c r="G109" s="150"/>
      <c r="H109" s="150"/>
      <c r="I109" s="150"/>
    </row>
    <row r="110" spans="1:9" s="3" customFormat="1" ht="28.5" hidden="1" customHeight="1" x14ac:dyDescent="0.25">
      <c r="A110" s="2"/>
      <c r="B110" s="1"/>
      <c r="C110" s="157"/>
      <c r="D110" s="150"/>
      <c r="E110" s="150"/>
      <c r="F110" s="150"/>
      <c r="G110" s="150"/>
      <c r="H110" s="150"/>
      <c r="I110" s="150"/>
    </row>
    <row r="111" spans="1:9" s="3" customFormat="1" ht="32.25" hidden="1" customHeight="1" x14ac:dyDescent="0.25">
      <c r="A111" s="2"/>
      <c r="B111" s="1"/>
      <c r="C111" s="157"/>
      <c r="D111" s="150"/>
      <c r="E111" s="150"/>
      <c r="F111" s="150"/>
      <c r="G111" s="150"/>
      <c r="H111" s="150"/>
      <c r="I111" s="150"/>
    </row>
    <row r="112" spans="1:9" s="158" customFormat="1" hidden="1" x14ac:dyDescent="0.25">
      <c r="E112" s="158" t="str">
        <f>IFERROR(AVERAGE('1'!#REF!,'2'!#REF!,'3'!#REF!,'4'!#REF!,'5'!#REF!,'6'!#REF!,'7'!#REF!,'8'!#REF!,'9'!#REF!,'10'!#REF!,'11'!#REF!,'12'!#REF!,'13'!#REF!,'14'!#REF!,'15'!#REF!,'16'!#REF!,'17'!#REF!,'18'!#REF!,'19'!#REF!,'20'!#REF!,'21'!#REF!,'22'!#REF!,'23'!#REF!,'24'!#REF!,'25'!#REF!,'26'!#REF!,'27'!#REF!,'28'!#REF!,'29'!#REF!,'30'!#REF!,'31'!#REF!,'32'!#REF!,'33'!#REF!,'34'!#REF!,'35'!#REF!,'36'!D121,'37'!D122,'38'!D122,'39'!D122,'40'!D122),"")</f>
        <v/>
      </c>
      <c r="F112" s="158" t="str">
        <f>IFERROR(AVERAGE('1'!#REF!,'2'!#REF!,'3'!#REF!,'4'!#REF!,'5'!#REF!,'6'!#REF!,'7'!#REF!,'8'!#REF!,'9'!#REF!,'10'!#REF!,'11'!#REF!,'12'!#REF!,'13'!#REF!,'14'!#REF!,'15'!#REF!,'16'!#REF!,'17'!#REF!,'18'!#REF!,'19'!#REF!,'20'!#REF!,'21'!#REF!,'22'!#REF!,'23'!#REF!,'24'!#REF!,'25'!#REF!,'26'!#REF!,'27'!#REF!,'28'!#REF!,'29'!#REF!,'30'!#REF!,'31'!#REF!,'32'!#REF!,'33'!#REF!,'34'!#REF!,'35'!#REF!,'36'!I121,'37'!I122,'38'!I122,'39'!I122,'40'!I122),"")</f>
        <v/>
      </c>
      <c r="G112" s="158" t="str">
        <f>IFERROR(AVERAGE('1'!#REF!,'2'!#REF!,'3'!#REF!,'4'!#REF!,'5'!#REF!,'6'!#REF!,'7'!#REF!,'8'!#REF!,'9'!#REF!,'10'!#REF!,'11'!#REF!,'12'!#REF!,'13'!#REF!,'14'!#REF!,'15'!#REF!,'16'!#REF!,'17'!#REF!,'18'!#REF!,'19'!#REF!,'20'!#REF!,'21'!#REF!,'22'!#REF!,'23'!#REF!,'24'!#REF!,'25'!#REF!,'26'!#REF!,'27'!#REF!,'28'!#REF!,'29'!#REF!,'30'!#REF!,'31'!#REF!,'32'!#REF!,'33'!#REF!,'34'!#REF!,'35'!#REF!,'36'!O121,'37'!O122,'38'!O122,'39'!O122,'40'!O122),"")</f>
        <v/>
      </c>
      <c r="H112" s="158" t="str">
        <f>IFERROR(AVERAGE('1'!#REF!,'2'!#REF!,'3'!#REF!,'4'!#REF!,'5'!#REF!,'6'!#REF!,'7'!#REF!,'8'!#REF!,'9'!#REF!,'10'!#REF!,'11'!#REF!,'12'!#REF!,'13'!#REF!,'14'!#REF!,'15'!#REF!,'16'!#REF!,'17'!#REF!,'18'!#REF!,'19'!#REF!,'20'!#REF!,'21'!#REF!,'22'!#REF!,'23'!#REF!,'24'!#REF!,'25'!#REF!,'26'!#REF!,'27'!#REF!,'28'!#REF!,'29'!#REF!,'30'!#REF!,'31'!#REF!,'32'!#REF!,'33'!#REF!,'34'!#REF!,'35'!#REF!,'36'!U121,'37'!U122,'38'!U122,'39'!U122,'40'!U122),"")</f>
        <v/>
      </c>
      <c r="I112" s="158" t="str">
        <f>IFERROR(AVERAGE('1'!#REF!,'2'!#REF!,'3'!#REF!,'4'!#REF!,'5'!#REF!,'6'!#REF!,'7'!#REF!,'8'!#REF!,'9'!#REF!,'10'!#REF!,'11'!#REF!,'12'!#REF!,'13'!#REF!,'14'!#REF!,'15'!#REF!,'16'!#REF!,'17'!#REF!,'18'!#REF!,'19'!#REF!,'20'!#REF!,'21'!#REF!,'22'!#REF!,'23'!#REF!,'24'!#REF!,'25'!#REF!,'26'!#REF!,'27'!#REF!,'28'!#REF!,'29'!#REF!,'30'!#REF!,'31'!#REF!,'32'!#REF!,'33'!#REF!,'34'!#REF!,'35'!#REF!,'36'!AA121,'37'!AA122,'38'!AA122,'39'!AA122,'40'!AA122),"")</f>
        <v/>
      </c>
    </row>
    <row r="113" spans="1:9" s="3" customFormat="1" ht="15.75" hidden="1" x14ac:dyDescent="0.25">
      <c r="A113" s="2"/>
      <c r="B113" s="1"/>
      <c r="C113" s="166"/>
      <c r="D113" s="143"/>
      <c r="E113" s="143"/>
      <c r="F113" s="143"/>
      <c r="G113" s="143"/>
      <c r="H113" s="143"/>
      <c r="I113" s="143"/>
    </row>
    <row r="114" spans="1:9" s="3" customFormat="1" ht="18" hidden="1" x14ac:dyDescent="0.25">
      <c r="A114" s="2"/>
      <c r="B114" s="1"/>
      <c r="C114" s="157"/>
      <c r="D114" s="150"/>
      <c r="E114" s="150"/>
      <c r="F114" s="150"/>
      <c r="G114" s="150"/>
      <c r="H114" s="150"/>
      <c r="I114" s="150"/>
    </row>
    <row r="115" spans="1:9" s="3" customFormat="1" ht="18" hidden="1" x14ac:dyDescent="0.25">
      <c r="A115" s="2"/>
      <c r="B115" s="1"/>
      <c r="C115" s="157"/>
      <c r="D115" s="150"/>
      <c r="E115" s="150"/>
      <c r="F115" s="150"/>
      <c r="G115" s="150"/>
      <c r="H115" s="150"/>
      <c r="I115" s="150"/>
    </row>
    <row r="116" spans="1:9" s="3" customFormat="1" ht="18" hidden="1" x14ac:dyDescent="0.25">
      <c r="A116" s="2"/>
      <c r="B116" s="1"/>
      <c r="C116" s="157"/>
      <c r="D116" s="150"/>
      <c r="E116" s="150"/>
      <c r="F116" s="150"/>
      <c r="G116" s="150"/>
      <c r="H116" s="150"/>
      <c r="I116" s="150"/>
    </row>
    <row r="117" spans="1:9" s="3" customFormat="1" ht="18" hidden="1" x14ac:dyDescent="0.25">
      <c r="A117" s="2"/>
      <c r="B117" s="1"/>
      <c r="C117" s="157"/>
      <c r="D117" s="150"/>
      <c r="E117" s="150"/>
      <c r="F117" s="150"/>
      <c r="G117" s="150"/>
      <c r="H117" s="150"/>
      <c r="I117" s="150"/>
    </row>
    <row r="118" spans="1:9" s="3" customFormat="1" ht="18" hidden="1" x14ac:dyDescent="0.25">
      <c r="A118" s="2"/>
      <c r="B118" s="1"/>
      <c r="C118" s="157"/>
      <c r="D118" s="150"/>
      <c r="E118" s="150"/>
      <c r="F118" s="150"/>
      <c r="G118" s="150"/>
      <c r="H118" s="150"/>
      <c r="I118" s="150"/>
    </row>
    <row r="119" spans="1:9" s="3" customFormat="1" ht="18" hidden="1" x14ac:dyDescent="0.25">
      <c r="A119" s="2"/>
      <c r="B119" s="1"/>
      <c r="C119" s="157"/>
      <c r="D119" s="150"/>
      <c r="E119" s="150"/>
      <c r="F119" s="150"/>
      <c r="G119" s="150"/>
      <c r="H119" s="150"/>
      <c r="I119" s="150"/>
    </row>
    <row r="120" spans="1:9" s="3" customFormat="1" ht="18" hidden="1" x14ac:dyDescent="0.25">
      <c r="A120" s="2"/>
      <c r="B120" s="1"/>
      <c r="C120" s="157"/>
      <c r="D120" s="150"/>
      <c r="E120" s="150"/>
      <c r="F120" s="150"/>
      <c r="G120" s="150"/>
      <c r="H120" s="150"/>
      <c r="I120" s="150"/>
    </row>
    <row r="121" spans="1:9" s="3" customFormat="1" ht="18" hidden="1" x14ac:dyDescent="0.25">
      <c r="A121" s="2"/>
      <c r="B121" s="1"/>
      <c r="C121" s="157"/>
      <c r="D121" s="150"/>
      <c r="E121" s="150"/>
      <c r="F121" s="150"/>
      <c r="G121" s="150"/>
      <c r="H121" s="150"/>
      <c r="I121" s="150"/>
    </row>
    <row r="122" spans="1:9" s="3" customFormat="1" ht="18" hidden="1" x14ac:dyDescent="0.25">
      <c r="A122" s="2"/>
      <c r="B122" s="1"/>
      <c r="C122" s="157"/>
      <c r="D122" s="150"/>
      <c r="E122" s="150"/>
      <c r="F122" s="150"/>
      <c r="G122" s="150"/>
      <c r="H122" s="150"/>
      <c r="I122" s="150"/>
    </row>
    <row r="123" spans="1:9" s="3" customFormat="1" ht="18" hidden="1" x14ac:dyDescent="0.25">
      <c r="A123" s="2"/>
      <c r="B123" s="1"/>
      <c r="C123" s="157"/>
      <c r="D123" s="150"/>
      <c r="E123" s="150"/>
      <c r="F123" s="150"/>
      <c r="G123" s="150"/>
      <c r="H123" s="150"/>
      <c r="I123" s="150"/>
    </row>
    <row r="124" spans="1:9" s="3" customFormat="1" ht="18" hidden="1" x14ac:dyDescent="0.25">
      <c r="A124" s="2"/>
      <c r="B124" s="1"/>
      <c r="C124" s="157"/>
      <c r="D124" s="150"/>
      <c r="E124" s="150"/>
      <c r="F124" s="150"/>
      <c r="G124" s="150"/>
      <c r="H124" s="150"/>
      <c r="I124" s="150"/>
    </row>
    <row r="125" spans="1:9" s="3" customFormat="1" ht="18" hidden="1" x14ac:dyDescent="0.25">
      <c r="A125" s="2"/>
      <c r="B125" s="1"/>
      <c r="C125" s="157"/>
      <c r="D125" s="150"/>
      <c r="E125" s="150"/>
      <c r="F125" s="150"/>
      <c r="G125" s="150"/>
      <c r="H125" s="150"/>
      <c r="I125" s="150"/>
    </row>
    <row r="126" spans="1:9" s="3" customFormat="1" ht="18" hidden="1" x14ac:dyDescent="0.25">
      <c r="A126" s="2"/>
      <c r="B126" s="1"/>
      <c r="C126" s="157"/>
      <c r="D126" s="150"/>
      <c r="E126" s="150"/>
      <c r="F126" s="150"/>
      <c r="G126" s="150"/>
      <c r="H126" s="150"/>
      <c r="I126" s="150"/>
    </row>
    <row r="127" spans="1:9" s="3" customFormat="1" ht="18" hidden="1" x14ac:dyDescent="0.25">
      <c r="A127" s="2"/>
      <c r="B127" s="1"/>
      <c r="C127" s="157"/>
      <c r="D127" s="150"/>
      <c r="E127" s="150"/>
      <c r="F127" s="150"/>
      <c r="G127" s="150"/>
      <c r="H127" s="150"/>
      <c r="I127" s="150"/>
    </row>
    <row r="128" spans="1:9" s="3" customFormat="1" ht="18" hidden="1" x14ac:dyDescent="0.25">
      <c r="A128" s="2"/>
      <c r="B128" s="1"/>
      <c r="C128" s="157"/>
      <c r="D128" s="150"/>
      <c r="E128" s="150"/>
      <c r="F128" s="150"/>
      <c r="G128" s="150"/>
      <c r="H128" s="150"/>
      <c r="I128" s="150"/>
    </row>
    <row r="129" spans="1:9" s="158" customFormat="1" hidden="1" x14ac:dyDescent="0.25"/>
    <row r="130" spans="1:9" s="3" customFormat="1" ht="15.75" hidden="1" x14ac:dyDescent="0.25">
      <c r="A130" s="2"/>
      <c r="B130" s="1"/>
      <c r="C130" s="166"/>
      <c r="D130" s="143"/>
      <c r="E130" s="143"/>
      <c r="F130" s="143"/>
      <c r="G130" s="143"/>
      <c r="H130" s="143"/>
      <c r="I130" s="143"/>
    </row>
    <row r="131" spans="1:9" s="3" customFormat="1" ht="18" hidden="1" x14ac:dyDescent="0.25">
      <c r="A131" s="2"/>
      <c r="B131" s="1"/>
      <c r="C131" s="157"/>
      <c r="D131" s="150"/>
      <c r="E131" s="150"/>
      <c r="F131" s="150"/>
      <c r="G131" s="150"/>
      <c r="H131" s="150"/>
      <c r="I131" s="150"/>
    </row>
    <row r="132" spans="1:9" s="3" customFormat="1" ht="18" hidden="1" x14ac:dyDescent="0.25">
      <c r="A132" s="2"/>
      <c r="B132" s="1"/>
      <c r="C132" s="157"/>
      <c r="D132" s="150"/>
      <c r="E132" s="150"/>
      <c r="F132" s="150"/>
      <c r="G132" s="150"/>
      <c r="H132" s="150"/>
      <c r="I132" s="150"/>
    </row>
    <row r="133" spans="1:9" s="3" customFormat="1" ht="18" hidden="1" customHeight="1" x14ac:dyDescent="0.25">
      <c r="A133" s="2"/>
      <c r="B133" s="1"/>
      <c r="C133" s="157"/>
      <c r="D133" s="150"/>
      <c r="E133" s="150"/>
      <c r="F133" s="150"/>
      <c r="G133" s="150"/>
      <c r="H133" s="150"/>
      <c r="I133" s="150"/>
    </row>
    <row r="134" spans="1:9" s="3" customFormat="1" ht="18" hidden="1" customHeight="1" x14ac:dyDescent="0.25">
      <c r="A134" s="2"/>
      <c r="B134" s="1"/>
      <c r="C134" s="157"/>
      <c r="D134" s="150"/>
      <c r="E134" s="150"/>
      <c r="F134" s="150"/>
      <c r="G134" s="150"/>
      <c r="H134" s="150"/>
      <c r="I134" s="150"/>
    </row>
    <row r="135" spans="1:9" s="3" customFormat="1" ht="18" hidden="1" customHeight="1" x14ac:dyDescent="0.25">
      <c r="A135" s="2"/>
      <c r="B135" s="1"/>
      <c r="C135" s="157"/>
      <c r="D135" s="150"/>
      <c r="E135" s="150"/>
      <c r="F135" s="150"/>
      <c r="G135" s="150"/>
      <c r="H135" s="150"/>
      <c r="I135" s="150"/>
    </row>
    <row r="136" spans="1:9" s="3" customFormat="1" ht="18" hidden="1" customHeight="1" x14ac:dyDescent="0.25">
      <c r="A136" s="2"/>
      <c r="B136" s="1"/>
      <c r="C136" s="157"/>
      <c r="D136" s="150"/>
      <c r="E136" s="150"/>
      <c r="F136" s="150"/>
      <c r="G136" s="150"/>
      <c r="H136" s="150"/>
      <c r="I136" s="150"/>
    </row>
    <row r="137" spans="1:9" s="3" customFormat="1" ht="18" hidden="1" customHeight="1" x14ac:dyDescent="0.25">
      <c r="A137" s="2"/>
      <c r="B137" s="1"/>
      <c r="C137" s="157"/>
      <c r="D137" s="150"/>
      <c r="E137" s="150"/>
      <c r="F137" s="150"/>
      <c r="G137" s="150"/>
      <c r="H137" s="150"/>
      <c r="I137" s="150"/>
    </row>
    <row r="138" spans="1:9" s="3" customFormat="1" ht="18" hidden="1" customHeight="1" x14ac:dyDescent="0.25">
      <c r="A138" s="2"/>
      <c r="B138" s="1"/>
      <c r="C138" s="157"/>
      <c r="D138" s="150"/>
      <c r="E138" s="150"/>
      <c r="F138" s="150"/>
      <c r="G138" s="150"/>
      <c r="H138" s="150"/>
      <c r="I138" s="150"/>
    </row>
    <row r="139" spans="1:9" s="3" customFormat="1" ht="18" hidden="1" customHeight="1" x14ac:dyDescent="0.25">
      <c r="A139" s="2"/>
      <c r="B139" s="1"/>
      <c r="C139" s="157"/>
      <c r="D139" s="150"/>
      <c r="E139" s="150"/>
      <c r="F139" s="150"/>
      <c r="G139" s="150"/>
      <c r="H139" s="150"/>
      <c r="I139" s="150"/>
    </row>
    <row r="140" spans="1:9" s="3" customFormat="1" ht="18" hidden="1" customHeight="1" x14ac:dyDescent="0.25">
      <c r="A140" s="2"/>
      <c r="B140" s="1"/>
      <c r="C140" s="157"/>
      <c r="D140" s="150"/>
      <c r="E140" s="150"/>
      <c r="F140" s="150"/>
      <c r="G140" s="150"/>
      <c r="H140" s="150"/>
      <c r="I140" s="150"/>
    </row>
    <row r="141" spans="1:9" s="3" customFormat="1" ht="18" hidden="1" customHeight="1" x14ac:dyDescent="0.25">
      <c r="A141" s="2"/>
      <c r="B141" s="1"/>
      <c r="C141" s="157"/>
      <c r="D141" s="150"/>
      <c r="E141" s="150"/>
      <c r="F141" s="150"/>
      <c r="G141" s="150"/>
      <c r="H141" s="150"/>
      <c r="I141" s="150"/>
    </row>
    <row r="142" spans="1:9" s="3" customFormat="1" ht="18" hidden="1" customHeight="1" x14ac:dyDescent="0.25">
      <c r="A142" s="2"/>
      <c r="B142" s="1"/>
      <c r="C142" s="157"/>
      <c r="D142" s="150"/>
      <c r="E142" s="150"/>
      <c r="F142" s="150"/>
      <c r="G142" s="150"/>
      <c r="H142" s="150"/>
      <c r="I142" s="150"/>
    </row>
    <row r="143" spans="1:9" s="3" customFormat="1" ht="18" hidden="1" customHeight="1" x14ac:dyDescent="0.25">
      <c r="A143" s="2"/>
      <c r="B143" s="1"/>
      <c r="C143" s="157"/>
      <c r="D143" s="150"/>
      <c r="E143" s="150"/>
      <c r="F143" s="150"/>
      <c r="G143" s="150"/>
      <c r="H143" s="150"/>
      <c r="I143" s="150"/>
    </row>
    <row r="144" spans="1:9" s="3" customFormat="1" ht="18" hidden="1" customHeight="1" x14ac:dyDescent="0.25">
      <c r="A144" s="2"/>
      <c r="B144" s="1"/>
      <c r="C144" s="157"/>
      <c r="D144" s="150"/>
      <c r="E144" s="150"/>
      <c r="F144" s="150"/>
      <c r="G144" s="150"/>
      <c r="H144" s="150"/>
      <c r="I144" s="150"/>
    </row>
    <row r="145" spans="1:9" s="3" customFormat="1" ht="20.45" hidden="1" customHeight="1" x14ac:dyDescent="0.25">
      <c r="A145" s="2"/>
      <c r="B145" s="1"/>
      <c r="C145" s="157"/>
      <c r="D145" s="150"/>
      <c r="E145" s="150"/>
      <c r="F145" s="150"/>
      <c r="G145" s="150"/>
      <c r="H145" s="150"/>
      <c r="I145" s="150"/>
    </row>
    <row r="146" spans="1:9" s="158" customFormat="1" hidden="1" x14ac:dyDescent="0.25"/>
    <row r="147" spans="1:9" ht="15.75" hidden="1" x14ac:dyDescent="0.25">
      <c r="C147" s="166"/>
      <c r="D147" s="143"/>
      <c r="E147" s="143"/>
      <c r="F147" s="143"/>
      <c r="G147" s="143"/>
      <c r="H147" s="143"/>
      <c r="I147" s="143"/>
    </row>
    <row r="148" spans="1:9" ht="18" hidden="1" x14ac:dyDescent="0.25">
      <c r="C148" s="157"/>
      <c r="D148" s="150"/>
      <c r="E148" s="150"/>
      <c r="F148" s="150"/>
      <c r="G148" s="150"/>
      <c r="H148" s="150"/>
      <c r="I148" s="150"/>
    </row>
    <row r="149" spans="1:9" ht="18" hidden="1" x14ac:dyDescent="0.25">
      <c r="C149" s="157"/>
      <c r="D149" s="150"/>
      <c r="E149" s="150"/>
      <c r="F149" s="150"/>
      <c r="G149" s="150"/>
      <c r="H149" s="150"/>
      <c r="I149" s="150"/>
    </row>
    <row r="150" spans="1:9" ht="18" hidden="1" x14ac:dyDescent="0.25">
      <c r="C150" s="157"/>
      <c r="D150" s="150"/>
      <c r="E150" s="150"/>
      <c r="F150" s="150"/>
      <c r="G150" s="150"/>
      <c r="H150" s="150"/>
      <c r="I150" s="150"/>
    </row>
    <row r="151" spans="1:9" ht="18" hidden="1" x14ac:dyDescent="0.25">
      <c r="C151" s="157"/>
      <c r="D151" s="150"/>
      <c r="E151" s="150"/>
      <c r="F151" s="150"/>
      <c r="G151" s="150"/>
      <c r="H151" s="150"/>
      <c r="I151" s="150"/>
    </row>
    <row r="152" spans="1:9" ht="18" hidden="1" x14ac:dyDescent="0.25">
      <c r="C152" s="157"/>
      <c r="D152" s="150"/>
      <c r="E152" s="150"/>
      <c r="F152" s="150"/>
      <c r="G152" s="150"/>
      <c r="H152" s="150"/>
      <c r="I152" s="150"/>
    </row>
    <row r="153" spans="1:9" ht="18" hidden="1" x14ac:dyDescent="0.25">
      <c r="C153" s="157"/>
      <c r="D153" s="150"/>
      <c r="E153" s="150"/>
      <c r="F153" s="150"/>
      <c r="G153" s="150"/>
      <c r="H153" s="150"/>
      <c r="I153" s="150"/>
    </row>
    <row r="154" spans="1:9" ht="18" hidden="1" x14ac:dyDescent="0.25">
      <c r="C154" s="157"/>
      <c r="D154" s="150"/>
      <c r="E154" s="150"/>
      <c r="F154" s="150"/>
      <c r="G154" s="150"/>
      <c r="H154" s="150"/>
      <c r="I154" s="150"/>
    </row>
    <row r="155" spans="1:9" ht="18" hidden="1" x14ac:dyDescent="0.25">
      <c r="C155" s="157"/>
      <c r="D155" s="150"/>
      <c r="E155" s="150"/>
      <c r="F155" s="150"/>
      <c r="G155" s="150"/>
      <c r="H155" s="150"/>
      <c r="I155" s="150"/>
    </row>
    <row r="156" spans="1:9" ht="18" hidden="1" x14ac:dyDescent="0.25">
      <c r="C156" s="157"/>
      <c r="D156" s="150"/>
      <c r="E156" s="150"/>
      <c r="F156" s="150"/>
      <c r="G156" s="150"/>
      <c r="H156" s="150"/>
      <c r="I156" s="150"/>
    </row>
    <row r="157" spans="1:9" ht="18" hidden="1" x14ac:dyDescent="0.25">
      <c r="C157" s="157"/>
      <c r="D157" s="150"/>
      <c r="E157" s="150"/>
      <c r="F157" s="150"/>
      <c r="G157" s="150"/>
      <c r="H157" s="150"/>
      <c r="I157" s="150"/>
    </row>
    <row r="158" spans="1:9" ht="18" hidden="1" x14ac:dyDescent="0.25">
      <c r="C158" s="157"/>
      <c r="D158" s="150"/>
      <c r="E158" s="150"/>
      <c r="F158" s="150"/>
      <c r="G158" s="150"/>
      <c r="H158" s="150"/>
      <c r="I158" s="150"/>
    </row>
    <row r="159" spans="1:9" ht="18" hidden="1" x14ac:dyDescent="0.25">
      <c r="C159" s="157"/>
      <c r="D159" s="150"/>
      <c r="E159" s="150"/>
      <c r="F159" s="150"/>
      <c r="G159" s="150"/>
      <c r="H159" s="150"/>
      <c r="I159" s="150"/>
    </row>
    <row r="160" spans="1:9" ht="18" hidden="1" x14ac:dyDescent="0.25">
      <c r="C160" s="157"/>
      <c r="D160" s="150"/>
      <c r="E160" s="150"/>
      <c r="F160" s="150"/>
      <c r="G160" s="150"/>
      <c r="H160" s="150"/>
      <c r="I160" s="150"/>
    </row>
    <row r="161" spans="2:9" ht="18" hidden="1" x14ac:dyDescent="0.25">
      <c r="C161" s="157"/>
      <c r="D161" s="150"/>
      <c r="E161" s="150"/>
      <c r="F161" s="150"/>
      <c r="G161" s="150"/>
      <c r="H161" s="150"/>
      <c r="I161" s="150"/>
    </row>
    <row r="162" spans="2:9" ht="18" hidden="1" x14ac:dyDescent="0.25">
      <c r="C162" s="168"/>
      <c r="D162" s="150"/>
      <c r="E162" s="150"/>
      <c r="F162" s="150"/>
      <c r="G162" s="150"/>
      <c r="H162" s="150"/>
      <c r="I162" s="150"/>
    </row>
    <row r="163" spans="2:9" s="9" customFormat="1" ht="15.75" hidden="1" x14ac:dyDescent="0.25">
      <c r="B163" s="140"/>
      <c r="C163" s="169"/>
      <c r="D163" s="155"/>
      <c r="E163" s="155"/>
      <c r="F163" s="155"/>
      <c r="G163" s="155"/>
      <c r="H163" s="155"/>
      <c r="I163" s="155"/>
    </row>
    <row r="164" spans="2:9" ht="15.75" hidden="1" x14ac:dyDescent="0.25">
      <c r="C164" s="170"/>
      <c r="D164" s="143"/>
      <c r="E164" s="143"/>
      <c r="F164" s="143"/>
      <c r="G164" s="143"/>
      <c r="H164" s="143"/>
      <c r="I164" s="143"/>
    </row>
    <row r="165" spans="2:9" ht="18" hidden="1" x14ac:dyDescent="0.25">
      <c r="C165" s="157"/>
      <c r="D165" s="150"/>
      <c r="E165" s="150"/>
      <c r="F165" s="150"/>
      <c r="G165" s="150"/>
      <c r="H165" s="150"/>
      <c r="I165" s="150"/>
    </row>
    <row r="166" spans="2:9" ht="18" hidden="1" x14ac:dyDescent="0.25">
      <c r="C166" s="157"/>
      <c r="D166" s="150"/>
      <c r="E166" s="150"/>
      <c r="F166" s="150"/>
      <c r="G166" s="150"/>
      <c r="H166" s="150"/>
      <c r="I166" s="150"/>
    </row>
    <row r="167" spans="2:9" ht="18" hidden="1" x14ac:dyDescent="0.25">
      <c r="C167" s="157"/>
      <c r="D167" s="150"/>
      <c r="E167" s="150"/>
      <c r="F167" s="150"/>
      <c r="G167" s="150"/>
      <c r="H167" s="150"/>
      <c r="I167" s="150"/>
    </row>
    <row r="168" spans="2:9" ht="18" hidden="1" x14ac:dyDescent="0.25">
      <c r="C168" s="157"/>
      <c r="D168" s="150"/>
      <c r="E168" s="150"/>
      <c r="F168" s="150"/>
      <c r="G168" s="150"/>
      <c r="H168" s="150"/>
      <c r="I168" s="150"/>
    </row>
    <row r="169" spans="2:9" ht="18" hidden="1" x14ac:dyDescent="0.25">
      <c r="C169" s="157"/>
      <c r="D169" s="150"/>
      <c r="E169" s="150"/>
      <c r="F169" s="150"/>
      <c r="G169" s="150"/>
      <c r="H169" s="150"/>
      <c r="I169" s="150"/>
    </row>
    <row r="170" spans="2:9" ht="18" hidden="1" x14ac:dyDescent="0.25">
      <c r="C170" s="157"/>
      <c r="D170" s="150"/>
      <c r="E170" s="150"/>
      <c r="F170" s="150"/>
      <c r="G170" s="150"/>
      <c r="H170" s="150"/>
      <c r="I170" s="150"/>
    </row>
    <row r="171" spans="2:9" ht="18" hidden="1" x14ac:dyDescent="0.25">
      <c r="C171" s="157"/>
      <c r="D171" s="150"/>
      <c r="E171" s="150"/>
      <c r="F171" s="150"/>
      <c r="G171" s="150"/>
      <c r="H171" s="150"/>
      <c r="I171" s="150"/>
    </row>
    <row r="172" spans="2:9" ht="18" hidden="1" x14ac:dyDescent="0.25">
      <c r="C172" s="157"/>
      <c r="D172" s="150"/>
      <c r="E172" s="150"/>
      <c r="F172" s="150"/>
      <c r="G172" s="150"/>
      <c r="H172" s="150"/>
      <c r="I172" s="150"/>
    </row>
    <row r="173" spans="2:9" ht="18" hidden="1" x14ac:dyDescent="0.25">
      <c r="C173" s="157"/>
      <c r="D173" s="150"/>
      <c r="E173" s="150"/>
      <c r="F173" s="150"/>
      <c r="G173" s="150"/>
      <c r="H173" s="150"/>
      <c r="I173" s="150"/>
    </row>
    <row r="174" spans="2:9" ht="18" hidden="1" x14ac:dyDescent="0.25">
      <c r="C174" s="157"/>
      <c r="D174" s="150"/>
      <c r="E174" s="150"/>
      <c r="F174" s="150"/>
      <c r="G174" s="150"/>
      <c r="H174" s="150"/>
      <c r="I174" s="150"/>
    </row>
    <row r="175" spans="2:9" ht="18" hidden="1" x14ac:dyDescent="0.25">
      <c r="C175" s="157"/>
      <c r="D175" s="150"/>
      <c r="E175" s="150"/>
      <c r="F175" s="150"/>
      <c r="G175" s="150"/>
      <c r="H175" s="150"/>
      <c r="I175" s="150"/>
    </row>
    <row r="176" spans="2:9" ht="18" hidden="1" x14ac:dyDescent="0.25">
      <c r="C176" s="157"/>
      <c r="D176" s="150"/>
      <c r="E176" s="150"/>
      <c r="F176" s="150"/>
      <c r="G176" s="150"/>
      <c r="H176" s="150"/>
      <c r="I176" s="150"/>
    </row>
    <row r="177" spans="2:9" ht="18" hidden="1" x14ac:dyDescent="0.25">
      <c r="C177" s="157"/>
      <c r="D177" s="150"/>
      <c r="E177" s="150"/>
      <c r="F177" s="150"/>
      <c r="G177" s="150"/>
      <c r="H177" s="150"/>
      <c r="I177" s="150"/>
    </row>
    <row r="178" spans="2:9" ht="18" hidden="1" x14ac:dyDescent="0.25">
      <c r="C178" s="157"/>
      <c r="D178" s="150"/>
      <c r="E178" s="150"/>
      <c r="F178" s="150"/>
      <c r="G178" s="150"/>
      <c r="H178" s="150"/>
      <c r="I178" s="150"/>
    </row>
    <row r="179" spans="2:9" ht="18" hidden="1" x14ac:dyDescent="0.25">
      <c r="C179" s="168"/>
      <c r="D179" s="150"/>
      <c r="E179" s="150"/>
      <c r="F179" s="150"/>
      <c r="G179" s="150"/>
      <c r="H179" s="150"/>
      <c r="I179" s="150"/>
    </row>
    <row r="180" spans="2:9" s="9" customFormat="1" ht="15.75" x14ac:dyDescent="0.25">
      <c r="B180" s="10"/>
      <c r="C180" s="169"/>
      <c r="D180" s="155"/>
      <c r="E180" s="155"/>
      <c r="F180" s="155"/>
      <c r="G180" s="155"/>
      <c r="H180" s="155"/>
      <c r="I180" s="155"/>
    </row>
    <row r="181" spans="2:9" ht="15.75" x14ac:dyDescent="0.25">
      <c r="D181" s="151"/>
      <c r="E181" s="151"/>
      <c r="F181" s="151"/>
      <c r="G181" s="151"/>
      <c r="H181" s="151"/>
      <c r="I181" s="151"/>
    </row>
    <row r="182" spans="2:9" ht="15.75" x14ac:dyDescent="0.25">
      <c r="D182" s="151"/>
      <c r="E182" s="151"/>
      <c r="F182" s="151"/>
      <c r="G182" s="151"/>
      <c r="H182" s="151"/>
      <c r="I182" s="151"/>
    </row>
    <row r="183" spans="2:9" ht="15.75" x14ac:dyDescent="0.25">
      <c r="D183" s="151"/>
      <c r="E183" s="151"/>
      <c r="F183" s="151"/>
      <c r="G183" s="151"/>
      <c r="H183" s="151"/>
      <c r="I183" s="151"/>
    </row>
    <row r="184" spans="2:9" ht="15.75" x14ac:dyDescent="0.25">
      <c r="D184" s="151"/>
      <c r="E184" s="151"/>
      <c r="F184" s="151"/>
      <c r="G184" s="151"/>
      <c r="H184" s="151"/>
      <c r="I184" s="151"/>
    </row>
    <row r="185" spans="2:9" ht="15.75" x14ac:dyDescent="0.25">
      <c r="D185" s="151"/>
      <c r="E185" s="151"/>
      <c r="F185" s="151"/>
      <c r="G185" s="151"/>
      <c r="H185" s="151"/>
      <c r="I185" s="151"/>
    </row>
    <row r="186" spans="2:9" ht="15.75" x14ac:dyDescent="0.25">
      <c r="D186" s="151"/>
      <c r="E186" s="151"/>
      <c r="F186" s="151"/>
      <c r="G186" s="151"/>
      <c r="H186" s="151"/>
      <c r="I186" s="151"/>
    </row>
    <row r="187" spans="2:9" ht="15.75" x14ac:dyDescent="0.25">
      <c r="D187" s="151"/>
      <c r="E187" s="151"/>
      <c r="F187" s="151"/>
      <c r="G187" s="151"/>
      <c r="H187" s="151"/>
      <c r="I187" s="151"/>
    </row>
    <row r="188" spans="2:9" ht="15.75" x14ac:dyDescent="0.25">
      <c r="D188" s="151"/>
      <c r="E188" s="151"/>
      <c r="F188" s="151"/>
      <c r="G188" s="151"/>
      <c r="H188" s="151"/>
      <c r="I188" s="151"/>
    </row>
    <row r="189" spans="2:9" ht="15.75" x14ac:dyDescent="0.25">
      <c r="D189" s="151"/>
      <c r="E189" s="151"/>
      <c r="F189" s="151"/>
      <c r="G189" s="151"/>
      <c r="H189" s="151"/>
      <c r="I189" s="151"/>
    </row>
    <row r="190" spans="2:9" ht="15.75" x14ac:dyDescent="0.25">
      <c r="D190" s="151"/>
      <c r="E190" s="199"/>
      <c r="F190" s="156"/>
      <c r="G190" s="198"/>
      <c r="H190" s="198"/>
      <c r="I190" s="198"/>
    </row>
    <row r="191" spans="2:9" ht="15.75" x14ac:dyDescent="0.25">
      <c r="D191" s="151"/>
      <c r="E191" s="199"/>
      <c r="F191" s="156"/>
      <c r="G191" s="198"/>
      <c r="H191" s="198"/>
      <c r="I191" s="198"/>
    </row>
    <row r="192" spans="2:9" ht="15.75" x14ac:dyDescent="0.25">
      <c r="D192" s="151"/>
      <c r="E192" s="199"/>
      <c r="F192" s="156"/>
      <c r="G192" s="198"/>
      <c r="H192" s="198"/>
      <c r="I192" s="198"/>
    </row>
    <row r="193" spans="4:9" ht="15.75" x14ac:dyDescent="0.25">
      <c r="D193" s="151"/>
      <c r="E193" s="199"/>
      <c r="F193" s="156"/>
      <c r="G193" s="198"/>
      <c r="H193" s="198"/>
      <c r="I193" s="198"/>
    </row>
    <row r="194" spans="4:9" ht="15.75" x14ac:dyDescent="0.25">
      <c r="D194" s="151"/>
      <c r="E194" s="199"/>
      <c r="F194" s="156"/>
      <c r="G194" s="198"/>
      <c r="H194" s="198"/>
      <c r="I194" s="198"/>
    </row>
    <row r="195" spans="4:9" ht="15.75" x14ac:dyDescent="0.25">
      <c r="D195" s="151"/>
      <c r="E195" s="199"/>
      <c r="F195" s="156"/>
      <c r="G195" s="198"/>
      <c r="H195" s="198"/>
      <c r="I195" s="198"/>
    </row>
    <row r="196" spans="4:9" ht="15.75" x14ac:dyDescent="0.25">
      <c r="D196" s="151"/>
      <c r="E196" s="199"/>
      <c r="F196" s="156"/>
      <c r="G196" s="198"/>
      <c r="H196" s="198"/>
      <c r="I196" s="198"/>
    </row>
    <row r="197" spans="4:9" ht="15.75" x14ac:dyDescent="0.25">
      <c r="D197" s="151"/>
      <c r="E197" s="199"/>
      <c r="F197" s="156"/>
      <c r="G197" s="198"/>
      <c r="H197" s="198"/>
      <c r="I197" s="198"/>
    </row>
    <row r="198" spans="4:9" ht="15.75" x14ac:dyDescent="0.25">
      <c r="D198" s="151"/>
      <c r="E198" s="199"/>
      <c r="F198" s="156"/>
      <c r="G198" s="198"/>
      <c r="H198" s="198"/>
      <c r="I198" s="198"/>
    </row>
    <row r="199" spans="4:9" ht="15.75" x14ac:dyDescent="0.25">
      <c r="D199" s="151"/>
      <c r="E199" s="199"/>
      <c r="F199" s="156"/>
      <c r="G199" s="198"/>
      <c r="H199" s="198"/>
      <c r="I199" s="198"/>
    </row>
    <row r="200" spans="4:9" ht="15.75" x14ac:dyDescent="0.25">
      <c r="D200" s="151"/>
      <c r="E200" s="199"/>
      <c r="F200" s="156"/>
      <c r="G200" s="198"/>
      <c r="H200" s="198"/>
      <c r="I200" s="198"/>
    </row>
    <row r="201" spans="4:9" ht="15.75" x14ac:dyDescent="0.25">
      <c r="D201" s="151"/>
      <c r="E201" s="199"/>
      <c r="F201" s="156"/>
      <c r="G201" s="198"/>
      <c r="H201" s="198"/>
      <c r="I201" s="198"/>
    </row>
    <row r="202" spans="4:9" ht="15.75" x14ac:dyDescent="0.25">
      <c r="D202" s="151"/>
      <c r="E202" s="199"/>
      <c r="F202" s="156"/>
      <c r="G202" s="198"/>
      <c r="H202" s="198"/>
      <c r="I202" s="198"/>
    </row>
    <row r="203" spans="4:9" ht="15.75" x14ac:dyDescent="0.25">
      <c r="D203" s="151"/>
      <c r="E203" s="199"/>
      <c r="F203" s="156"/>
      <c r="G203" s="198"/>
      <c r="H203" s="198"/>
      <c r="I203" s="198"/>
    </row>
    <row r="204" spans="4:9" ht="15.75" x14ac:dyDescent="0.25">
      <c r="D204" s="151"/>
      <c r="E204" s="199"/>
      <c r="F204" s="156"/>
      <c r="G204" s="198"/>
      <c r="H204" s="198"/>
      <c r="I204" s="198"/>
    </row>
    <row r="205" spans="4:9" ht="15.75" x14ac:dyDescent="0.25">
      <c r="D205" s="151"/>
      <c r="E205" s="199"/>
      <c r="F205" s="156"/>
      <c r="G205" s="198"/>
      <c r="H205" s="198"/>
      <c r="I205" s="198"/>
    </row>
    <row r="206" spans="4:9" ht="15.75" x14ac:dyDescent="0.25">
      <c r="D206" s="151"/>
      <c r="E206" s="199"/>
      <c r="F206" s="156"/>
      <c r="G206" s="198"/>
      <c r="H206" s="198"/>
      <c r="I206" s="198"/>
    </row>
    <row r="207" spans="4:9" ht="15.75" x14ac:dyDescent="0.25">
      <c r="D207" s="151"/>
      <c r="E207" s="199"/>
      <c r="F207" s="156"/>
      <c r="G207" s="198"/>
      <c r="H207" s="198"/>
      <c r="I207" s="198"/>
    </row>
    <row r="208" spans="4:9" ht="15.75" x14ac:dyDescent="0.25">
      <c r="D208" s="151"/>
      <c r="E208" s="199"/>
      <c r="F208" s="156"/>
      <c r="G208" s="198"/>
      <c r="H208" s="198"/>
      <c r="I208" s="198"/>
    </row>
    <row r="209" spans="4:9" ht="15.75" x14ac:dyDescent="0.25">
      <c r="D209" s="151"/>
      <c r="E209" s="199"/>
      <c r="F209" s="156"/>
      <c r="G209" s="198"/>
      <c r="H209" s="198"/>
      <c r="I209" s="198"/>
    </row>
    <row r="210" spans="4:9" ht="15.75" x14ac:dyDescent="0.25">
      <c r="D210" s="151"/>
      <c r="E210" s="199"/>
      <c r="F210" s="156"/>
      <c r="G210" s="198"/>
      <c r="H210" s="198"/>
      <c r="I210" s="198"/>
    </row>
    <row r="211" spans="4:9" ht="15.75" x14ac:dyDescent="0.25">
      <c r="D211" s="151"/>
      <c r="E211" s="199"/>
      <c r="F211" s="156"/>
      <c r="G211" s="198"/>
      <c r="H211" s="198"/>
      <c r="I211" s="198"/>
    </row>
    <row r="212" spans="4:9" ht="15.75" x14ac:dyDescent="0.25">
      <c r="D212" s="151"/>
      <c r="E212" s="199"/>
      <c r="F212" s="156"/>
      <c r="G212" s="198"/>
      <c r="H212" s="198"/>
      <c r="I212" s="198"/>
    </row>
    <row r="213" spans="4:9" ht="15.75" x14ac:dyDescent="0.25">
      <c r="D213" s="151"/>
      <c r="E213" s="199"/>
      <c r="F213" s="156"/>
      <c r="G213" s="198"/>
      <c r="H213" s="198"/>
    </row>
    <row r="214" spans="4:9" ht="15.75" x14ac:dyDescent="0.25">
      <c r="D214" s="151"/>
      <c r="E214" s="199"/>
      <c r="F214" s="156"/>
      <c r="G214" s="198"/>
      <c r="H214" s="198"/>
    </row>
    <row r="215" spans="4:9" ht="15.75" x14ac:dyDescent="0.25">
      <c r="D215" s="151"/>
      <c r="E215" s="199"/>
      <c r="F215" s="156"/>
      <c r="G215" s="198"/>
      <c r="H215" s="198"/>
    </row>
    <row r="216" spans="4:9" ht="15.75" x14ac:dyDescent="0.25">
      <c r="D216" s="151"/>
      <c r="E216" s="199"/>
      <c r="F216" s="156"/>
      <c r="G216" s="198"/>
      <c r="H216" s="198"/>
    </row>
    <row r="217" spans="4:9" ht="15.75" x14ac:dyDescent="0.25">
      <c r="D217" s="151"/>
      <c r="E217" s="199"/>
      <c r="F217" s="156"/>
      <c r="G217" s="198"/>
      <c r="H217" s="198"/>
    </row>
    <row r="218" spans="4:9" ht="15.75" x14ac:dyDescent="0.25">
      <c r="D218" s="151"/>
      <c r="E218" s="199"/>
      <c r="F218" s="156"/>
      <c r="G218" s="198"/>
      <c r="H218" s="198"/>
    </row>
    <row r="219" spans="4:9" ht="15.75" x14ac:dyDescent="0.25">
      <c r="D219" s="151"/>
      <c r="E219" s="199"/>
      <c r="F219" s="156"/>
      <c r="G219" s="198"/>
      <c r="H219" s="198"/>
    </row>
    <row r="220" spans="4:9" ht="15.75" x14ac:dyDescent="0.25">
      <c r="D220" s="151"/>
      <c r="E220" s="199"/>
      <c r="F220" s="156"/>
      <c r="G220" s="198"/>
      <c r="H220" s="198"/>
    </row>
    <row r="221" spans="4:9" ht="15.75" x14ac:dyDescent="0.25">
      <c r="D221" s="151"/>
      <c r="E221" s="199"/>
      <c r="F221" s="156"/>
      <c r="G221" s="198"/>
      <c r="H221" s="198"/>
    </row>
    <row r="222" spans="4:9" ht="15.75" x14ac:dyDescent="0.25">
      <c r="D222" s="151"/>
      <c r="E222" s="199"/>
      <c r="F222" s="156"/>
      <c r="G222" s="198"/>
      <c r="H222" s="198"/>
    </row>
    <row r="223" spans="4:9" ht="15.75" x14ac:dyDescent="0.25">
      <c r="D223" s="151"/>
      <c r="E223" s="199"/>
      <c r="F223" s="156"/>
      <c r="G223" s="198"/>
      <c r="H223" s="198"/>
    </row>
    <row r="224" spans="4:9" ht="15.75" x14ac:dyDescent="0.25">
      <c r="D224" s="151"/>
      <c r="E224" s="199"/>
      <c r="F224" s="156"/>
      <c r="G224" s="198"/>
      <c r="H224" s="198"/>
    </row>
    <row r="225" spans="4:8" ht="15.75" x14ac:dyDescent="0.25">
      <c r="D225" s="151"/>
      <c r="E225" s="199"/>
      <c r="F225" s="156"/>
      <c r="G225" s="198"/>
      <c r="H225" s="198"/>
    </row>
    <row r="226" spans="4:8" ht="15.75" x14ac:dyDescent="0.25">
      <c r="D226" s="151"/>
      <c r="E226" s="199"/>
      <c r="F226" s="156"/>
      <c r="G226" s="198"/>
      <c r="H226" s="198"/>
    </row>
    <row r="227" spans="4:8" ht="15.75" x14ac:dyDescent="0.25">
      <c r="D227" s="151"/>
      <c r="E227" s="199"/>
      <c r="F227" s="156"/>
      <c r="G227" s="198"/>
      <c r="H227" s="198"/>
    </row>
    <row r="228" spans="4:8" ht="15.75" x14ac:dyDescent="0.25">
      <c r="D228" s="151"/>
      <c r="E228" s="199"/>
      <c r="F228" s="156"/>
      <c r="G228" s="198"/>
      <c r="H228" s="198"/>
    </row>
    <row r="229" spans="4:8" ht="15.75" x14ac:dyDescent="0.25">
      <c r="D229" s="151"/>
      <c r="E229" s="199"/>
      <c r="F229" s="156"/>
      <c r="G229" s="198"/>
      <c r="H229" s="198"/>
    </row>
    <row r="230" spans="4:8" ht="15.75" x14ac:dyDescent="0.25">
      <c r="D230" s="151"/>
      <c r="E230" s="199"/>
      <c r="F230" s="156"/>
      <c r="G230" s="198"/>
      <c r="H230" s="198"/>
    </row>
    <row r="231" spans="4:8" ht="15.75" x14ac:dyDescent="0.25">
      <c r="D231" s="151"/>
      <c r="E231" s="199"/>
      <c r="F231" s="156"/>
      <c r="G231" s="198"/>
      <c r="H231" s="198"/>
    </row>
    <row r="232" spans="4:8" ht="15.75" x14ac:dyDescent="0.25">
      <c r="D232" s="151"/>
      <c r="E232" s="199"/>
      <c r="F232" s="156"/>
      <c r="G232" s="198"/>
      <c r="H232" s="198"/>
    </row>
    <row r="233" spans="4:8" ht="15.75" x14ac:dyDescent="0.25">
      <c r="D233" s="151"/>
      <c r="E233" s="199"/>
      <c r="F233" s="156"/>
      <c r="G233" s="198"/>
      <c r="H233" s="198"/>
    </row>
    <row r="234" spans="4:8" ht="15.75" x14ac:dyDescent="0.25">
      <c r="D234" s="151"/>
      <c r="E234" s="199"/>
      <c r="F234" s="156"/>
      <c r="G234" s="198"/>
      <c r="H234" s="198"/>
    </row>
    <row r="235" spans="4:8" ht="15.75" x14ac:dyDescent="0.25">
      <c r="D235" s="151"/>
      <c r="E235" s="199"/>
      <c r="F235" s="156"/>
      <c r="G235" s="198"/>
      <c r="H235" s="198"/>
    </row>
    <row r="236" spans="4:8" ht="15.75" x14ac:dyDescent="0.25">
      <c r="D236" s="151"/>
      <c r="E236" s="199"/>
      <c r="F236" s="156"/>
      <c r="G236" s="198"/>
      <c r="H236" s="198"/>
    </row>
    <row r="237" spans="4:8" ht="15.75" x14ac:dyDescent="0.25">
      <c r="D237" s="151"/>
      <c r="E237" s="199"/>
      <c r="F237" s="156"/>
      <c r="G237" s="198"/>
      <c r="H237" s="198"/>
    </row>
    <row r="238" spans="4:8" ht="15.75" x14ac:dyDescent="0.25">
      <c r="D238" s="151"/>
      <c r="E238" s="199"/>
      <c r="F238" s="156"/>
      <c r="G238" s="198"/>
      <c r="H238" s="198"/>
    </row>
    <row r="239" spans="4:8" ht="15.75" x14ac:dyDescent="0.25">
      <c r="D239" s="151"/>
      <c r="E239" s="199"/>
      <c r="F239" s="156"/>
      <c r="G239" s="198"/>
      <c r="H239" s="198"/>
    </row>
    <row r="240" spans="4:8" ht="15.75" x14ac:dyDescent="0.25">
      <c r="D240" s="151"/>
      <c r="E240" s="199"/>
      <c r="F240" s="156"/>
      <c r="G240" s="198"/>
      <c r="H240" s="198"/>
    </row>
    <row r="241" spans="4:8" ht="15.75" x14ac:dyDescent="0.25">
      <c r="D241" s="151"/>
      <c r="E241" s="199"/>
      <c r="F241" s="156"/>
      <c r="G241" s="198"/>
      <c r="H241" s="198"/>
    </row>
    <row r="242" spans="4:8" ht="15.75" x14ac:dyDescent="0.25">
      <c r="D242" s="151"/>
      <c r="E242" s="199"/>
      <c r="F242" s="156"/>
      <c r="G242" s="198"/>
      <c r="H242" s="198"/>
    </row>
    <row r="243" spans="4:8" ht="15.75" x14ac:dyDescent="0.25">
      <c r="D243" s="151"/>
      <c r="E243" s="199"/>
      <c r="F243" s="156"/>
      <c r="G243" s="198"/>
      <c r="H243" s="198"/>
    </row>
    <row r="244" spans="4:8" ht="15.75" x14ac:dyDescent="0.25">
      <c r="D244" s="151"/>
      <c r="E244" s="199"/>
      <c r="F244" s="156"/>
      <c r="G244" s="198"/>
      <c r="H244" s="198"/>
    </row>
    <row r="245" spans="4:8" ht="15.75" x14ac:dyDescent="0.25">
      <c r="D245" s="151"/>
      <c r="E245" s="199"/>
      <c r="F245" s="156"/>
      <c r="G245" s="198"/>
      <c r="H245" s="198"/>
    </row>
    <row r="246" spans="4:8" ht="15.75" x14ac:dyDescent="0.25">
      <c r="D246" s="151"/>
      <c r="E246" s="199"/>
      <c r="F246" s="156"/>
      <c r="G246" s="198"/>
      <c r="H246" s="198"/>
    </row>
    <row r="247" spans="4:8" ht="15.75" x14ac:dyDescent="0.25">
      <c r="D247" s="151"/>
      <c r="E247" s="199"/>
      <c r="F247" s="156"/>
      <c r="G247" s="198"/>
      <c r="H247" s="198"/>
    </row>
    <row r="248" spans="4:8" ht="15.75" x14ac:dyDescent="0.25">
      <c r="D248" s="151"/>
      <c r="E248" s="199"/>
      <c r="F248" s="156"/>
      <c r="G248" s="198"/>
      <c r="H248" s="198"/>
    </row>
    <row r="249" spans="4:8" ht="15.75" x14ac:dyDescent="0.25">
      <c r="D249" s="151"/>
      <c r="E249" s="199"/>
      <c r="F249" s="156"/>
      <c r="G249" s="198"/>
      <c r="H249" s="198"/>
    </row>
    <row r="250" spans="4:8" ht="15.75" x14ac:dyDescent="0.25">
      <c r="D250" s="151"/>
      <c r="E250" s="199"/>
      <c r="F250" s="156"/>
      <c r="G250" s="198"/>
      <c r="H250" s="198"/>
    </row>
    <row r="251" spans="4:8" ht="15.75" x14ac:dyDescent="0.25">
      <c r="D251" s="151"/>
      <c r="E251" s="199"/>
      <c r="F251" s="156"/>
      <c r="G251" s="198"/>
      <c r="H251" s="198"/>
    </row>
    <row r="252" spans="4:8" ht="15.75" x14ac:dyDescent="0.25">
      <c r="D252" s="151"/>
      <c r="E252" s="199"/>
      <c r="F252" s="156"/>
      <c r="G252" s="198"/>
      <c r="H252" s="198"/>
    </row>
    <row r="253" spans="4:8" ht="15.75" x14ac:dyDescent="0.25">
      <c r="D253" s="151"/>
      <c r="E253" s="199"/>
      <c r="F253" s="156"/>
      <c r="G253" s="198"/>
      <c r="H253" s="198"/>
    </row>
    <row r="254" spans="4:8" ht="15.75" x14ac:dyDescent="0.25">
      <c r="D254" s="151"/>
      <c r="E254" s="199"/>
      <c r="F254" s="156"/>
      <c r="G254" s="198"/>
      <c r="H254" s="198"/>
    </row>
    <row r="255" spans="4:8" ht="15.75" x14ac:dyDescent="0.25">
      <c r="D255" s="151"/>
      <c r="E255" s="199"/>
      <c r="F255" s="156"/>
      <c r="G255" s="198"/>
      <c r="H255" s="198"/>
    </row>
    <row r="256" spans="4:8" ht="15.75" x14ac:dyDescent="0.25">
      <c r="D256" s="151"/>
      <c r="E256" s="199"/>
      <c r="F256" s="156"/>
      <c r="G256" s="198"/>
      <c r="H256" s="198"/>
    </row>
    <row r="257" spans="4:8" ht="15.75" x14ac:dyDescent="0.25">
      <c r="D257" s="151"/>
      <c r="E257" s="199"/>
      <c r="F257" s="156"/>
      <c r="G257" s="198"/>
      <c r="H257" s="198"/>
    </row>
    <row r="258" spans="4:8" ht="15.75" x14ac:dyDescent="0.25">
      <c r="D258" s="151"/>
      <c r="E258" s="199"/>
      <c r="F258" s="156"/>
      <c r="G258" s="198"/>
      <c r="H258" s="198"/>
    </row>
    <row r="259" spans="4:8" ht="15.75" x14ac:dyDescent="0.25">
      <c r="D259" s="151"/>
      <c r="E259" s="199"/>
      <c r="F259" s="156"/>
      <c r="G259" s="198"/>
      <c r="H259" s="198"/>
    </row>
    <row r="260" spans="4:8" ht="15.75" x14ac:dyDescent="0.25">
      <c r="D260" s="151"/>
      <c r="E260" s="199"/>
      <c r="F260" s="156"/>
      <c r="G260" s="198"/>
      <c r="H260" s="198"/>
    </row>
    <row r="261" spans="4:8" ht="15.75" x14ac:dyDescent="0.25">
      <c r="D261" s="151"/>
      <c r="E261" s="199"/>
      <c r="F261" s="156"/>
      <c r="G261" s="198"/>
      <c r="H261" s="198"/>
    </row>
    <row r="262" spans="4:8" ht="15.75" x14ac:dyDescent="0.25">
      <c r="D262" s="151"/>
      <c r="E262" s="199"/>
      <c r="F262" s="156"/>
      <c r="G262" s="198"/>
      <c r="H262" s="198"/>
    </row>
    <row r="263" spans="4:8" ht="15.75" x14ac:dyDescent="0.25">
      <c r="D263" s="151"/>
      <c r="E263" s="199"/>
      <c r="F263" s="156"/>
      <c r="G263" s="198"/>
      <c r="H263" s="198"/>
    </row>
    <row r="264" spans="4:8" ht="15.75" x14ac:dyDescent="0.25">
      <c r="D264" s="151"/>
      <c r="E264" s="199"/>
      <c r="F264" s="156"/>
      <c r="G264" s="198"/>
      <c r="H264" s="198"/>
    </row>
    <row r="265" spans="4:8" ht="15.75" x14ac:dyDescent="0.25">
      <c r="D265" s="151"/>
      <c r="E265" s="199"/>
      <c r="F265" s="156"/>
      <c r="G265" s="198"/>
      <c r="H265" s="198"/>
    </row>
    <row r="266" spans="4:8" ht="15.75" x14ac:dyDescent="0.25">
      <c r="D266" s="151"/>
      <c r="E266" s="199"/>
      <c r="F266" s="156"/>
      <c r="G266" s="198"/>
      <c r="H266" s="198"/>
    </row>
    <row r="267" spans="4:8" ht="15.75" x14ac:dyDescent="0.25">
      <c r="D267" s="151"/>
      <c r="E267" s="199"/>
      <c r="F267" s="156"/>
      <c r="G267" s="198"/>
      <c r="H267" s="198"/>
    </row>
    <row r="268" spans="4:8" ht="15.75" x14ac:dyDescent="0.25">
      <c r="D268" s="151"/>
      <c r="E268" s="199"/>
      <c r="F268" s="156"/>
      <c r="G268" s="198"/>
      <c r="H268" s="198"/>
    </row>
    <row r="269" spans="4:8" ht="15.75" x14ac:dyDescent="0.25">
      <c r="D269" s="151"/>
      <c r="E269" s="199"/>
      <c r="F269" s="156"/>
      <c r="G269" s="198"/>
      <c r="H269" s="198"/>
    </row>
    <row r="270" spans="4:8" ht="15.75" x14ac:dyDescent="0.25">
      <c r="D270" s="151"/>
      <c r="E270" s="199"/>
      <c r="F270" s="156"/>
      <c r="G270" s="198"/>
      <c r="H270" s="198"/>
    </row>
    <row r="271" spans="4:8" ht="15.75" x14ac:dyDescent="0.25">
      <c r="D271" s="151"/>
      <c r="E271" s="199"/>
      <c r="F271" s="156"/>
      <c r="G271" s="198"/>
      <c r="H271" s="198"/>
    </row>
    <row r="272" spans="4:8" ht="15.75" x14ac:dyDescent="0.25">
      <c r="D272" s="151"/>
      <c r="E272" s="199"/>
      <c r="F272" s="156"/>
      <c r="G272" s="198"/>
      <c r="H272" s="198"/>
    </row>
    <row r="273" spans="4:8" ht="15.75" x14ac:dyDescent="0.25">
      <c r="D273" s="151"/>
      <c r="E273" s="199"/>
      <c r="F273" s="156"/>
      <c r="G273" s="198"/>
      <c r="H273" s="198"/>
    </row>
    <row r="274" spans="4:8" ht="15.75" x14ac:dyDescent="0.25">
      <c r="D274" s="151"/>
      <c r="E274" s="199"/>
      <c r="F274" s="156"/>
      <c r="G274" s="198"/>
      <c r="H274" s="198"/>
    </row>
    <row r="275" spans="4:8" ht="15.75" x14ac:dyDescent="0.25">
      <c r="D275" s="151"/>
      <c r="E275" s="199"/>
      <c r="F275" s="156"/>
      <c r="G275" s="198"/>
      <c r="H275" s="198"/>
    </row>
    <row r="276" spans="4:8" ht="15.75" x14ac:dyDescent="0.25">
      <c r="D276" s="151"/>
      <c r="E276" s="199"/>
      <c r="F276" s="156"/>
      <c r="G276" s="198"/>
      <c r="H276" s="198"/>
    </row>
    <row r="277" spans="4:8" ht="15.75" x14ac:dyDescent="0.25">
      <c r="D277" s="151"/>
      <c r="E277" s="199"/>
      <c r="F277" s="156"/>
      <c r="G277" s="198"/>
      <c r="H277" s="198"/>
    </row>
    <row r="278" spans="4:8" ht="15.75" x14ac:dyDescent="0.25">
      <c r="D278" s="151"/>
      <c r="E278" s="199"/>
      <c r="F278" s="156"/>
      <c r="G278" s="198"/>
      <c r="H278" s="198"/>
    </row>
    <row r="279" spans="4:8" ht="15.75" x14ac:dyDescent="0.25">
      <c r="D279" s="151"/>
      <c r="E279" s="199"/>
      <c r="F279" s="156"/>
      <c r="G279" s="198"/>
      <c r="H279" s="198"/>
    </row>
    <row r="280" spans="4:8" ht="15.75" x14ac:dyDescent="0.25">
      <c r="D280" s="151"/>
      <c r="E280" s="199"/>
      <c r="F280" s="156"/>
      <c r="G280" s="198"/>
      <c r="H280" s="198"/>
    </row>
    <row r="281" spans="4:8" ht="15.75" x14ac:dyDescent="0.25">
      <c r="D281" s="151"/>
      <c r="E281" s="199"/>
      <c r="F281" s="156"/>
      <c r="G281" s="198"/>
      <c r="H281" s="198"/>
    </row>
    <row r="282" spans="4:8" ht="15.75" x14ac:dyDescent="0.25">
      <c r="D282" s="151"/>
      <c r="E282" s="199"/>
      <c r="F282" s="156"/>
      <c r="G282" s="198"/>
      <c r="H282" s="198"/>
    </row>
    <row r="283" spans="4:8" ht="15.75" x14ac:dyDescent="0.25">
      <c r="D283" s="151"/>
      <c r="E283" s="199"/>
      <c r="F283" s="156"/>
      <c r="G283" s="198"/>
      <c r="H283" s="198"/>
    </row>
    <row r="284" spans="4:8" ht="15.75" x14ac:dyDescent="0.25">
      <c r="D284" s="151"/>
      <c r="E284" s="199"/>
      <c r="F284" s="156"/>
      <c r="G284" s="198"/>
      <c r="H284" s="198"/>
    </row>
    <row r="285" spans="4:8" ht="15.75" x14ac:dyDescent="0.25">
      <c r="D285" s="151"/>
      <c r="E285" s="199"/>
      <c r="F285" s="156"/>
      <c r="G285" s="198"/>
      <c r="H285" s="198"/>
    </row>
    <row r="286" spans="4:8" ht="15.75" x14ac:dyDescent="0.25">
      <c r="D286" s="151"/>
      <c r="E286" s="199"/>
      <c r="F286" s="156"/>
      <c r="G286" s="198"/>
      <c r="H286" s="198"/>
    </row>
    <row r="287" spans="4:8" ht="15.75" x14ac:dyDescent="0.25">
      <c r="D287" s="151"/>
      <c r="E287" s="199"/>
      <c r="F287" s="156"/>
      <c r="G287" s="198"/>
      <c r="H287" s="198"/>
    </row>
    <row r="288" spans="4:8" ht="15.75" x14ac:dyDescent="0.25">
      <c r="D288" s="151"/>
      <c r="E288" s="199"/>
      <c r="F288" s="156"/>
      <c r="G288" s="198"/>
      <c r="H288" s="198"/>
    </row>
    <row r="289" spans="4:8" ht="15.75" x14ac:dyDescent="0.25">
      <c r="D289" s="151"/>
      <c r="E289" s="199"/>
      <c r="F289" s="156"/>
      <c r="G289" s="198"/>
      <c r="H289" s="198"/>
    </row>
    <row r="290" spans="4:8" ht="15.75" x14ac:dyDescent="0.25">
      <c r="D290" s="151"/>
      <c r="E290" s="199"/>
      <c r="F290" s="156"/>
      <c r="G290" s="198"/>
      <c r="H290" s="198"/>
    </row>
    <row r="291" spans="4:8" ht="15.75" x14ac:dyDescent="0.25">
      <c r="D291" s="151"/>
      <c r="E291" s="199"/>
      <c r="F291" s="156"/>
      <c r="G291" s="198"/>
      <c r="H291" s="198"/>
    </row>
    <row r="292" spans="4:8" ht="15.75" x14ac:dyDescent="0.25">
      <c r="D292" s="151"/>
      <c r="E292" s="199"/>
      <c r="F292" s="156"/>
      <c r="G292" s="198"/>
      <c r="H292" s="198"/>
    </row>
    <row r="293" spans="4:8" ht="15.75" x14ac:dyDescent="0.25">
      <c r="D293" s="151"/>
      <c r="E293" s="199"/>
      <c r="F293" s="156"/>
      <c r="G293" s="198"/>
      <c r="H293" s="198"/>
    </row>
    <row r="294" spans="4:8" ht="15.75" x14ac:dyDescent="0.25">
      <c r="D294" s="151"/>
      <c r="E294" s="199"/>
      <c r="F294" s="156"/>
      <c r="G294" s="198"/>
      <c r="H294" s="198"/>
    </row>
    <row r="295" spans="4:8" ht="15.75" x14ac:dyDescent="0.25">
      <c r="D295" s="151"/>
      <c r="E295" s="199"/>
      <c r="F295" s="156"/>
      <c r="G295" s="198"/>
      <c r="H295" s="198"/>
    </row>
    <row r="296" spans="4:8" ht="15.75" x14ac:dyDescent="0.25">
      <c r="D296" s="151"/>
      <c r="E296" s="199"/>
      <c r="F296" s="156"/>
      <c r="G296" s="198"/>
      <c r="H296" s="198"/>
    </row>
    <row r="297" spans="4:8" ht="15.75" x14ac:dyDescent="0.25">
      <c r="D297" s="151"/>
      <c r="E297" s="199"/>
      <c r="F297" s="156"/>
      <c r="G297" s="198"/>
      <c r="H297" s="198"/>
    </row>
    <row r="298" spans="4:8" ht="15.75" x14ac:dyDescent="0.25">
      <c r="D298" s="151"/>
      <c r="E298" s="199"/>
      <c r="F298" s="156"/>
      <c r="G298" s="198"/>
      <c r="H298" s="198"/>
    </row>
    <row r="299" spans="4:8" ht="15.75" x14ac:dyDescent="0.25">
      <c r="D299" s="151"/>
      <c r="E299" s="199"/>
      <c r="F299" s="156"/>
      <c r="G299" s="198"/>
      <c r="H299" s="198"/>
    </row>
    <row r="300" spans="4:8" ht="15.75" x14ac:dyDescent="0.25">
      <c r="D300" s="151"/>
      <c r="E300" s="199"/>
      <c r="F300" s="156"/>
      <c r="G300" s="198"/>
      <c r="H300" s="198"/>
    </row>
    <row r="301" spans="4:8" ht="15.75" x14ac:dyDescent="0.25">
      <c r="D301" s="151"/>
      <c r="E301" s="199"/>
      <c r="F301" s="156"/>
      <c r="G301" s="198"/>
      <c r="H301" s="198"/>
    </row>
    <row r="302" spans="4:8" ht="15.75" x14ac:dyDescent="0.25">
      <c r="D302" s="151"/>
      <c r="E302" s="199"/>
      <c r="F302" s="156"/>
      <c r="G302" s="198"/>
      <c r="H302" s="198"/>
    </row>
    <row r="303" spans="4:8" ht="15.75" x14ac:dyDescent="0.25">
      <c r="D303" s="151"/>
      <c r="E303" s="199"/>
      <c r="F303" s="156"/>
      <c r="G303" s="198"/>
      <c r="H303" s="198"/>
    </row>
    <row r="304" spans="4:8" ht="15.75" x14ac:dyDescent="0.25">
      <c r="D304" s="151"/>
      <c r="E304" s="199"/>
      <c r="F304" s="156"/>
      <c r="G304" s="198"/>
      <c r="H304" s="198"/>
    </row>
    <row r="305" spans="4:8" ht="15.75" x14ac:dyDescent="0.25">
      <c r="D305" s="151"/>
      <c r="E305" s="199"/>
      <c r="F305" s="156"/>
      <c r="G305" s="198"/>
      <c r="H305" s="198"/>
    </row>
    <row r="306" spans="4:8" ht="15.75" x14ac:dyDescent="0.25">
      <c r="D306" s="151"/>
      <c r="E306" s="199"/>
      <c r="F306" s="156"/>
      <c r="G306" s="198"/>
      <c r="H306" s="198"/>
    </row>
    <row r="307" spans="4:8" ht="15.75" x14ac:dyDescent="0.25">
      <c r="D307" s="151"/>
      <c r="E307" s="199"/>
      <c r="F307" s="156"/>
      <c r="G307" s="198"/>
      <c r="H307" s="198"/>
    </row>
    <row r="308" spans="4:8" ht="15.75" x14ac:dyDescent="0.25">
      <c r="D308" s="151"/>
      <c r="E308" s="199"/>
      <c r="F308" s="156"/>
      <c r="G308" s="198"/>
      <c r="H308" s="198"/>
    </row>
    <row r="309" spans="4:8" ht="15.75" x14ac:dyDescent="0.25">
      <c r="D309" s="151"/>
      <c r="E309" s="199"/>
      <c r="F309" s="156"/>
      <c r="G309" s="198"/>
      <c r="H309" s="198"/>
    </row>
    <row r="310" spans="4:8" ht="15.75" x14ac:dyDescent="0.25">
      <c r="D310" s="151"/>
      <c r="E310" s="199"/>
      <c r="F310" s="156"/>
      <c r="G310" s="198"/>
      <c r="H310" s="198"/>
    </row>
    <row r="311" spans="4:8" ht="15.75" x14ac:dyDescent="0.25">
      <c r="D311" s="151"/>
      <c r="E311" s="199"/>
      <c r="F311" s="156"/>
      <c r="G311" s="198"/>
      <c r="H311" s="198"/>
    </row>
    <row r="312" spans="4:8" ht="15.75" x14ac:dyDescent="0.25">
      <c r="D312" s="151"/>
      <c r="E312" s="199"/>
      <c r="F312" s="156"/>
      <c r="G312" s="198"/>
      <c r="H312" s="198"/>
    </row>
    <row r="313" spans="4:8" ht="15.75" x14ac:dyDescent="0.25">
      <c r="D313" s="151"/>
      <c r="E313" s="199"/>
      <c r="F313" s="156"/>
      <c r="G313" s="198"/>
      <c r="H313" s="198"/>
    </row>
    <row r="314" spans="4:8" ht="15.75" x14ac:dyDescent="0.25">
      <c r="D314" s="151"/>
      <c r="E314" s="199"/>
      <c r="F314" s="156"/>
      <c r="G314" s="198"/>
      <c r="H314" s="198"/>
    </row>
    <row r="315" spans="4:8" ht="15.75" x14ac:dyDescent="0.25">
      <c r="D315" s="151"/>
      <c r="E315" s="199"/>
      <c r="F315" s="156"/>
      <c r="G315" s="198"/>
      <c r="H315" s="198"/>
    </row>
    <row r="316" spans="4:8" ht="15.75" x14ac:dyDescent="0.25">
      <c r="D316" s="151"/>
      <c r="E316" s="199"/>
      <c r="F316" s="156"/>
      <c r="G316" s="198"/>
      <c r="H316" s="198"/>
    </row>
    <row r="317" spans="4:8" ht="15.75" x14ac:dyDescent="0.25">
      <c r="D317" s="151"/>
      <c r="E317" s="199"/>
      <c r="F317" s="156"/>
      <c r="G317" s="198"/>
      <c r="H317" s="198"/>
    </row>
    <row r="318" spans="4:8" ht="15.75" x14ac:dyDescent="0.25">
      <c r="D318" s="151"/>
      <c r="E318" s="199"/>
      <c r="F318" s="156"/>
      <c r="G318" s="198"/>
      <c r="H318" s="198"/>
    </row>
    <row r="319" spans="4:8" ht="15.75" x14ac:dyDescent="0.25">
      <c r="D319" s="151"/>
      <c r="E319" s="199"/>
      <c r="F319" s="156"/>
      <c r="G319" s="198"/>
      <c r="H319" s="198"/>
    </row>
    <row r="320" spans="4:8" ht="15.75" x14ac:dyDescent="0.25">
      <c r="D320" s="151"/>
      <c r="E320" s="199"/>
      <c r="F320" s="156"/>
      <c r="G320" s="198"/>
      <c r="H320" s="198"/>
    </row>
    <row r="321" spans="4:8" ht="15.75" x14ac:dyDescent="0.25">
      <c r="D321" s="151"/>
      <c r="E321" s="199"/>
      <c r="F321" s="156"/>
      <c r="G321" s="198"/>
      <c r="H321" s="198"/>
    </row>
    <row r="322" spans="4:8" ht="15.75" x14ac:dyDescent="0.25">
      <c r="D322" s="151"/>
      <c r="E322" s="199"/>
      <c r="F322" s="156"/>
      <c r="G322" s="198"/>
      <c r="H322" s="198"/>
    </row>
    <row r="323" spans="4:8" ht="15.75" x14ac:dyDescent="0.25">
      <c r="D323" s="151"/>
      <c r="E323" s="199"/>
      <c r="F323" s="156"/>
      <c r="G323" s="198"/>
      <c r="H323" s="198"/>
    </row>
    <row r="324" spans="4:8" ht="15.75" x14ac:dyDescent="0.25">
      <c r="D324" s="151"/>
      <c r="E324" s="199"/>
      <c r="F324" s="156"/>
      <c r="G324" s="198"/>
      <c r="H324" s="198"/>
    </row>
    <row r="325" spans="4:8" ht="15.75" x14ac:dyDescent="0.25">
      <c r="D325" s="151"/>
      <c r="E325" s="199"/>
      <c r="F325" s="156"/>
      <c r="G325" s="198"/>
      <c r="H325" s="198"/>
    </row>
    <row r="326" spans="4:8" ht="15.75" x14ac:dyDescent="0.25">
      <c r="D326" s="151"/>
      <c r="E326" s="199"/>
      <c r="F326" s="156"/>
      <c r="G326" s="198"/>
      <c r="H326" s="198"/>
    </row>
    <row r="327" spans="4:8" ht="15.75" x14ac:dyDescent="0.25">
      <c r="D327" s="151"/>
      <c r="E327" s="199"/>
      <c r="F327" s="156"/>
      <c r="G327" s="198"/>
      <c r="H327" s="198"/>
    </row>
    <row r="328" spans="4:8" ht="15.75" x14ac:dyDescent="0.25">
      <c r="D328" s="151"/>
      <c r="E328" s="199"/>
      <c r="F328" s="156"/>
      <c r="G328" s="198"/>
      <c r="H328" s="198"/>
    </row>
    <row r="329" spans="4:8" ht="15.75" x14ac:dyDescent="0.25">
      <c r="D329" s="151"/>
      <c r="E329" s="199"/>
      <c r="F329" s="156"/>
      <c r="G329" s="198"/>
      <c r="H329" s="198"/>
    </row>
    <row r="330" spans="4:8" ht="15.75" x14ac:dyDescent="0.25">
      <c r="D330" s="151"/>
      <c r="E330" s="199"/>
      <c r="F330" s="156"/>
      <c r="G330" s="198"/>
      <c r="H330" s="198"/>
    </row>
    <row r="331" spans="4:8" ht="15.75" x14ac:dyDescent="0.25">
      <c r="D331" s="151"/>
      <c r="E331" s="199"/>
      <c r="F331" s="156"/>
      <c r="G331" s="198"/>
      <c r="H331" s="198"/>
    </row>
    <row r="332" spans="4:8" ht="15.75" x14ac:dyDescent="0.25">
      <c r="D332" s="151"/>
      <c r="E332" s="199"/>
      <c r="F332" s="156"/>
      <c r="G332" s="198"/>
      <c r="H332" s="198"/>
    </row>
    <row r="333" spans="4:8" ht="15.75" x14ac:dyDescent="0.25">
      <c r="D333" s="151"/>
      <c r="E333" s="199"/>
      <c r="F333" s="156"/>
      <c r="G333" s="198"/>
      <c r="H333" s="198"/>
    </row>
    <row r="334" spans="4:8" ht="15.75" x14ac:dyDescent="0.25">
      <c r="D334" s="151"/>
      <c r="E334" s="199"/>
      <c r="F334" s="156"/>
      <c r="G334" s="198"/>
      <c r="H334" s="198"/>
    </row>
    <row r="335" spans="4:8" ht="15.75" x14ac:dyDescent="0.25">
      <c r="D335" s="151"/>
      <c r="E335" s="199"/>
      <c r="F335" s="156"/>
      <c r="G335" s="198"/>
      <c r="H335" s="198"/>
    </row>
    <row r="336" spans="4:8" ht="15.75" x14ac:dyDescent="0.25">
      <c r="D336" s="151"/>
      <c r="E336" s="199"/>
      <c r="F336" s="156"/>
      <c r="G336" s="198"/>
      <c r="H336" s="198"/>
    </row>
    <row r="337" spans="4:8" ht="15.75" x14ac:dyDescent="0.25">
      <c r="D337" s="151"/>
      <c r="E337" s="199"/>
      <c r="F337" s="156"/>
      <c r="G337" s="198"/>
      <c r="H337" s="198"/>
    </row>
    <row r="338" spans="4:8" ht="15.75" x14ac:dyDescent="0.25">
      <c r="D338" s="151"/>
      <c r="E338" s="199"/>
      <c r="F338" s="156"/>
      <c r="G338" s="198"/>
      <c r="H338" s="198"/>
    </row>
    <row r="339" spans="4:8" ht="15.75" x14ac:dyDescent="0.25">
      <c r="D339" s="151"/>
      <c r="E339" s="199"/>
      <c r="F339" s="156"/>
      <c r="G339" s="198"/>
      <c r="H339" s="198"/>
    </row>
    <row r="340" spans="4:8" ht="15.75" x14ac:dyDescent="0.25">
      <c r="D340" s="151"/>
      <c r="E340" s="199"/>
      <c r="F340" s="156"/>
      <c r="G340" s="198"/>
      <c r="H340" s="198"/>
    </row>
    <row r="341" spans="4:8" ht="15.75" x14ac:dyDescent="0.25">
      <c r="D341" s="151"/>
      <c r="E341" s="199"/>
      <c r="F341" s="156"/>
      <c r="G341" s="198"/>
      <c r="H341" s="198"/>
    </row>
    <row r="342" spans="4:8" ht="15.75" x14ac:dyDescent="0.25">
      <c r="D342" s="151"/>
      <c r="E342" s="199"/>
      <c r="F342" s="156"/>
      <c r="G342" s="198"/>
      <c r="H342" s="198"/>
    </row>
    <row r="343" spans="4:8" ht="15.75" x14ac:dyDescent="0.25">
      <c r="D343" s="151"/>
      <c r="E343" s="199"/>
      <c r="F343" s="156"/>
      <c r="G343" s="198"/>
      <c r="H343" s="198"/>
    </row>
    <row r="344" spans="4:8" ht="15.75" x14ac:dyDescent="0.25">
      <c r="D344" s="151"/>
      <c r="E344" s="199"/>
      <c r="F344" s="156"/>
      <c r="G344" s="198"/>
      <c r="H344" s="198"/>
    </row>
    <row r="345" spans="4:8" ht="15.75" x14ac:dyDescent="0.25">
      <c r="D345" s="151"/>
      <c r="E345" s="199"/>
      <c r="F345" s="156"/>
      <c r="G345" s="198"/>
      <c r="H345" s="198"/>
    </row>
    <row r="346" spans="4:8" ht="15.75" x14ac:dyDescent="0.25">
      <c r="D346" s="151"/>
      <c r="E346" s="199"/>
      <c r="F346" s="156"/>
      <c r="G346" s="198"/>
      <c r="H346" s="198"/>
    </row>
    <row r="347" spans="4:8" ht="15.75" x14ac:dyDescent="0.25">
      <c r="D347" s="151"/>
      <c r="E347" s="199"/>
      <c r="F347" s="156"/>
      <c r="G347" s="198"/>
      <c r="H347" s="198"/>
    </row>
    <row r="348" spans="4:8" ht="15.75" x14ac:dyDescent="0.25">
      <c r="D348" s="151"/>
      <c r="E348" s="199"/>
      <c r="F348" s="156"/>
      <c r="G348" s="198"/>
      <c r="H348" s="198"/>
    </row>
  </sheetData>
  <sheetProtection formatCells="0" formatColumns="0" formatRows="0" insertColumns="0" insertRows="0" insertHyperlinks="0" deleteColumns="0" deleteRows="0" sort="0" autoFilter="0" pivotTables="0"/>
  <mergeCells count="2">
    <mergeCell ref="A2:B6"/>
    <mergeCell ref="C2:H6"/>
  </mergeCells>
  <conditionalFormatting sqref="A36:D36">
    <cfRule type="cellIs" dxfId="1731" priority="9" stopIfTrue="1" operator="lessThan">
      <formula>#REF!</formula>
    </cfRule>
  </conditionalFormatting>
  <conditionalFormatting sqref="E36:I36">
    <cfRule type="cellIs" dxfId="1730" priority="1" stopIfTrue="1" operator="lessThan">
      <formula>#REF!</formula>
    </cfRule>
  </conditionalFormatting>
  <dataValidations count="1">
    <dataValidation type="list" allowBlank="1" showInputMessage="1" showErrorMessage="1" sqref="C13:D13" xr:uid="{00000000-0002-0000-0100-000000000000}">
      <formula1>#REF!</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2000000}">
          <x14:formula1>
            <xm:f>Données!$B$12:$B$30</xm:f>
          </x14:formula1>
          <xm:sqref>C12:D12</xm:sqref>
        </x14:dataValidation>
        <x14:dataValidation type="list" allowBlank="1" showInputMessage="1" showErrorMessage="1" xr:uid="{00000000-0002-0000-0100-000003000000}">
          <x14:formula1>
            <xm:f>Données!$F$14:$F$17</xm:f>
          </x14:formula1>
          <xm:sqref>C14:D14</xm:sqref>
        </x14:dataValidation>
        <x14:dataValidation type="list" allowBlank="1" showInputMessage="1" showErrorMessage="1" xr:uid="{00000000-0002-0000-0100-000001000000}">
          <x14:formula1>
            <xm:f>Données!$D$14:$D$43</xm:f>
          </x14:formula1>
          <xm:sqref>C11:D11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7"/>
  <dimension ref="A1:AS162"/>
  <sheetViews>
    <sheetView showGridLines="0" zoomScale="80" zoomScaleNormal="80" workbookViewId="0">
      <pane xSplit="4" topLeftCell="E1" activePane="topRight" state="frozen"/>
      <selection activeCell="B39" sqref="B39:B46"/>
      <selection pane="topRight" activeCell="E72" sqref="E72"/>
    </sheetView>
  </sheetViews>
  <sheetFormatPr baseColWidth="10" defaultColWidth="25.7109375" defaultRowHeight="15" x14ac:dyDescent="0.25"/>
  <cols>
    <col min="1" max="1" width="1.7109375" style="2" customWidth="1"/>
    <col min="2" max="2" width="23.5703125" style="1" bestFit="1" customWidth="1"/>
    <col min="3" max="3" width="49.7109375" style="158" customWidth="1"/>
    <col min="4" max="4" width="17.85546875" style="136" bestFit="1" customWidth="1"/>
    <col min="5" max="5" width="24.85546875" style="184" customWidth="1"/>
    <col min="6" max="6" width="22.28515625" style="1" bestFit="1" customWidth="1"/>
    <col min="7" max="7" width="25.7109375" style="186" customWidth="1"/>
    <col min="8" max="8" width="24" style="186" customWidth="1"/>
    <col min="9" max="9" width="27.28515625" style="186" customWidth="1"/>
    <col min="10" max="10" width="25.42578125" style="1" customWidth="1"/>
    <col min="11" max="11" width="29.42578125" style="1" customWidth="1"/>
    <col min="12" max="12" width="25" style="1" customWidth="1"/>
    <col min="13" max="13" width="24.7109375" style="1" customWidth="1"/>
    <col min="14" max="14" width="27" style="1" customWidth="1"/>
    <col min="15" max="15" width="29.140625" style="1" customWidth="1"/>
    <col min="16" max="16" width="30.140625" style="1" customWidth="1"/>
    <col min="17" max="17" width="30.85546875" style="1" customWidth="1"/>
    <col min="18" max="18" width="32.7109375" style="1" customWidth="1"/>
    <col min="19" max="19" width="37" style="1" customWidth="1"/>
    <col min="20" max="20" width="32.42578125" style="1" customWidth="1"/>
    <col min="21" max="21" width="34.28515625" style="1" customWidth="1"/>
    <col min="22" max="22" width="36" style="1" customWidth="1"/>
    <col min="23" max="23" width="36.7109375" style="1" customWidth="1"/>
    <col min="24" max="24" width="38.5703125" style="1" customWidth="1"/>
    <col min="25" max="25" width="33.140625" style="1" customWidth="1"/>
    <col min="26" max="26" width="37.85546875" style="1" customWidth="1"/>
    <col min="27" max="28" width="25.7109375" style="1"/>
    <col min="29" max="29" width="37.42578125" style="1" customWidth="1"/>
    <col min="30" max="30" width="37.5703125" style="1" customWidth="1"/>
    <col min="31" max="31" width="36.85546875" style="1" customWidth="1"/>
    <col min="32" max="32" width="38.28515625" style="1" customWidth="1"/>
    <col min="33" max="33" width="31.140625" style="1" customWidth="1"/>
    <col min="34" max="34" width="25.7109375" style="1"/>
    <col min="35" max="16384" width="25.7109375" style="2"/>
  </cols>
  <sheetData>
    <row r="1" spans="1:45" ht="2.25" customHeight="1" x14ac:dyDescent="0.25">
      <c r="A1" s="2">
        <v>1</v>
      </c>
      <c r="G1" s="185"/>
    </row>
    <row r="2" spans="1:45" ht="12.75" customHeight="1" x14ac:dyDescent="0.25">
      <c r="A2" s="534"/>
      <c r="B2" s="535"/>
      <c r="C2" s="540" t="s">
        <v>58</v>
      </c>
      <c r="D2" s="541"/>
      <c r="E2" s="541"/>
      <c r="F2" s="541"/>
      <c r="G2" s="541"/>
      <c r="H2" s="541"/>
      <c r="I2" s="541"/>
      <c r="J2" s="541"/>
      <c r="K2" s="541"/>
      <c r="L2" s="541"/>
      <c r="M2" s="541"/>
      <c r="N2" s="541"/>
      <c r="O2" s="541"/>
      <c r="P2" s="541"/>
      <c r="Q2" s="541"/>
      <c r="R2" s="541"/>
      <c r="S2" s="541"/>
      <c r="T2" s="541"/>
      <c r="U2" s="541"/>
      <c r="V2" s="541"/>
      <c r="W2" s="541"/>
      <c r="X2" s="541"/>
      <c r="Y2" s="541"/>
      <c r="Z2" s="541"/>
      <c r="AA2" s="541"/>
      <c r="AB2" s="541"/>
      <c r="AC2" s="541"/>
      <c r="AD2" s="541"/>
      <c r="AE2" s="541"/>
      <c r="AF2" s="541"/>
      <c r="AG2" s="541"/>
      <c r="AH2" s="541"/>
      <c r="AI2" s="541"/>
      <c r="AJ2" s="541"/>
      <c r="AK2" s="541"/>
      <c r="AL2" s="541"/>
      <c r="AM2" s="541"/>
      <c r="AN2" s="541"/>
      <c r="AO2" s="541"/>
      <c r="AP2" s="541"/>
      <c r="AQ2" s="541"/>
      <c r="AR2" s="541"/>
      <c r="AS2" s="541"/>
    </row>
    <row r="3" spans="1:45" ht="12.75" customHeight="1" x14ac:dyDescent="0.25">
      <c r="A3" s="536"/>
      <c r="B3" s="537"/>
      <c r="C3" s="540"/>
      <c r="D3" s="541"/>
      <c r="E3" s="541"/>
      <c r="F3" s="541"/>
      <c r="G3" s="541"/>
      <c r="H3" s="541"/>
      <c r="I3" s="541"/>
      <c r="J3" s="541"/>
      <c r="K3" s="541"/>
      <c r="L3" s="541"/>
      <c r="M3" s="541"/>
      <c r="N3" s="541"/>
      <c r="O3" s="541"/>
      <c r="P3" s="541"/>
      <c r="Q3" s="541"/>
      <c r="R3" s="541"/>
      <c r="S3" s="541"/>
      <c r="T3" s="541"/>
      <c r="U3" s="541"/>
      <c r="V3" s="541"/>
      <c r="W3" s="541"/>
      <c r="X3" s="541"/>
      <c r="Y3" s="541"/>
      <c r="Z3" s="541"/>
      <c r="AA3" s="541"/>
      <c r="AB3" s="541"/>
      <c r="AC3" s="541"/>
      <c r="AD3" s="541"/>
      <c r="AE3" s="541"/>
      <c r="AF3" s="541"/>
      <c r="AG3" s="541"/>
      <c r="AH3" s="541"/>
      <c r="AI3" s="541"/>
      <c r="AJ3" s="541"/>
      <c r="AK3" s="541"/>
      <c r="AL3" s="541"/>
      <c r="AM3" s="541"/>
      <c r="AN3" s="541"/>
      <c r="AO3" s="541"/>
      <c r="AP3" s="541"/>
      <c r="AQ3" s="541"/>
      <c r="AR3" s="541"/>
      <c r="AS3" s="541"/>
    </row>
    <row r="4" spans="1:45" ht="12.75" customHeight="1" x14ac:dyDescent="0.25">
      <c r="A4" s="536"/>
      <c r="B4" s="537"/>
      <c r="C4" s="540"/>
      <c r="D4" s="541"/>
      <c r="E4" s="541"/>
      <c r="F4" s="541"/>
      <c r="G4" s="541"/>
      <c r="H4" s="541"/>
      <c r="I4" s="541"/>
      <c r="J4" s="541"/>
      <c r="K4" s="541"/>
      <c r="L4" s="541"/>
      <c r="M4" s="541"/>
      <c r="N4" s="541"/>
      <c r="O4" s="541"/>
      <c r="P4" s="541"/>
      <c r="Q4" s="541"/>
      <c r="R4" s="541"/>
      <c r="S4" s="541"/>
      <c r="T4" s="541"/>
      <c r="U4" s="541"/>
      <c r="V4" s="541"/>
      <c r="W4" s="541"/>
      <c r="X4" s="541"/>
      <c r="Y4" s="541"/>
      <c r="Z4" s="541"/>
      <c r="AA4" s="541"/>
      <c r="AB4" s="541"/>
      <c r="AC4" s="541"/>
      <c r="AD4" s="541"/>
      <c r="AE4" s="541"/>
      <c r="AF4" s="541"/>
      <c r="AG4" s="541"/>
      <c r="AH4" s="541"/>
      <c r="AI4" s="541"/>
      <c r="AJ4" s="541"/>
      <c r="AK4" s="541"/>
      <c r="AL4" s="541"/>
      <c r="AM4" s="541"/>
      <c r="AN4" s="541"/>
      <c r="AO4" s="541"/>
      <c r="AP4" s="541"/>
      <c r="AQ4" s="541"/>
      <c r="AR4" s="541"/>
      <c r="AS4" s="541"/>
    </row>
    <row r="5" spans="1:45" ht="12.75" customHeight="1" x14ac:dyDescent="0.25">
      <c r="A5" s="536"/>
      <c r="B5" s="537"/>
      <c r="C5" s="540"/>
      <c r="D5" s="541"/>
      <c r="E5" s="541"/>
      <c r="F5" s="541"/>
      <c r="G5" s="541"/>
      <c r="H5" s="541"/>
      <c r="I5" s="541"/>
      <c r="J5" s="541"/>
      <c r="K5" s="541"/>
      <c r="L5" s="541"/>
      <c r="M5" s="541"/>
      <c r="N5" s="541"/>
      <c r="O5" s="541"/>
      <c r="P5" s="541"/>
      <c r="Q5" s="541"/>
      <c r="R5" s="541"/>
      <c r="S5" s="541"/>
      <c r="T5" s="541"/>
      <c r="U5" s="541"/>
      <c r="V5" s="541"/>
      <c r="W5" s="541"/>
      <c r="X5" s="541"/>
      <c r="Y5" s="541"/>
      <c r="Z5" s="541"/>
      <c r="AA5" s="541"/>
      <c r="AB5" s="541"/>
      <c r="AC5" s="541"/>
      <c r="AD5" s="541"/>
      <c r="AE5" s="541"/>
      <c r="AF5" s="541"/>
      <c r="AG5" s="541"/>
      <c r="AH5" s="541"/>
      <c r="AI5" s="541"/>
      <c r="AJ5" s="541"/>
      <c r="AK5" s="541"/>
      <c r="AL5" s="541"/>
      <c r="AM5" s="541"/>
      <c r="AN5" s="541"/>
      <c r="AO5" s="541"/>
      <c r="AP5" s="541"/>
      <c r="AQ5" s="541"/>
      <c r="AR5" s="541"/>
      <c r="AS5" s="541"/>
    </row>
    <row r="6" spans="1:45" s="11" customFormat="1" ht="30" customHeight="1" thickBot="1" x14ac:dyDescent="0.3">
      <c r="A6" s="538"/>
      <c r="B6" s="539"/>
      <c r="C6" s="540"/>
      <c r="D6" s="541"/>
      <c r="E6" s="541"/>
      <c r="F6" s="541"/>
      <c r="G6" s="541"/>
      <c r="H6" s="541"/>
      <c r="I6" s="541"/>
      <c r="J6" s="541"/>
      <c r="K6" s="541"/>
      <c r="L6" s="541"/>
      <c r="M6" s="541"/>
      <c r="N6" s="541"/>
      <c r="O6" s="541"/>
      <c r="P6" s="541"/>
      <c r="Q6" s="541"/>
      <c r="R6" s="541"/>
      <c r="S6" s="541"/>
      <c r="T6" s="541"/>
      <c r="U6" s="541"/>
      <c r="V6" s="541"/>
      <c r="W6" s="541"/>
      <c r="X6" s="541"/>
      <c r="Y6" s="541"/>
      <c r="Z6" s="541"/>
      <c r="AA6" s="541"/>
      <c r="AB6" s="541"/>
      <c r="AC6" s="541"/>
      <c r="AD6" s="541"/>
      <c r="AE6" s="541"/>
      <c r="AF6" s="541"/>
      <c r="AG6" s="541"/>
      <c r="AH6" s="541"/>
      <c r="AI6" s="541"/>
      <c r="AJ6" s="541"/>
      <c r="AK6" s="541"/>
      <c r="AL6" s="541"/>
      <c r="AM6" s="541"/>
      <c r="AN6" s="541"/>
      <c r="AO6" s="541"/>
      <c r="AP6" s="541"/>
      <c r="AQ6" s="541"/>
      <c r="AR6" s="541"/>
      <c r="AS6" s="541"/>
    </row>
    <row r="7" spans="1:45" s="11" customFormat="1" ht="36" customHeight="1" thickTop="1" thickBot="1" x14ac:dyDescent="0.9">
      <c r="B7" s="51"/>
      <c r="C7" s="159"/>
      <c r="D7" s="232" t="s">
        <v>75</v>
      </c>
      <c r="E7" s="210">
        <f>COUNTIF('1'!R9:R13,"OK")</f>
        <v>0</v>
      </c>
      <c r="F7" s="210">
        <f>COUNTIF('2'!R9:R13,"OK")</f>
        <v>0</v>
      </c>
      <c r="G7" s="210">
        <f>COUNTIF('3'!R9:R13,"OK")</f>
        <v>0</v>
      </c>
      <c r="H7" s="210">
        <f>COUNTIF('4'!R9:R13,"OK")</f>
        <v>0</v>
      </c>
      <c r="I7" s="210">
        <f>COUNTIF('5'!R9:R13,"OK")</f>
        <v>0</v>
      </c>
      <c r="J7" s="210">
        <f>COUNTIF('6'!R9:R13,"OK")</f>
        <v>0</v>
      </c>
      <c r="K7" s="210">
        <f>COUNTIF('7'!R9:R13,"OK")</f>
        <v>0</v>
      </c>
      <c r="L7" s="210">
        <f>COUNTIF('8'!R9:R13,"OK")</f>
        <v>0</v>
      </c>
      <c r="M7" s="210">
        <f>COUNTIF('9'!R9:R13,"OK")</f>
        <v>0</v>
      </c>
      <c r="N7" s="210">
        <f>COUNTIF('10'!R9:R13,"OK")</f>
        <v>0</v>
      </c>
      <c r="O7" s="210">
        <f>COUNTIF('11'!R9:R13,"OK")</f>
        <v>0</v>
      </c>
      <c r="P7" s="210">
        <f>COUNTIF('12'!R9:R13,"OK")</f>
        <v>0</v>
      </c>
      <c r="Q7" s="210">
        <f>COUNTIF('13'!R9:R13,"OK")</f>
        <v>0</v>
      </c>
      <c r="R7" s="210">
        <f>COUNTIF('14'!R9:R13,"OK")</f>
        <v>0</v>
      </c>
      <c r="S7" s="210">
        <f>COUNTIF('15'!R9:R13,"OK")</f>
        <v>0</v>
      </c>
      <c r="T7" s="210">
        <f>COUNTIF('16'!R9:R13,"OK")</f>
        <v>0</v>
      </c>
      <c r="U7" s="210">
        <f>COUNTIF('17'!R9:R13,"OK")</f>
        <v>0</v>
      </c>
      <c r="V7" s="210">
        <f>COUNTIF('18'!R9:R13,"OK")</f>
        <v>0</v>
      </c>
      <c r="W7" s="210">
        <f>COUNTIF('19'!R9:R13,"OK")</f>
        <v>0</v>
      </c>
      <c r="X7" s="210">
        <f>COUNTIF('20'!R9:R13,"OK")</f>
        <v>0</v>
      </c>
      <c r="Y7" s="210">
        <f>COUNTIF('21'!R9:R13,"OK")</f>
        <v>0</v>
      </c>
      <c r="Z7" s="210">
        <f>COUNTIF('22'!R9:R13,"OK")</f>
        <v>0</v>
      </c>
      <c r="AA7" s="210">
        <f>COUNTIF('23'!R9:R13,"OK")</f>
        <v>0</v>
      </c>
      <c r="AB7" s="210">
        <f>COUNTIF('24'!R9:R13,"OK")</f>
        <v>0</v>
      </c>
      <c r="AC7" s="210">
        <f>COUNTIF('25'!R9:R13,"OK")</f>
        <v>0</v>
      </c>
      <c r="AD7" s="210">
        <f>COUNTIF('26'!R9:R13,"OK")</f>
        <v>0</v>
      </c>
      <c r="AE7" s="210">
        <f>COUNTIF('27'!R9:R13,"OK")</f>
        <v>0</v>
      </c>
      <c r="AF7" s="210">
        <f>COUNTIF('28'!R9:R13,"OK")</f>
        <v>0</v>
      </c>
      <c r="AG7" s="210">
        <f>COUNTIF('29'!R9:R13,"OK")</f>
        <v>0</v>
      </c>
      <c r="AH7" s="210">
        <f>COUNTIF('30'!R9:R13,"OK")</f>
        <v>0</v>
      </c>
      <c r="AI7" s="210">
        <f>COUNTIF('31'!R9:R13,"OK")</f>
        <v>0</v>
      </c>
      <c r="AJ7" s="210">
        <f>COUNTIF('32'!R9:R13,"OK")</f>
        <v>0</v>
      </c>
      <c r="AK7" s="210">
        <f>COUNTIF('33'!R9:R13,"OK")</f>
        <v>0</v>
      </c>
      <c r="AL7" s="210">
        <f>COUNTIF('34'!R9:R13,"OK")</f>
        <v>0</v>
      </c>
      <c r="AM7" s="210">
        <f>COUNTIF('35'!R9:R13,"OK")</f>
        <v>0</v>
      </c>
      <c r="AN7" s="210">
        <f>COUNTIF('36'!R9:R13,"OK")</f>
        <v>0</v>
      </c>
      <c r="AO7" s="210">
        <f>COUNTIF('37'!R9:R13,"OK")</f>
        <v>0</v>
      </c>
      <c r="AP7" s="210">
        <f>COUNTIF('38'!R9:R13,"OK")</f>
        <v>0</v>
      </c>
      <c r="AQ7" s="210">
        <f>COUNTIF('39'!R9:R13,"OK")</f>
        <v>0</v>
      </c>
      <c r="AR7" s="210">
        <f>COUNTIF('40'!R9:R13,"OK")</f>
        <v>0</v>
      </c>
    </row>
    <row r="8" spans="1:45" s="11" customFormat="1" ht="12.75" hidden="1" customHeight="1" x14ac:dyDescent="0.85">
      <c r="B8" s="51"/>
      <c r="C8" s="159"/>
      <c r="D8" s="232"/>
      <c r="E8" s="31"/>
      <c r="F8" s="31"/>
      <c r="G8" s="33"/>
      <c r="H8" s="31"/>
      <c r="I8" s="187"/>
      <c r="J8" s="187"/>
      <c r="K8" s="187"/>
      <c r="L8" s="187"/>
      <c r="M8" s="187"/>
      <c r="N8" s="187"/>
      <c r="O8" s="187"/>
      <c r="P8" s="187"/>
      <c r="Q8" s="187"/>
      <c r="R8" s="187"/>
      <c r="S8" s="187"/>
      <c r="T8" s="187"/>
      <c r="U8" s="187"/>
      <c r="V8" s="187"/>
      <c r="W8" s="187"/>
      <c r="X8" s="187"/>
      <c r="Y8" s="187"/>
      <c r="Z8" s="187"/>
      <c r="AA8" s="187"/>
      <c r="AB8" s="187"/>
      <c r="AC8" s="187"/>
      <c r="AD8" s="187"/>
      <c r="AE8" s="187"/>
      <c r="AF8" s="187"/>
      <c r="AG8" s="187"/>
      <c r="AH8" s="187"/>
    </row>
    <row r="9" spans="1:45" s="11" customFormat="1" ht="12.75" hidden="1" customHeight="1" x14ac:dyDescent="0.85">
      <c r="B9" s="51"/>
      <c r="C9" s="159"/>
      <c r="D9" s="232"/>
      <c r="E9" s="31"/>
      <c r="F9" s="31"/>
      <c r="G9" s="33"/>
      <c r="H9" s="31"/>
      <c r="I9" s="187"/>
      <c r="J9" s="187"/>
      <c r="K9" s="187"/>
      <c r="L9" s="187"/>
      <c r="M9" s="187"/>
      <c r="N9" s="187"/>
      <c r="O9" s="187"/>
      <c r="P9" s="187"/>
      <c r="Q9" s="187"/>
      <c r="R9" s="187"/>
      <c r="S9" s="187"/>
      <c r="T9" s="187"/>
      <c r="U9" s="187"/>
      <c r="V9" s="187"/>
      <c r="W9" s="187"/>
      <c r="X9" s="187"/>
      <c r="Y9" s="187"/>
      <c r="Z9" s="187"/>
      <c r="AA9" s="187"/>
      <c r="AB9" s="187"/>
      <c r="AC9" s="187"/>
      <c r="AD9" s="187"/>
      <c r="AE9" s="187"/>
      <c r="AF9" s="187"/>
      <c r="AG9" s="187"/>
      <c r="AH9" s="187"/>
    </row>
    <row r="10" spans="1:45" s="11" customFormat="1" ht="12.75" hidden="1" customHeight="1" thickBot="1" x14ac:dyDescent="0.9">
      <c r="B10" s="51"/>
      <c r="C10" s="159"/>
      <c r="D10" s="232"/>
      <c r="E10" s="31"/>
      <c r="F10" s="31"/>
      <c r="G10" s="33"/>
      <c r="H10" s="31"/>
      <c r="I10" s="187"/>
      <c r="J10" s="187"/>
      <c r="K10" s="187"/>
      <c r="L10" s="187"/>
      <c r="M10" s="187"/>
      <c r="N10" s="187"/>
      <c r="O10" s="187"/>
      <c r="P10" s="187"/>
      <c r="Q10" s="187"/>
      <c r="R10" s="187"/>
      <c r="S10" s="187"/>
      <c r="T10" s="187"/>
      <c r="U10" s="187"/>
      <c r="V10" s="187"/>
      <c r="W10" s="187"/>
      <c r="X10" s="187"/>
      <c r="Y10" s="187"/>
      <c r="Z10" s="187"/>
      <c r="AA10" s="187"/>
      <c r="AB10" s="187"/>
      <c r="AC10" s="187"/>
      <c r="AD10" s="187"/>
      <c r="AE10" s="187"/>
      <c r="AF10" s="187"/>
      <c r="AG10" s="187"/>
      <c r="AH10" s="187"/>
    </row>
    <row r="11" spans="1:45" s="11" customFormat="1" ht="12.75" hidden="1" customHeight="1" x14ac:dyDescent="0.85">
      <c r="B11" s="45"/>
      <c r="C11" s="159"/>
      <c r="D11" s="232"/>
      <c r="E11" s="46"/>
      <c r="F11" s="46"/>
      <c r="G11" s="47"/>
      <c r="H11" s="46"/>
      <c r="I11" s="187"/>
      <c r="J11" s="187"/>
      <c r="K11" s="187"/>
      <c r="L11" s="187"/>
      <c r="M11" s="187"/>
      <c r="N11" s="187"/>
      <c r="O11" s="187"/>
      <c r="P11" s="187"/>
      <c r="Q11" s="187"/>
      <c r="R11" s="187"/>
      <c r="S11" s="187"/>
      <c r="T11" s="187"/>
      <c r="U11" s="187"/>
      <c r="V11" s="187"/>
      <c r="W11" s="187"/>
      <c r="X11" s="187"/>
      <c r="Y11" s="187"/>
      <c r="Z11" s="187"/>
      <c r="AA11" s="187"/>
      <c r="AB11" s="187"/>
      <c r="AC11" s="187"/>
      <c r="AD11" s="187"/>
      <c r="AE11" s="187"/>
      <c r="AF11" s="187"/>
      <c r="AG11" s="187"/>
      <c r="AH11" s="187"/>
    </row>
    <row r="12" spans="1:45" ht="18" hidden="1" customHeight="1" x14ac:dyDescent="0.25">
      <c r="B12" s="126"/>
      <c r="C12" s="160"/>
      <c r="D12" s="233"/>
      <c r="E12" s="127"/>
      <c r="F12" s="129"/>
      <c r="G12" s="127"/>
      <c r="H12" s="129"/>
      <c r="I12" s="1"/>
    </row>
    <row r="13" spans="1:45" ht="18" hidden="1" customHeight="1" x14ac:dyDescent="0.25">
      <c r="B13" s="126"/>
      <c r="C13" s="160"/>
      <c r="D13" s="233"/>
      <c r="E13" s="127"/>
      <c r="F13" s="188"/>
      <c r="G13" s="189"/>
      <c r="H13" s="188"/>
      <c r="I13" s="1"/>
    </row>
    <row r="14" spans="1:45" ht="18.75" hidden="1" customHeight="1" thickBot="1" x14ac:dyDescent="0.3">
      <c r="B14" s="126"/>
      <c r="C14" s="160"/>
      <c r="D14" s="233"/>
      <c r="E14" s="127"/>
      <c r="F14" s="188"/>
      <c r="G14" s="189"/>
      <c r="H14" s="188"/>
      <c r="I14" s="1"/>
    </row>
    <row r="15" spans="1:45" ht="18.75" hidden="1" customHeight="1" thickBot="1" x14ac:dyDescent="0.3">
      <c r="B15" s="126"/>
      <c r="C15" s="160"/>
      <c r="D15" s="233"/>
      <c r="E15" s="127"/>
      <c r="F15" s="188"/>
      <c r="G15" s="189"/>
      <c r="H15" s="188"/>
      <c r="I15" s="1"/>
    </row>
    <row r="16" spans="1:45" ht="24.75" hidden="1" thickTop="1" thickBot="1" x14ac:dyDescent="0.3">
      <c r="B16" s="126"/>
      <c r="C16" s="160"/>
      <c r="D16" s="233"/>
      <c r="E16" s="127"/>
      <c r="F16" s="188"/>
      <c r="G16" s="190"/>
      <c r="H16" s="188"/>
      <c r="I16" s="1"/>
    </row>
    <row r="17" spans="1:44" ht="24.75" hidden="1" thickTop="1" thickBot="1" x14ac:dyDescent="0.3">
      <c r="B17" s="128"/>
      <c r="C17" s="161"/>
      <c r="D17" s="233"/>
      <c r="E17" s="190"/>
      <c r="F17" s="10"/>
      <c r="G17" s="190"/>
      <c r="H17" s="10"/>
      <c r="I17" s="1"/>
    </row>
    <row r="18" spans="1:44" s="211" customFormat="1" ht="30.75" customHeight="1" thickTop="1" thickBot="1" x14ac:dyDescent="0.3">
      <c r="B18" s="212"/>
      <c r="C18" s="212"/>
      <c r="D18" s="232" t="s">
        <v>74</v>
      </c>
      <c r="E18" s="210">
        <f>(5-(COUNTBLANK('1'!L9:L13)))</f>
        <v>0</v>
      </c>
      <c r="F18" s="210">
        <f>(5-(COUNTBLANK('2'!L9:L13)))</f>
        <v>0</v>
      </c>
      <c r="G18" s="210">
        <f>(5-(COUNTBLANK('3'!L9:L13)))</f>
        <v>0</v>
      </c>
      <c r="H18" s="210">
        <f>(5-(COUNTBLANK('4'!L9:L13)))</f>
        <v>0</v>
      </c>
      <c r="I18" s="210">
        <f>(5-(COUNTBLANK('5'!L9:L13)))</f>
        <v>0</v>
      </c>
      <c r="J18" s="210">
        <f>(5-(COUNTBLANK('6'!L9:L13)))</f>
        <v>0</v>
      </c>
      <c r="K18" s="210">
        <f>(5-(COUNTBLANK('7'!L9:L13)))</f>
        <v>0</v>
      </c>
      <c r="L18" s="210">
        <f>(5-(COUNTBLANK('8'!L9:L13)))</f>
        <v>0</v>
      </c>
      <c r="M18" s="210">
        <f>(5-(COUNTBLANK('9'!L9:L13)))</f>
        <v>0</v>
      </c>
      <c r="N18" s="210">
        <f>(5-(COUNTBLANK('10'!L9:L13)))</f>
        <v>0</v>
      </c>
      <c r="O18" s="210">
        <f>(5-(COUNTBLANK('11'!L9:L13)))</f>
        <v>0</v>
      </c>
      <c r="P18" s="210">
        <f>(5-(COUNTBLANK('12'!L9:L13)))</f>
        <v>0</v>
      </c>
      <c r="Q18" s="210">
        <f>(5-(COUNTBLANK('13'!L9:L13)))</f>
        <v>0</v>
      </c>
      <c r="R18" s="210">
        <f>(5-(COUNTBLANK('14'!L9:L13)))</f>
        <v>0</v>
      </c>
      <c r="S18" s="210">
        <f>(5-(COUNTBLANK('15'!L9:L13)))</f>
        <v>0</v>
      </c>
      <c r="T18" s="210">
        <f>(5-(COUNTBLANK('16'!L9:L13)))</f>
        <v>0</v>
      </c>
      <c r="U18" s="210">
        <f>(5-(COUNTBLANK('17'!L9:L13)))</f>
        <v>0</v>
      </c>
      <c r="V18" s="210">
        <f>(5-(COUNTBLANK('18'!L9:L13)))</f>
        <v>0</v>
      </c>
      <c r="W18" s="210">
        <f>(5-(COUNTBLANK('19'!L9:L13)))</f>
        <v>0</v>
      </c>
      <c r="X18" s="210">
        <f>(5-(COUNTBLANK('20'!L9:L13)))</f>
        <v>0</v>
      </c>
      <c r="Y18" s="210">
        <f>(5-(COUNTBLANK('21'!L9:L13)))</f>
        <v>0</v>
      </c>
      <c r="Z18" s="210">
        <f>(5-(COUNTBLANK('22'!L9:L13)))</f>
        <v>0</v>
      </c>
      <c r="AA18" s="210">
        <f>(5-(COUNTBLANK('23'!L9:L13)))</f>
        <v>0</v>
      </c>
      <c r="AB18" s="210">
        <f>(5-(COUNTBLANK('24'!L9:L13)))</f>
        <v>0</v>
      </c>
      <c r="AC18" s="210">
        <f>(5-(COUNTBLANK('25'!L9:L13)))</f>
        <v>0</v>
      </c>
      <c r="AD18" s="210">
        <f>(5-(COUNTBLANK('26'!L9:L13)))</f>
        <v>0</v>
      </c>
      <c r="AE18" s="210">
        <f>(5-(COUNTBLANK('27'!L9:L13)))</f>
        <v>0</v>
      </c>
      <c r="AF18" s="210">
        <f>(5-(COUNTBLANK('28'!L9:L13)))</f>
        <v>0</v>
      </c>
      <c r="AG18" s="210">
        <f>(5-(COUNTBLANK('29'!L9:L13)))</f>
        <v>0</v>
      </c>
      <c r="AH18" s="210">
        <f>(5-(COUNTBLANK('30'!L9:L13)))</f>
        <v>0</v>
      </c>
      <c r="AI18" s="210">
        <f>(5-(COUNTBLANK('31'!L9:L13)))</f>
        <v>0</v>
      </c>
      <c r="AJ18" s="210">
        <f>(5-(COUNTBLANK('32'!L9:L13)))</f>
        <v>0</v>
      </c>
      <c r="AK18" s="210">
        <f>(5-(COUNTBLANK('33'!L9:L13)))</f>
        <v>0</v>
      </c>
      <c r="AL18" s="210">
        <f>(5-(COUNTBLANK('34'!L9:L13)))</f>
        <v>0</v>
      </c>
      <c r="AM18" s="210">
        <f>(5-(COUNTBLANK('35'!L9:L13)))</f>
        <v>0</v>
      </c>
      <c r="AN18" s="210">
        <f>(5-(COUNTBLANK('36'!L9:L13)))</f>
        <v>0</v>
      </c>
      <c r="AO18" s="210">
        <f>(5-(COUNTBLANK('37'!L9:L13)))</f>
        <v>0</v>
      </c>
      <c r="AP18" s="210">
        <f>(5-(COUNTBLANK('38'!L9:L13)))</f>
        <v>0</v>
      </c>
      <c r="AQ18" s="210">
        <f>(5-(COUNTBLANK('39'!L9:L13)))</f>
        <v>0</v>
      </c>
      <c r="AR18" s="210">
        <f>(5-(COUNTBLANK('40'!L9:L13)))</f>
        <v>0</v>
      </c>
    </row>
    <row r="19" spans="1:44" s="174" customFormat="1" ht="84" customHeight="1" thickTop="1" x14ac:dyDescent="0.25">
      <c r="B19" s="175"/>
      <c r="C19" s="158"/>
      <c r="D19" s="141"/>
      <c r="E19" s="176">
        <f>'1'!B11</f>
        <v>0</v>
      </c>
      <c r="F19" s="176">
        <f>'2'!B11</f>
        <v>0</v>
      </c>
      <c r="G19" s="176">
        <f>'3'!B11</f>
        <v>0</v>
      </c>
      <c r="H19" s="176">
        <f>'4'!B11</f>
        <v>0</v>
      </c>
      <c r="I19" s="176">
        <f>'5'!B11</f>
        <v>0</v>
      </c>
      <c r="J19" s="176">
        <f>'6'!B11</f>
        <v>0</v>
      </c>
      <c r="K19" s="176">
        <f>'7'!B11</f>
        <v>0</v>
      </c>
      <c r="L19" s="176">
        <f>'8'!B11</f>
        <v>0</v>
      </c>
      <c r="M19" s="176">
        <f>'9'!B11</f>
        <v>0</v>
      </c>
      <c r="N19" s="176">
        <f>'10'!B11</f>
        <v>0</v>
      </c>
      <c r="O19" s="176">
        <f>'11'!B11</f>
        <v>0</v>
      </c>
      <c r="P19" s="176">
        <f>'12'!B11</f>
        <v>0</v>
      </c>
      <c r="Q19" s="176">
        <f>'13'!B11</f>
        <v>0</v>
      </c>
      <c r="R19" s="176">
        <f>'14'!B11</f>
        <v>0</v>
      </c>
      <c r="S19" s="176">
        <f>'15'!B11</f>
        <v>0</v>
      </c>
      <c r="T19" s="176">
        <f>'16'!B11</f>
        <v>0</v>
      </c>
      <c r="U19" s="176">
        <f>'17'!B11</f>
        <v>0</v>
      </c>
      <c r="V19" s="176">
        <f>'18'!B11</f>
        <v>0</v>
      </c>
      <c r="W19" s="176">
        <f>'19'!B11</f>
        <v>0</v>
      </c>
      <c r="X19" s="176">
        <f>'20'!B11</f>
        <v>0</v>
      </c>
      <c r="Y19" s="176">
        <f>'21'!B11</f>
        <v>0</v>
      </c>
      <c r="Z19" s="176">
        <f>'22'!B11</f>
        <v>0</v>
      </c>
      <c r="AA19" s="176">
        <f>'23'!B11</f>
        <v>0</v>
      </c>
      <c r="AB19" s="176">
        <f>'24'!B11</f>
        <v>0</v>
      </c>
      <c r="AC19" s="176">
        <f>'25'!B11</f>
        <v>0</v>
      </c>
      <c r="AD19" s="176">
        <f>'26'!B11</f>
        <v>0</v>
      </c>
      <c r="AE19" s="176">
        <f>'27'!B11</f>
        <v>0</v>
      </c>
      <c r="AF19" s="176">
        <f>'28'!B11</f>
        <v>0</v>
      </c>
      <c r="AG19" s="176">
        <f>'29'!B11</f>
        <v>0</v>
      </c>
      <c r="AH19" s="176">
        <f>'30'!B11</f>
        <v>0</v>
      </c>
      <c r="AI19" s="176">
        <f>'31'!B11</f>
        <v>0</v>
      </c>
      <c r="AJ19" s="176">
        <f>'32'!B11</f>
        <v>0</v>
      </c>
      <c r="AK19" s="176">
        <f>'33'!B11</f>
        <v>0</v>
      </c>
      <c r="AL19" s="176">
        <f>'34'!B11</f>
        <v>0</v>
      </c>
      <c r="AM19" s="176">
        <f>'35'!B11</f>
        <v>0</v>
      </c>
      <c r="AN19" s="176">
        <f>'36'!B11</f>
        <v>0</v>
      </c>
      <c r="AO19" s="176">
        <f>'37'!B11</f>
        <v>0</v>
      </c>
      <c r="AP19" s="176">
        <f>'38'!B11</f>
        <v>0</v>
      </c>
      <c r="AQ19" s="176">
        <f>'39'!B11</f>
        <v>0</v>
      </c>
      <c r="AR19" s="176">
        <f>'40'!B11</f>
        <v>0</v>
      </c>
    </row>
    <row r="20" spans="1:44" s="134" customFormat="1" ht="24" customHeight="1" x14ac:dyDescent="0.25">
      <c r="B20" s="48"/>
      <c r="C20" s="158"/>
      <c r="D20" s="142" t="s">
        <v>35</v>
      </c>
      <c r="E20" s="193" t="str">
        <f>'1'!B15</f>
        <v xml:space="preserve"> </v>
      </c>
      <c r="F20" s="193" t="str">
        <f>'2'!B15</f>
        <v xml:space="preserve"> </v>
      </c>
      <c r="G20" s="193" t="str">
        <f>'3'!B15</f>
        <v xml:space="preserve"> </v>
      </c>
      <c r="H20" s="193" t="str">
        <f>'4'!B15</f>
        <v xml:space="preserve"> </v>
      </c>
      <c r="I20" s="193" t="str">
        <f>'5'!B15</f>
        <v xml:space="preserve"> </v>
      </c>
      <c r="J20" s="193" t="str">
        <f>'6'!B15</f>
        <v xml:space="preserve"> </v>
      </c>
      <c r="K20" s="193" t="str">
        <f>'7'!B15</f>
        <v xml:space="preserve"> </v>
      </c>
      <c r="L20" s="193" t="str">
        <f>'8'!B15</f>
        <v xml:space="preserve"> </v>
      </c>
      <c r="M20" s="193" t="str">
        <f>'9'!B15</f>
        <v xml:space="preserve"> </v>
      </c>
      <c r="N20" s="193" t="str">
        <f>'10'!B15</f>
        <v xml:space="preserve"> </v>
      </c>
      <c r="O20" s="193" t="str">
        <f>'11'!B15</f>
        <v xml:space="preserve"> </v>
      </c>
      <c r="P20" s="193" t="str">
        <f>'12'!B15</f>
        <v xml:space="preserve"> </v>
      </c>
      <c r="Q20" s="193" t="str">
        <f>'13'!B15</f>
        <v xml:space="preserve"> </v>
      </c>
      <c r="R20" s="193" t="str">
        <f>'14'!B15</f>
        <v xml:space="preserve"> </v>
      </c>
      <c r="S20" s="193" t="str">
        <f>'15'!B15</f>
        <v xml:space="preserve"> </v>
      </c>
      <c r="T20" s="193" t="str">
        <f>'16'!B15</f>
        <v xml:space="preserve"> </v>
      </c>
      <c r="U20" s="193" t="str">
        <f>'17'!B15</f>
        <v xml:space="preserve"> </v>
      </c>
      <c r="V20" s="193" t="str">
        <f>'18'!B15</f>
        <v xml:space="preserve"> </v>
      </c>
      <c r="W20" s="193" t="str">
        <f>'19'!B15</f>
        <v xml:space="preserve"> </v>
      </c>
      <c r="X20" s="193" t="str">
        <f>'20'!B15</f>
        <v xml:space="preserve"> </v>
      </c>
      <c r="Y20" s="193" t="str">
        <f>'21'!B15</f>
        <v xml:space="preserve"> </v>
      </c>
      <c r="Z20" s="193" t="str">
        <f>'22'!B15</f>
        <v xml:space="preserve"> </v>
      </c>
      <c r="AA20" s="193" t="str">
        <f>'23'!B15</f>
        <v xml:space="preserve"> </v>
      </c>
      <c r="AB20" s="193" t="str">
        <f>'24'!B15</f>
        <v xml:space="preserve"> </v>
      </c>
      <c r="AC20" s="193" t="str">
        <f>'25'!B15</f>
        <v xml:space="preserve"> </v>
      </c>
      <c r="AD20" s="193" t="str">
        <f>'26'!B15</f>
        <v xml:space="preserve"> </v>
      </c>
      <c r="AE20" s="193" t="str">
        <f>'27'!B15</f>
        <v xml:space="preserve"> </v>
      </c>
      <c r="AF20" s="193" t="str">
        <f>'28'!B15</f>
        <v xml:space="preserve"> </v>
      </c>
      <c r="AG20" s="193" t="str">
        <f>'29'!B15</f>
        <v xml:space="preserve"> </v>
      </c>
      <c r="AH20" s="193" t="str">
        <f>'30'!B15</f>
        <v xml:space="preserve"> </v>
      </c>
      <c r="AI20" s="193" t="str">
        <f>'31'!B15</f>
        <v xml:space="preserve"> </v>
      </c>
      <c r="AJ20" s="193" t="str">
        <f>'32'!B15</f>
        <v xml:space="preserve"> </v>
      </c>
      <c r="AK20" s="193" t="str">
        <f>'33'!B15</f>
        <v xml:space="preserve"> </v>
      </c>
      <c r="AL20" s="193" t="str">
        <f>'34'!B15</f>
        <v xml:space="preserve"> </v>
      </c>
      <c r="AM20" s="193" t="str">
        <f>'35'!B15</f>
        <v xml:space="preserve"> </v>
      </c>
      <c r="AN20" s="193" t="str">
        <f>'36'!B15</f>
        <v xml:space="preserve"> </v>
      </c>
      <c r="AO20" s="193" t="str">
        <f>'37'!B15</f>
        <v xml:space="preserve"> </v>
      </c>
      <c r="AP20" s="193" t="str">
        <f>'38'!B15</f>
        <v xml:space="preserve"> </v>
      </c>
      <c r="AQ20" s="193" t="str">
        <f>'39'!B15</f>
        <v xml:space="preserve"> </v>
      </c>
      <c r="AR20" s="193" t="str">
        <f>'40'!B15</f>
        <v xml:space="preserve"> </v>
      </c>
    </row>
    <row r="21" spans="1:44" s="3" customFormat="1" ht="15.75" x14ac:dyDescent="0.25">
      <c r="A21" s="2"/>
      <c r="B21" s="57"/>
      <c r="C21" s="163" t="str">
        <f>Référentiel!C14</f>
        <v>Accueil</v>
      </c>
      <c r="D21" s="143" t="str">
        <f t="shared" ref="D21:D26" si="0">IFERROR(AVERAGE(E21:AR21),"")</f>
        <v/>
      </c>
      <c r="E21" s="135" t="str">
        <f>'1'!AH21</f>
        <v/>
      </c>
      <c r="F21" s="135" t="str">
        <f>'2'!AH21</f>
        <v/>
      </c>
      <c r="G21" s="135" t="str">
        <f>'3'!AH21</f>
        <v/>
      </c>
      <c r="H21" s="135" t="str">
        <f>'4'!AH21</f>
        <v/>
      </c>
      <c r="I21" s="135" t="str">
        <f>'5'!AH21</f>
        <v/>
      </c>
      <c r="J21" s="135" t="str">
        <f>'6'!AH21</f>
        <v/>
      </c>
      <c r="K21" s="135" t="str">
        <f>'7'!AH21</f>
        <v/>
      </c>
      <c r="L21" s="135" t="str">
        <f>'8'!AH21</f>
        <v/>
      </c>
      <c r="M21" s="135" t="str">
        <f>'9'!AH21</f>
        <v/>
      </c>
      <c r="N21" s="135" t="str">
        <f>'10'!AH21</f>
        <v/>
      </c>
      <c r="O21" s="135" t="str">
        <f>'11'!AH21</f>
        <v/>
      </c>
      <c r="P21" s="135" t="str">
        <f>'12'!AH21</f>
        <v/>
      </c>
      <c r="Q21" s="135" t="str">
        <f>'13'!AH21</f>
        <v/>
      </c>
      <c r="R21" s="135" t="str">
        <f>'14'!AH21</f>
        <v/>
      </c>
      <c r="S21" s="135" t="str">
        <f>'15'!AH21</f>
        <v/>
      </c>
      <c r="T21" s="135" t="str">
        <f>'16'!AH21</f>
        <v/>
      </c>
      <c r="U21" s="135" t="str">
        <f>'17'!AH21</f>
        <v/>
      </c>
      <c r="V21" s="135" t="str">
        <f>'18'!AH21</f>
        <v/>
      </c>
      <c r="W21" s="135" t="str">
        <f>'19'!AH21</f>
        <v/>
      </c>
      <c r="X21" s="135" t="str">
        <f>'20'!AH21</f>
        <v/>
      </c>
      <c r="Y21" s="135" t="str">
        <f>'21'!AH21</f>
        <v/>
      </c>
      <c r="Z21" s="135" t="str">
        <f>'22'!AH21</f>
        <v/>
      </c>
      <c r="AA21" s="135" t="str">
        <f>'23'!AH21</f>
        <v/>
      </c>
      <c r="AB21" s="135" t="str">
        <f>'24'!AH21</f>
        <v/>
      </c>
      <c r="AC21" s="135" t="str">
        <f>'25'!AH21</f>
        <v/>
      </c>
      <c r="AD21" s="135" t="str">
        <f>'26'!AH21</f>
        <v/>
      </c>
      <c r="AE21" s="135" t="str">
        <f>'27'!AH21</f>
        <v/>
      </c>
      <c r="AF21" s="135" t="str">
        <f>'28'!AH21</f>
        <v/>
      </c>
      <c r="AG21" s="135" t="str">
        <f>'29'!AH21</f>
        <v/>
      </c>
      <c r="AH21" s="135" t="str">
        <f>'30'!AH21</f>
        <v/>
      </c>
      <c r="AI21" s="135" t="str">
        <f>'31'!AH21</f>
        <v/>
      </c>
      <c r="AJ21" s="135" t="str">
        <f>'32'!AH21</f>
        <v/>
      </c>
      <c r="AK21" s="135" t="str">
        <f>'33'!AH21</f>
        <v/>
      </c>
      <c r="AL21" s="135" t="str">
        <f>'34'!AH21</f>
        <v/>
      </c>
      <c r="AM21" s="135" t="str">
        <f>'35'!AH21</f>
        <v/>
      </c>
      <c r="AN21" s="135" t="str">
        <f>'36'!AH21</f>
        <v/>
      </c>
      <c r="AO21" s="135" t="str">
        <f>'37'!AH21</f>
        <v/>
      </c>
      <c r="AP21" s="135" t="str">
        <f>'38'!AH21</f>
        <v/>
      </c>
      <c r="AQ21" s="135" t="str">
        <f>'39'!AH21</f>
        <v/>
      </c>
      <c r="AR21" s="135" t="str">
        <f>'40'!AH21</f>
        <v/>
      </c>
    </row>
    <row r="22" spans="1:44" s="3" customFormat="1" ht="18" x14ac:dyDescent="0.25">
      <c r="A22" s="2"/>
      <c r="B22" s="58"/>
      <c r="C22" s="157" t="str">
        <f>Référentiel!C15</f>
        <v xml:space="preserve">Accueil du client </v>
      </c>
      <c r="D22" s="150" t="str">
        <f t="shared" si="0"/>
        <v/>
      </c>
      <c r="E22" s="194" t="str">
        <f>'1'!AI22</f>
        <v/>
      </c>
      <c r="F22" s="194" t="str">
        <f>'2'!AI22</f>
        <v/>
      </c>
      <c r="G22" s="194" t="str">
        <f>'3'!AI22</f>
        <v/>
      </c>
      <c r="H22" s="194" t="str">
        <f>'4'!AI22</f>
        <v/>
      </c>
      <c r="I22" s="194" t="str">
        <f>'5'!AI22</f>
        <v/>
      </c>
      <c r="J22" s="194" t="str">
        <f>'6'!AI22</f>
        <v/>
      </c>
      <c r="K22" s="194" t="str">
        <f>'7'!AI22</f>
        <v/>
      </c>
      <c r="L22" s="194" t="str">
        <f>'8'!AI22</f>
        <v/>
      </c>
      <c r="M22" s="194" t="str">
        <f>'9'!AI22</f>
        <v/>
      </c>
      <c r="N22" s="194" t="str">
        <f>'10'!AI22</f>
        <v/>
      </c>
      <c r="O22" s="194" t="str">
        <f>'11'!AI22</f>
        <v/>
      </c>
      <c r="P22" s="194" t="str">
        <f>'12'!AI22</f>
        <v/>
      </c>
      <c r="Q22" s="194" t="str">
        <f>'13'!AI22</f>
        <v/>
      </c>
      <c r="R22" s="194" t="str">
        <f>'14'!AI22</f>
        <v/>
      </c>
      <c r="S22" s="194" t="str">
        <f>'15'!AI22</f>
        <v/>
      </c>
      <c r="T22" s="194" t="str">
        <f>'16'!AI22</f>
        <v/>
      </c>
      <c r="U22" s="194" t="str">
        <f>'17'!AI22</f>
        <v/>
      </c>
      <c r="V22" s="194" t="str">
        <f>'18'!AI22</f>
        <v/>
      </c>
      <c r="W22" s="194" t="str">
        <f>'19'!AI22</f>
        <v/>
      </c>
      <c r="X22" s="194" t="str">
        <f>'20'!AI22</f>
        <v/>
      </c>
      <c r="Y22" s="194" t="str">
        <f>'21'!AI22</f>
        <v/>
      </c>
      <c r="Z22" s="194" t="str">
        <f>'22'!AI22</f>
        <v/>
      </c>
      <c r="AA22" s="194" t="str">
        <f>'23'!AI22</f>
        <v/>
      </c>
      <c r="AB22" s="194" t="str">
        <f>'24'!AI22</f>
        <v/>
      </c>
      <c r="AC22" s="194" t="str">
        <f>'25'!AI22</f>
        <v/>
      </c>
      <c r="AD22" s="194" t="str">
        <f>'26'!AI22</f>
        <v/>
      </c>
      <c r="AE22" s="194" t="str">
        <f>'27'!AI22</f>
        <v/>
      </c>
      <c r="AF22" s="194" t="str">
        <f>'28'!AI22</f>
        <v/>
      </c>
      <c r="AG22" s="194" t="str">
        <f>'29'!AI22</f>
        <v/>
      </c>
      <c r="AH22" s="194" t="str">
        <f>'30'!AI22</f>
        <v/>
      </c>
      <c r="AI22" s="194" t="str">
        <f>'31'!AI22</f>
        <v/>
      </c>
      <c r="AJ22" s="194" t="str">
        <f>'32'!AI22</f>
        <v/>
      </c>
      <c r="AK22" s="194" t="str">
        <f>'33'!AI22</f>
        <v/>
      </c>
      <c r="AL22" s="194" t="str">
        <f>'34'!AI22</f>
        <v/>
      </c>
      <c r="AM22" s="194" t="str">
        <f>'35'!AI22</f>
        <v/>
      </c>
      <c r="AN22" s="194" t="str">
        <f>'36'!AI22</f>
        <v/>
      </c>
      <c r="AO22" s="194" t="str">
        <f>'37'!AI22</f>
        <v/>
      </c>
      <c r="AP22" s="194" t="str">
        <f>'38'!AI22</f>
        <v/>
      </c>
      <c r="AQ22" s="194" t="str">
        <f>'39'!AI22</f>
        <v/>
      </c>
      <c r="AR22" s="194" t="str">
        <f>'40'!AI22</f>
        <v/>
      </c>
    </row>
    <row r="23" spans="1:44" s="3" customFormat="1" ht="18" x14ac:dyDescent="0.25">
      <c r="A23" s="2"/>
      <c r="B23" s="57"/>
      <c r="C23" s="157" t="str">
        <f>Référentiel!C16</f>
        <v>Présentation</v>
      </c>
      <c r="D23" s="150" t="str">
        <f t="shared" si="0"/>
        <v/>
      </c>
      <c r="E23" s="194" t="str">
        <f>'1'!AI23</f>
        <v/>
      </c>
      <c r="F23" s="194" t="str">
        <f>'2'!AI23</f>
        <v/>
      </c>
      <c r="G23" s="194" t="str">
        <f>'3'!AI23</f>
        <v/>
      </c>
      <c r="H23" s="194" t="str">
        <f>'4'!AI23</f>
        <v/>
      </c>
      <c r="I23" s="194" t="str">
        <f>'5'!AI23</f>
        <v/>
      </c>
      <c r="J23" s="194" t="str">
        <f>'6'!AI23</f>
        <v/>
      </c>
      <c r="K23" s="194" t="str">
        <f>'7'!AI23</f>
        <v/>
      </c>
      <c r="L23" s="194" t="str">
        <f>'8'!AI23</f>
        <v/>
      </c>
      <c r="M23" s="194" t="str">
        <f>'9'!AI23</f>
        <v/>
      </c>
      <c r="N23" s="194" t="str">
        <f>'10'!AI23</f>
        <v/>
      </c>
      <c r="O23" s="194" t="str">
        <f>'11'!AI23</f>
        <v/>
      </c>
      <c r="P23" s="194" t="str">
        <f>'12'!AI23</f>
        <v/>
      </c>
      <c r="Q23" s="194" t="str">
        <f>'13'!AI23</f>
        <v/>
      </c>
      <c r="R23" s="194" t="str">
        <f>'14'!AI23</f>
        <v/>
      </c>
      <c r="S23" s="194" t="str">
        <f>'15'!AI23</f>
        <v/>
      </c>
      <c r="T23" s="194" t="str">
        <f>'16'!AI23</f>
        <v/>
      </c>
      <c r="U23" s="194" t="str">
        <f>'17'!AI23</f>
        <v/>
      </c>
      <c r="V23" s="194" t="str">
        <f>'18'!AI23</f>
        <v/>
      </c>
      <c r="W23" s="194" t="str">
        <f>'19'!AI23</f>
        <v/>
      </c>
      <c r="X23" s="194" t="str">
        <f>'20'!AI23</f>
        <v/>
      </c>
      <c r="Y23" s="194" t="str">
        <f>'21'!AI23</f>
        <v/>
      </c>
      <c r="Z23" s="194" t="str">
        <f>'22'!AI23</f>
        <v/>
      </c>
      <c r="AA23" s="194" t="str">
        <f>'23'!AI23</f>
        <v/>
      </c>
      <c r="AB23" s="194" t="str">
        <f>'24'!AI23</f>
        <v/>
      </c>
      <c r="AC23" s="194" t="str">
        <f>'25'!AI23</f>
        <v/>
      </c>
      <c r="AD23" s="194" t="str">
        <f>'26'!AI23</f>
        <v/>
      </c>
      <c r="AE23" s="194" t="str">
        <f>'27'!AI23</f>
        <v/>
      </c>
      <c r="AF23" s="194" t="str">
        <f>'28'!AI23</f>
        <v/>
      </c>
      <c r="AG23" s="194" t="str">
        <f>'29'!AI23</f>
        <v/>
      </c>
      <c r="AH23" s="194" t="str">
        <f>'30'!AI23</f>
        <v/>
      </c>
      <c r="AI23" s="194" t="str">
        <f>'31'!AI23</f>
        <v/>
      </c>
      <c r="AJ23" s="194" t="str">
        <f>'32'!AI23</f>
        <v/>
      </c>
      <c r="AK23" s="194" t="str">
        <f>'33'!AI23</f>
        <v/>
      </c>
      <c r="AL23" s="194" t="str">
        <f>'34'!AI23</f>
        <v/>
      </c>
      <c r="AM23" s="194" t="str">
        <f>'35'!AI23</f>
        <v/>
      </c>
      <c r="AN23" s="194" t="str">
        <f>'36'!AI23</f>
        <v/>
      </c>
      <c r="AO23" s="194" t="str">
        <f>'37'!AI23</f>
        <v/>
      </c>
      <c r="AP23" s="194" t="str">
        <f>'38'!AI23</f>
        <v/>
      </c>
      <c r="AQ23" s="194" t="str">
        <f>'39'!AI23</f>
        <v/>
      </c>
      <c r="AR23" s="194" t="str">
        <f>'40'!AI23</f>
        <v/>
      </c>
    </row>
    <row r="24" spans="1:44" s="3" customFormat="1" ht="18" x14ac:dyDescent="0.25">
      <c r="A24" s="2"/>
      <c r="B24" s="57"/>
      <c r="C24" s="157" t="str">
        <f>Référentiel!C17</f>
        <v>Identification</v>
      </c>
      <c r="D24" s="150" t="str">
        <f t="shared" si="0"/>
        <v/>
      </c>
      <c r="E24" s="194" t="str">
        <f>'1'!AI24</f>
        <v/>
      </c>
      <c r="F24" s="194" t="str">
        <f>'2'!AI24</f>
        <v/>
      </c>
      <c r="G24" s="194" t="str">
        <f>'3'!AI24</f>
        <v/>
      </c>
      <c r="H24" s="194" t="str">
        <f>'4'!AI24</f>
        <v/>
      </c>
      <c r="I24" s="194" t="str">
        <f>'5'!AI24</f>
        <v/>
      </c>
      <c r="J24" s="194" t="str">
        <f>'6'!AI24</f>
        <v/>
      </c>
      <c r="K24" s="194" t="str">
        <f>'7'!AI24</f>
        <v/>
      </c>
      <c r="L24" s="194" t="str">
        <f>'8'!AI24</f>
        <v/>
      </c>
      <c r="M24" s="194" t="str">
        <f>'9'!AI24</f>
        <v/>
      </c>
      <c r="N24" s="194" t="str">
        <f>'10'!AI24</f>
        <v/>
      </c>
      <c r="O24" s="194" t="str">
        <f>'11'!AI24</f>
        <v/>
      </c>
      <c r="P24" s="194" t="str">
        <f>'12'!AI24</f>
        <v/>
      </c>
      <c r="Q24" s="194" t="str">
        <f>'13'!AI24</f>
        <v/>
      </c>
      <c r="R24" s="194" t="str">
        <f>'14'!AI24</f>
        <v/>
      </c>
      <c r="S24" s="194" t="str">
        <f>'15'!AI24</f>
        <v/>
      </c>
      <c r="T24" s="194" t="str">
        <f>'16'!AI24</f>
        <v/>
      </c>
      <c r="U24" s="194" t="str">
        <f>'17'!AI24</f>
        <v/>
      </c>
      <c r="V24" s="194" t="str">
        <f>'18'!AI24</f>
        <v/>
      </c>
      <c r="W24" s="194" t="str">
        <f>'19'!AI24</f>
        <v/>
      </c>
      <c r="X24" s="194" t="str">
        <f>'20'!AI24</f>
        <v/>
      </c>
      <c r="Y24" s="194" t="str">
        <f>'21'!AI24</f>
        <v/>
      </c>
      <c r="Z24" s="194" t="str">
        <f>'22'!AI24</f>
        <v/>
      </c>
      <c r="AA24" s="194" t="str">
        <f>'23'!AI24</f>
        <v/>
      </c>
      <c r="AB24" s="194" t="str">
        <f>'24'!AI24</f>
        <v/>
      </c>
      <c r="AC24" s="194" t="str">
        <f>'25'!AI24</f>
        <v/>
      </c>
      <c r="AD24" s="194" t="str">
        <f>'26'!AI24</f>
        <v/>
      </c>
      <c r="AE24" s="194" t="str">
        <f>'27'!AI24</f>
        <v/>
      </c>
      <c r="AF24" s="194" t="str">
        <f>'28'!AI24</f>
        <v/>
      </c>
      <c r="AG24" s="194" t="str">
        <f>'29'!AI24</f>
        <v/>
      </c>
      <c r="AH24" s="194" t="str">
        <f>'30'!AI24</f>
        <v/>
      </c>
      <c r="AI24" s="194" t="str">
        <f>'31'!AI24</f>
        <v/>
      </c>
      <c r="AJ24" s="194" t="str">
        <f>'32'!AI24</f>
        <v/>
      </c>
      <c r="AK24" s="194" t="str">
        <f>'33'!AI24</f>
        <v/>
      </c>
      <c r="AL24" s="194" t="str">
        <f>'34'!AI24</f>
        <v/>
      </c>
      <c r="AM24" s="194" t="str">
        <f>'35'!AI24</f>
        <v/>
      </c>
      <c r="AN24" s="194" t="str">
        <f>'36'!AI24</f>
        <v/>
      </c>
      <c r="AO24" s="194" t="str">
        <f>'37'!AI24</f>
        <v/>
      </c>
      <c r="AP24" s="194" t="str">
        <f>'38'!AI24</f>
        <v/>
      </c>
      <c r="AQ24" s="194" t="str">
        <f>'39'!AI24</f>
        <v/>
      </c>
      <c r="AR24" s="194" t="str">
        <f>'40'!AI24</f>
        <v/>
      </c>
    </row>
    <row r="25" spans="1:44" s="3" customFormat="1" ht="36" x14ac:dyDescent="0.25">
      <c r="A25" s="2"/>
      <c r="B25" s="59"/>
      <c r="C25" s="157" t="str">
        <f>Référentiel!C18</f>
        <v>Disponibilité 
Passage des barrages / Prise de RDV</v>
      </c>
      <c r="D25" s="150" t="str">
        <f t="shared" si="0"/>
        <v/>
      </c>
      <c r="E25" s="194" t="str">
        <f>'1'!AI25</f>
        <v/>
      </c>
      <c r="F25" s="194" t="str">
        <f>'2'!AI25</f>
        <v/>
      </c>
      <c r="G25" s="194" t="str">
        <f>'3'!AI25</f>
        <v/>
      </c>
      <c r="H25" s="194" t="str">
        <f>'4'!AI25</f>
        <v/>
      </c>
      <c r="I25" s="194" t="str">
        <f>'5'!AI25</f>
        <v/>
      </c>
      <c r="J25" s="194" t="str">
        <f>'6'!AI25</f>
        <v/>
      </c>
      <c r="K25" s="194" t="str">
        <f>'7'!AI25</f>
        <v/>
      </c>
      <c r="L25" s="194" t="str">
        <f>'8'!AI25</f>
        <v/>
      </c>
      <c r="M25" s="194" t="str">
        <f>'9'!AI25</f>
        <v/>
      </c>
      <c r="N25" s="194" t="str">
        <f>'10'!AI25</f>
        <v/>
      </c>
      <c r="O25" s="194" t="str">
        <f>'11'!AI25</f>
        <v/>
      </c>
      <c r="P25" s="194" t="str">
        <f>'12'!AI25</f>
        <v/>
      </c>
      <c r="Q25" s="194" t="str">
        <f>'13'!AI25</f>
        <v/>
      </c>
      <c r="R25" s="194" t="str">
        <f>'14'!AI25</f>
        <v/>
      </c>
      <c r="S25" s="194" t="str">
        <f>'15'!AI25</f>
        <v/>
      </c>
      <c r="T25" s="194" t="str">
        <f>'16'!AI25</f>
        <v/>
      </c>
      <c r="U25" s="194" t="str">
        <f>'17'!AI25</f>
        <v/>
      </c>
      <c r="V25" s="194" t="str">
        <f>'18'!AI25</f>
        <v/>
      </c>
      <c r="W25" s="194" t="str">
        <f>'19'!AI25</f>
        <v/>
      </c>
      <c r="X25" s="194" t="str">
        <f>'20'!AI25</f>
        <v/>
      </c>
      <c r="Y25" s="194" t="str">
        <f>'21'!AI25</f>
        <v/>
      </c>
      <c r="Z25" s="194" t="str">
        <f>'22'!AI25</f>
        <v/>
      </c>
      <c r="AA25" s="194" t="str">
        <f>'23'!AI25</f>
        <v/>
      </c>
      <c r="AB25" s="194" t="str">
        <f>'24'!AI25</f>
        <v/>
      </c>
      <c r="AC25" s="194" t="str">
        <f>'25'!AI25</f>
        <v/>
      </c>
      <c r="AD25" s="194" t="str">
        <f>'26'!AI25</f>
        <v/>
      </c>
      <c r="AE25" s="194" t="str">
        <f>'27'!AI25</f>
        <v/>
      </c>
      <c r="AF25" s="194" t="str">
        <f>'28'!AI25</f>
        <v/>
      </c>
      <c r="AG25" s="194" t="str">
        <f>'29'!AI25</f>
        <v/>
      </c>
      <c r="AH25" s="194" t="str">
        <f>'30'!AI25</f>
        <v/>
      </c>
      <c r="AI25" s="194" t="str">
        <f>'31'!AI25</f>
        <v/>
      </c>
      <c r="AJ25" s="194" t="str">
        <f>'32'!AI25</f>
        <v/>
      </c>
      <c r="AK25" s="194" t="str">
        <f>'33'!AI25</f>
        <v/>
      </c>
      <c r="AL25" s="194" t="str">
        <f>'34'!AI25</f>
        <v/>
      </c>
      <c r="AM25" s="194" t="str">
        <f>'35'!AI25</f>
        <v/>
      </c>
      <c r="AN25" s="194" t="str">
        <f>'36'!AI25</f>
        <v/>
      </c>
      <c r="AO25" s="194" t="str">
        <f>'37'!AI25</f>
        <v/>
      </c>
      <c r="AP25" s="194" t="str">
        <f>'38'!AI25</f>
        <v/>
      </c>
      <c r="AQ25" s="194" t="str">
        <f>'39'!AI25</f>
        <v/>
      </c>
      <c r="AR25" s="194" t="str">
        <f>'40'!AI25</f>
        <v/>
      </c>
    </row>
    <row r="26" spans="1:44" s="3" customFormat="1" ht="36" x14ac:dyDescent="0.25">
      <c r="A26" s="2"/>
      <c r="B26" s="6"/>
      <c r="C26" s="157" t="str">
        <f>Référentiel!C19</f>
        <v>Présentation de l'objet de l'appel 
Rappel du contexte</v>
      </c>
      <c r="D26" s="150" t="str">
        <f t="shared" si="0"/>
        <v/>
      </c>
      <c r="E26" s="194" t="str">
        <f>'1'!AI26</f>
        <v/>
      </c>
      <c r="F26" s="194" t="str">
        <f>'2'!AI26</f>
        <v/>
      </c>
      <c r="G26" s="194" t="str">
        <f>'3'!AI26</f>
        <v/>
      </c>
      <c r="H26" s="194" t="str">
        <f>'4'!AI26</f>
        <v/>
      </c>
      <c r="I26" s="194" t="str">
        <f>'5'!AI26</f>
        <v/>
      </c>
      <c r="J26" s="194" t="str">
        <f>'6'!AI26</f>
        <v/>
      </c>
      <c r="K26" s="194" t="str">
        <f>'7'!AI26</f>
        <v/>
      </c>
      <c r="L26" s="194" t="str">
        <f>'8'!AI26</f>
        <v/>
      </c>
      <c r="M26" s="194" t="str">
        <f>'9'!AI26</f>
        <v/>
      </c>
      <c r="N26" s="194" t="str">
        <f>'10'!AI26</f>
        <v/>
      </c>
      <c r="O26" s="194" t="str">
        <f>'11'!AI26</f>
        <v/>
      </c>
      <c r="P26" s="194" t="str">
        <f>'12'!AI26</f>
        <v/>
      </c>
      <c r="Q26" s="194" t="str">
        <f>'13'!AI26</f>
        <v/>
      </c>
      <c r="R26" s="194" t="str">
        <f>'14'!AI26</f>
        <v/>
      </c>
      <c r="S26" s="194" t="str">
        <f>'15'!AI26</f>
        <v/>
      </c>
      <c r="T26" s="194" t="str">
        <f>'16'!AI26</f>
        <v/>
      </c>
      <c r="U26" s="194" t="str">
        <f>'17'!AI26</f>
        <v/>
      </c>
      <c r="V26" s="194" t="str">
        <f>'18'!AI26</f>
        <v/>
      </c>
      <c r="W26" s="194" t="str">
        <f>'19'!AI26</f>
        <v/>
      </c>
      <c r="X26" s="194" t="str">
        <f>'20'!AI26</f>
        <v/>
      </c>
      <c r="Y26" s="194" t="str">
        <f>'21'!AI26</f>
        <v/>
      </c>
      <c r="Z26" s="194" t="str">
        <f>'22'!AI26</f>
        <v/>
      </c>
      <c r="AA26" s="194" t="str">
        <f>'23'!AI26</f>
        <v/>
      </c>
      <c r="AB26" s="194" t="str">
        <f>'24'!AI26</f>
        <v/>
      </c>
      <c r="AC26" s="194" t="str">
        <f>'25'!AI26</f>
        <v/>
      </c>
      <c r="AD26" s="194" t="str">
        <f>'26'!AI26</f>
        <v/>
      </c>
      <c r="AE26" s="194" t="str">
        <f>'27'!AI26</f>
        <v/>
      </c>
      <c r="AF26" s="194" t="str">
        <f>'28'!AI26</f>
        <v/>
      </c>
      <c r="AG26" s="194" t="str">
        <f>'29'!AI26</f>
        <v/>
      </c>
      <c r="AH26" s="194" t="str">
        <f>'30'!AI26</f>
        <v/>
      </c>
      <c r="AI26" s="194" t="str">
        <f>'31'!AI26</f>
        <v/>
      </c>
      <c r="AJ26" s="194" t="str">
        <f>'32'!AI26</f>
        <v/>
      </c>
      <c r="AK26" s="194" t="str">
        <f>'33'!AI26</f>
        <v/>
      </c>
      <c r="AL26" s="194" t="str">
        <f>'34'!AI26</f>
        <v/>
      </c>
      <c r="AM26" s="194" t="str">
        <f>'35'!AI26</f>
        <v/>
      </c>
      <c r="AN26" s="194" t="str">
        <f>'36'!AI26</f>
        <v/>
      </c>
      <c r="AO26" s="194" t="str">
        <f>'37'!AI26</f>
        <v/>
      </c>
      <c r="AP26" s="194" t="str">
        <f>'38'!AI26</f>
        <v/>
      </c>
      <c r="AQ26" s="194" t="str">
        <f>'39'!AI26</f>
        <v/>
      </c>
      <c r="AR26" s="194" t="str">
        <f>'40'!AI26</f>
        <v/>
      </c>
    </row>
    <row r="27" spans="1:44" s="3" customFormat="1" ht="18" hidden="1" x14ac:dyDescent="0.25">
      <c r="A27" s="2"/>
      <c r="B27" s="6"/>
      <c r="C27" s="157"/>
      <c r="D27" s="150"/>
      <c r="E27" s="194"/>
      <c r="F27" s="194"/>
      <c r="G27" s="194"/>
      <c r="H27" s="194"/>
      <c r="I27" s="194"/>
      <c r="J27" s="194"/>
      <c r="K27" s="194"/>
      <c r="L27" s="194"/>
      <c r="M27" s="194"/>
      <c r="N27" s="194"/>
      <c r="O27" s="194"/>
      <c r="P27" s="194"/>
      <c r="Q27" s="194"/>
      <c r="R27" s="194"/>
      <c r="S27" s="194"/>
      <c r="T27" s="194"/>
      <c r="U27" s="194"/>
      <c r="V27" s="194"/>
      <c r="W27" s="194"/>
      <c r="X27" s="194"/>
      <c r="Y27" s="194"/>
      <c r="Z27" s="194"/>
      <c r="AA27" s="194"/>
      <c r="AB27" s="194"/>
      <c r="AC27" s="194"/>
      <c r="AD27" s="194"/>
      <c r="AE27" s="194"/>
      <c r="AF27" s="194"/>
      <c r="AG27" s="194"/>
      <c r="AH27" s="194"/>
      <c r="AI27" s="194"/>
      <c r="AJ27" s="194"/>
      <c r="AK27" s="194"/>
      <c r="AL27" s="194"/>
      <c r="AM27" s="194"/>
      <c r="AN27" s="194"/>
      <c r="AO27" s="194"/>
      <c r="AP27" s="194"/>
      <c r="AQ27" s="194"/>
      <c r="AR27" s="194"/>
    </row>
    <row r="28" spans="1:44" s="3" customFormat="1" ht="18" hidden="1" x14ac:dyDescent="0.25">
      <c r="A28" s="2"/>
      <c r="B28" s="6"/>
      <c r="C28" s="157"/>
      <c r="D28" s="150"/>
      <c r="E28" s="194"/>
      <c r="F28" s="194"/>
      <c r="G28" s="194"/>
      <c r="H28" s="194"/>
      <c r="I28" s="194"/>
      <c r="J28" s="194"/>
      <c r="K28" s="194"/>
      <c r="L28" s="194"/>
      <c r="M28" s="194"/>
      <c r="N28" s="194"/>
      <c r="O28" s="194"/>
      <c r="P28" s="194"/>
      <c r="Q28" s="194"/>
      <c r="R28" s="194"/>
      <c r="S28" s="194"/>
      <c r="T28" s="194"/>
      <c r="U28" s="194"/>
      <c r="V28" s="194"/>
      <c r="W28" s="194"/>
      <c r="X28" s="194"/>
      <c r="Y28" s="194"/>
      <c r="Z28" s="194"/>
      <c r="AA28" s="194"/>
      <c r="AB28" s="194"/>
      <c r="AC28" s="194"/>
      <c r="AD28" s="194"/>
      <c r="AE28" s="194"/>
      <c r="AF28" s="194"/>
      <c r="AG28" s="194"/>
      <c r="AH28" s="194"/>
      <c r="AI28" s="194"/>
      <c r="AJ28" s="194"/>
      <c r="AK28" s="194"/>
      <c r="AL28" s="194"/>
      <c r="AM28" s="194"/>
      <c r="AN28" s="194"/>
      <c r="AO28" s="194"/>
      <c r="AP28" s="194"/>
      <c r="AQ28" s="194"/>
      <c r="AR28" s="194"/>
    </row>
    <row r="29" spans="1:44" s="3" customFormat="1" ht="18" hidden="1" x14ac:dyDescent="0.25">
      <c r="A29" s="2"/>
      <c r="B29" s="6"/>
      <c r="C29" s="157"/>
      <c r="D29" s="150"/>
      <c r="E29" s="194"/>
      <c r="F29" s="194"/>
      <c r="G29" s="194"/>
      <c r="H29" s="194"/>
      <c r="I29" s="194"/>
      <c r="J29" s="194"/>
      <c r="K29" s="194"/>
      <c r="L29" s="194"/>
      <c r="M29" s="194"/>
      <c r="N29" s="194"/>
      <c r="O29" s="194"/>
      <c r="P29" s="194"/>
      <c r="Q29" s="194"/>
      <c r="R29" s="194"/>
      <c r="S29" s="194"/>
      <c r="T29" s="194"/>
      <c r="U29" s="194"/>
      <c r="V29" s="194"/>
      <c r="W29" s="194"/>
      <c r="X29" s="194"/>
      <c r="Y29" s="194"/>
      <c r="Z29" s="194"/>
      <c r="AA29" s="194"/>
      <c r="AB29" s="194"/>
      <c r="AC29" s="194"/>
      <c r="AD29" s="194"/>
      <c r="AE29" s="194"/>
      <c r="AF29" s="194"/>
      <c r="AG29" s="194"/>
      <c r="AH29" s="194"/>
      <c r="AI29" s="194"/>
      <c r="AJ29" s="194"/>
      <c r="AK29" s="194"/>
      <c r="AL29" s="194"/>
      <c r="AM29" s="194"/>
      <c r="AN29" s="194"/>
      <c r="AO29" s="194"/>
      <c r="AP29" s="194"/>
      <c r="AQ29" s="194"/>
      <c r="AR29" s="194"/>
    </row>
    <row r="30" spans="1:44" s="3" customFormat="1" ht="18" hidden="1" x14ac:dyDescent="0.25">
      <c r="A30" s="2"/>
      <c r="B30" s="6"/>
      <c r="C30" s="157"/>
      <c r="D30" s="150"/>
      <c r="E30" s="194"/>
      <c r="F30" s="194"/>
      <c r="G30" s="194"/>
      <c r="H30" s="194"/>
      <c r="I30" s="194"/>
      <c r="J30" s="194"/>
      <c r="K30" s="194"/>
      <c r="L30" s="194"/>
      <c r="M30" s="194"/>
      <c r="N30" s="194"/>
      <c r="O30" s="194"/>
      <c r="P30" s="194"/>
      <c r="Q30" s="194"/>
      <c r="R30" s="194"/>
      <c r="S30" s="194"/>
      <c r="T30" s="194"/>
      <c r="U30" s="194"/>
      <c r="V30" s="194"/>
      <c r="W30" s="194"/>
      <c r="X30" s="194"/>
      <c r="Y30" s="194"/>
      <c r="Z30" s="194"/>
      <c r="AA30" s="194"/>
      <c r="AB30" s="194"/>
      <c r="AC30" s="194"/>
      <c r="AD30" s="194"/>
      <c r="AE30" s="194"/>
      <c r="AF30" s="194"/>
      <c r="AG30" s="194"/>
      <c r="AH30" s="194"/>
      <c r="AI30" s="194"/>
      <c r="AJ30" s="194"/>
      <c r="AK30" s="194"/>
      <c r="AL30" s="194"/>
      <c r="AM30" s="194"/>
      <c r="AN30" s="194"/>
      <c r="AO30" s="194"/>
      <c r="AP30" s="194"/>
      <c r="AQ30" s="194"/>
      <c r="AR30" s="194"/>
    </row>
    <row r="31" spans="1:44" s="3" customFormat="1" ht="18" hidden="1" x14ac:dyDescent="0.25">
      <c r="A31" s="2"/>
      <c r="B31" s="6"/>
      <c r="C31" s="157"/>
      <c r="D31" s="150"/>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194"/>
      <c r="AG31" s="194"/>
      <c r="AH31" s="194"/>
      <c r="AI31" s="194"/>
      <c r="AJ31" s="194"/>
      <c r="AK31" s="194"/>
      <c r="AL31" s="194"/>
      <c r="AM31" s="194"/>
      <c r="AN31" s="194"/>
      <c r="AO31" s="194"/>
      <c r="AP31" s="194"/>
      <c r="AQ31" s="194"/>
      <c r="AR31" s="194"/>
    </row>
    <row r="32" spans="1:44" s="3" customFormat="1" ht="18" hidden="1" x14ac:dyDescent="0.25">
      <c r="A32" s="2"/>
      <c r="B32" s="6"/>
      <c r="C32" s="157"/>
      <c r="D32" s="150"/>
      <c r="E32" s="194"/>
      <c r="F32" s="194"/>
      <c r="G32" s="194"/>
      <c r="H32" s="194"/>
      <c r="I32" s="194"/>
      <c r="J32" s="194"/>
      <c r="K32" s="194"/>
      <c r="L32" s="194"/>
      <c r="M32" s="194"/>
      <c r="N32" s="194"/>
      <c r="O32" s="194"/>
      <c r="P32" s="194"/>
      <c r="Q32" s="194"/>
      <c r="R32" s="194"/>
      <c r="S32" s="194"/>
      <c r="T32" s="194"/>
      <c r="U32" s="194"/>
      <c r="V32" s="194"/>
      <c r="W32" s="194"/>
      <c r="X32" s="194"/>
      <c r="Y32" s="194"/>
      <c r="Z32" s="194"/>
      <c r="AA32" s="194"/>
      <c r="AB32" s="194"/>
      <c r="AC32" s="194"/>
      <c r="AD32" s="194"/>
      <c r="AE32" s="194"/>
      <c r="AF32" s="194"/>
      <c r="AG32" s="194"/>
      <c r="AH32" s="194"/>
      <c r="AI32" s="194"/>
      <c r="AJ32" s="194"/>
      <c r="AK32" s="194"/>
      <c r="AL32" s="194"/>
      <c r="AM32" s="194"/>
      <c r="AN32" s="194"/>
      <c r="AO32" s="194"/>
      <c r="AP32" s="194"/>
      <c r="AQ32" s="194"/>
      <c r="AR32" s="194"/>
    </row>
    <row r="33" spans="1:44" s="3" customFormat="1" ht="18" hidden="1" x14ac:dyDescent="0.25">
      <c r="A33" s="2"/>
      <c r="B33" s="6"/>
      <c r="C33" s="157"/>
      <c r="D33" s="150"/>
      <c r="E33" s="194"/>
      <c r="F33" s="194"/>
      <c r="G33" s="194"/>
      <c r="H33" s="194"/>
      <c r="I33" s="194"/>
      <c r="J33" s="194"/>
      <c r="K33" s="194"/>
      <c r="L33" s="194"/>
      <c r="M33" s="194"/>
      <c r="N33" s="194"/>
      <c r="O33" s="194"/>
      <c r="P33" s="194"/>
      <c r="Q33" s="194"/>
      <c r="R33" s="194"/>
      <c r="S33" s="194"/>
      <c r="T33" s="194"/>
      <c r="U33" s="194"/>
      <c r="V33" s="194"/>
      <c r="W33" s="194"/>
      <c r="X33" s="194"/>
      <c r="Y33" s="194"/>
      <c r="Z33" s="194"/>
      <c r="AA33" s="194"/>
      <c r="AB33" s="194"/>
      <c r="AC33" s="194"/>
      <c r="AD33" s="194"/>
      <c r="AE33" s="194"/>
      <c r="AF33" s="194"/>
      <c r="AG33" s="194"/>
      <c r="AH33" s="194"/>
      <c r="AI33" s="194"/>
      <c r="AJ33" s="194"/>
      <c r="AK33" s="194"/>
      <c r="AL33" s="194"/>
      <c r="AM33" s="194"/>
      <c r="AN33" s="194"/>
      <c r="AO33" s="194"/>
      <c r="AP33" s="194"/>
      <c r="AQ33" s="194"/>
      <c r="AR33" s="194"/>
    </row>
    <row r="34" spans="1:44" s="3" customFormat="1" ht="18" hidden="1" x14ac:dyDescent="0.25">
      <c r="A34" s="2"/>
      <c r="B34" s="6"/>
      <c r="C34" s="157"/>
      <c r="D34" s="150"/>
      <c r="E34" s="194"/>
      <c r="F34" s="194"/>
      <c r="G34" s="194"/>
      <c r="H34" s="194"/>
      <c r="I34" s="194"/>
      <c r="J34" s="194"/>
      <c r="K34" s="194"/>
      <c r="L34" s="194"/>
      <c r="M34" s="194"/>
      <c r="N34" s="194"/>
      <c r="O34" s="194"/>
      <c r="P34" s="194"/>
      <c r="Q34" s="194"/>
      <c r="R34" s="194"/>
      <c r="S34" s="194"/>
      <c r="T34" s="194"/>
      <c r="U34" s="194"/>
      <c r="V34" s="194"/>
      <c r="W34" s="194"/>
      <c r="X34" s="194"/>
      <c r="Y34" s="194"/>
      <c r="Z34" s="194"/>
      <c r="AA34" s="194"/>
      <c r="AB34" s="194"/>
      <c r="AC34" s="194"/>
      <c r="AD34" s="194"/>
      <c r="AE34" s="194"/>
      <c r="AF34" s="194"/>
      <c r="AG34" s="194"/>
      <c r="AH34" s="194"/>
      <c r="AI34" s="194"/>
      <c r="AJ34" s="194"/>
      <c r="AK34" s="194"/>
      <c r="AL34" s="194"/>
      <c r="AM34" s="194"/>
      <c r="AN34" s="194"/>
      <c r="AO34" s="194"/>
      <c r="AP34" s="194"/>
      <c r="AQ34" s="194"/>
      <c r="AR34" s="194"/>
    </row>
    <row r="35" spans="1:44" s="3" customFormat="1" ht="18" hidden="1" x14ac:dyDescent="0.25">
      <c r="A35" s="2"/>
      <c r="B35" s="6"/>
      <c r="C35" s="157"/>
      <c r="D35" s="150"/>
      <c r="E35" s="194"/>
      <c r="F35" s="194"/>
      <c r="G35" s="194"/>
      <c r="H35" s="194"/>
      <c r="I35" s="194"/>
      <c r="J35" s="194"/>
      <c r="K35" s="194"/>
      <c r="L35" s="194"/>
      <c r="M35" s="194"/>
      <c r="N35" s="194"/>
      <c r="O35" s="194"/>
      <c r="P35" s="194"/>
      <c r="Q35" s="194"/>
      <c r="R35" s="194"/>
      <c r="S35" s="194"/>
      <c r="T35" s="194"/>
      <c r="U35" s="194"/>
      <c r="V35" s="194"/>
      <c r="W35" s="194"/>
      <c r="X35" s="194"/>
      <c r="Y35" s="194"/>
      <c r="Z35" s="194"/>
      <c r="AA35" s="194"/>
      <c r="AB35" s="194"/>
      <c r="AC35" s="194"/>
      <c r="AD35" s="194"/>
      <c r="AE35" s="194"/>
      <c r="AF35" s="194"/>
      <c r="AG35" s="194"/>
      <c r="AH35" s="194"/>
      <c r="AI35" s="194"/>
      <c r="AJ35" s="194"/>
      <c r="AK35" s="194"/>
      <c r="AL35" s="194"/>
      <c r="AM35" s="194"/>
      <c r="AN35" s="194"/>
      <c r="AO35" s="194"/>
      <c r="AP35" s="194"/>
      <c r="AQ35" s="194"/>
      <c r="AR35" s="194"/>
    </row>
    <row r="36" spans="1:44" s="3" customFormat="1" ht="18" hidden="1" x14ac:dyDescent="0.25">
      <c r="A36" s="2"/>
      <c r="B36" s="6"/>
      <c r="C36" s="157"/>
      <c r="D36" s="150"/>
      <c r="E36" s="194"/>
      <c r="F36" s="194"/>
      <c r="G36" s="194"/>
      <c r="H36" s="194"/>
      <c r="I36" s="194"/>
      <c r="J36" s="194"/>
      <c r="K36" s="194"/>
      <c r="L36" s="194"/>
      <c r="M36" s="194"/>
      <c r="N36" s="194"/>
      <c r="O36" s="194"/>
      <c r="P36" s="194"/>
      <c r="Q36" s="194"/>
      <c r="R36" s="194"/>
      <c r="S36" s="194"/>
      <c r="T36" s="194"/>
      <c r="U36" s="194"/>
      <c r="V36" s="194"/>
      <c r="W36" s="194"/>
      <c r="X36" s="194"/>
      <c r="Y36" s="194"/>
      <c r="Z36" s="194"/>
      <c r="AA36" s="194"/>
      <c r="AB36" s="194"/>
      <c r="AC36" s="194"/>
      <c r="AD36" s="194"/>
      <c r="AE36" s="194"/>
      <c r="AF36" s="194"/>
      <c r="AG36" s="194"/>
      <c r="AH36" s="194"/>
      <c r="AI36" s="194"/>
      <c r="AJ36" s="194"/>
      <c r="AK36" s="194"/>
      <c r="AL36" s="194"/>
      <c r="AM36" s="194"/>
      <c r="AN36" s="194"/>
      <c r="AO36" s="194"/>
      <c r="AP36" s="194"/>
      <c r="AQ36" s="194"/>
      <c r="AR36" s="194"/>
    </row>
    <row r="37" spans="1:44" s="3" customFormat="1" ht="15.75" x14ac:dyDescent="0.25">
      <c r="A37" s="5"/>
      <c r="B37" s="7"/>
      <c r="C37" s="164"/>
      <c r="D37" s="151"/>
      <c r="E37" s="195"/>
      <c r="F37" s="195"/>
      <c r="G37" s="195"/>
      <c r="H37" s="195"/>
      <c r="I37" s="195"/>
      <c r="J37" s="195"/>
      <c r="K37" s="195"/>
      <c r="L37" s="195"/>
      <c r="M37" s="195"/>
      <c r="N37" s="195"/>
      <c r="O37" s="195"/>
      <c r="P37" s="195"/>
      <c r="Q37" s="195"/>
      <c r="R37" s="195"/>
      <c r="S37" s="195"/>
      <c r="T37" s="195"/>
      <c r="U37" s="195"/>
      <c r="V37" s="195"/>
      <c r="W37" s="195"/>
      <c r="X37" s="195"/>
      <c r="Y37" s="195"/>
      <c r="Z37" s="195"/>
      <c r="AA37" s="195"/>
      <c r="AB37" s="195"/>
      <c r="AC37" s="195"/>
      <c r="AD37" s="195"/>
      <c r="AE37" s="195"/>
      <c r="AF37" s="195"/>
      <c r="AG37" s="195"/>
      <c r="AH37" s="195"/>
      <c r="AI37" s="195"/>
      <c r="AJ37" s="195"/>
      <c r="AK37" s="195"/>
      <c r="AL37" s="195"/>
      <c r="AM37" s="195"/>
      <c r="AN37" s="195"/>
      <c r="AO37" s="195"/>
      <c r="AP37" s="195"/>
      <c r="AQ37" s="195"/>
      <c r="AR37" s="195"/>
    </row>
    <row r="38" spans="1:44" s="133" customFormat="1" ht="18.75" customHeight="1" x14ac:dyDescent="0.25">
      <c r="A38" s="134"/>
      <c r="B38" s="132"/>
      <c r="C38" s="177" t="str">
        <f>Référentiel!C31</f>
        <v>Traitement de la demande</v>
      </c>
      <c r="D38" s="143" t="str">
        <f>IFERROR(AVERAGE(E38:AR38),"")</f>
        <v/>
      </c>
      <c r="E38" s="130" t="str">
        <f>'1'!AH28</f>
        <v/>
      </c>
      <c r="F38" s="135" t="str">
        <f>'2'!AH28</f>
        <v/>
      </c>
      <c r="G38" s="130" t="str">
        <f>'3'!AH28</f>
        <v/>
      </c>
      <c r="H38" s="135" t="str">
        <f>'4'!AH28</f>
        <v/>
      </c>
      <c r="I38" s="130" t="str">
        <f>'5'!AH28</f>
        <v/>
      </c>
      <c r="J38" s="130" t="str">
        <f>'6'!AH28</f>
        <v/>
      </c>
      <c r="K38" s="130" t="str">
        <f>'7'!AH28</f>
        <v/>
      </c>
      <c r="L38" s="130" t="str">
        <f>'8'!AH28</f>
        <v/>
      </c>
      <c r="M38" s="130" t="str">
        <f>'9'!AH28</f>
        <v/>
      </c>
      <c r="N38" s="130" t="str">
        <f>'10'!AH28</f>
        <v/>
      </c>
      <c r="O38" s="130" t="str">
        <f>'11'!AH28</f>
        <v/>
      </c>
      <c r="P38" s="130" t="str">
        <f>'12'!AH28</f>
        <v/>
      </c>
      <c r="Q38" s="130" t="str">
        <f>'13'!AH28</f>
        <v/>
      </c>
      <c r="R38" s="130" t="str">
        <f>'14'!AH28</f>
        <v/>
      </c>
      <c r="S38" s="130" t="str">
        <f>'15'!AH28</f>
        <v/>
      </c>
      <c r="T38" s="130" t="str">
        <f>'16'!AH28</f>
        <v/>
      </c>
      <c r="U38" s="130" t="str">
        <f>'17'!AH28</f>
        <v/>
      </c>
      <c r="V38" s="130" t="str">
        <f>'18'!AH28</f>
        <v/>
      </c>
      <c r="W38" s="130" t="str">
        <f>'19'!AH28</f>
        <v/>
      </c>
      <c r="X38" s="130" t="str">
        <f>'20'!AH28</f>
        <v/>
      </c>
      <c r="Y38" s="130" t="str">
        <f>'21'!AH28</f>
        <v/>
      </c>
      <c r="Z38" s="130" t="str">
        <f>'22'!AH28</f>
        <v/>
      </c>
      <c r="AA38" s="130" t="str">
        <f>'23'!AH28</f>
        <v/>
      </c>
      <c r="AB38" s="130" t="str">
        <f>'24'!AH28</f>
        <v/>
      </c>
      <c r="AC38" s="130" t="str">
        <f>'25'!AH28</f>
        <v/>
      </c>
      <c r="AD38" s="130" t="str">
        <f>'26'!AH28</f>
        <v/>
      </c>
      <c r="AE38" s="130" t="str">
        <f>'27'!AH28</f>
        <v/>
      </c>
      <c r="AF38" s="130" t="str">
        <f>'28'!AH28</f>
        <v/>
      </c>
      <c r="AG38" s="130" t="str">
        <f>'29'!AH28</f>
        <v/>
      </c>
      <c r="AH38" s="130" t="str">
        <f>'30'!AH28</f>
        <v/>
      </c>
      <c r="AI38" s="130" t="str">
        <f>'31'!AH28</f>
        <v/>
      </c>
      <c r="AJ38" s="130" t="str">
        <f>'32'!AH28</f>
        <v/>
      </c>
      <c r="AK38" s="130" t="str">
        <f>'33'!AH28</f>
        <v/>
      </c>
      <c r="AL38" s="130" t="str">
        <f>'34'!AH28</f>
        <v/>
      </c>
      <c r="AM38" s="130" t="str">
        <f>'35'!AH28</f>
        <v/>
      </c>
      <c r="AN38" s="130" t="str">
        <f>'36'!AH37</f>
        <v/>
      </c>
      <c r="AO38" s="130"/>
      <c r="AP38" s="130"/>
      <c r="AQ38" s="130"/>
      <c r="AR38" s="130"/>
    </row>
    <row r="39" spans="1:44" s="3" customFormat="1" ht="18" x14ac:dyDescent="0.25">
      <c r="A39" s="2"/>
      <c r="B39" s="1"/>
      <c r="C39" s="157" t="str">
        <f>Référentiel!C32</f>
        <v>Diagnostic / Questionnement</v>
      </c>
      <c r="D39" s="150" t="str">
        <f t="shared" ref="D39:D43" si="1">IFERROR(AVERAGE(E39:AR39),"")</f>
        <v/>
      </c>
      <c r="E39" s="196" t="str">
        <f>'1'!AI29</f>
        <v/>
      </c>
      <c r="F39" s="194" t="str">
        <f>'2'!AI29</f>
        <v/>
      </c>
      <c r="G39" s="196" t="str">
        <f>'3'!AI29</f>
        <v/>
      </c>
      <c r="H39" s="194" t="str">
        <f>'4'!AI29</f>
        <v/>
      </c>
      <c r="I39" s="196" t="str">
        <f>'5'!AI29</f>
        <v/>
      </c>
      <c r="J39" s="196" t="str">
        <f>'6'!AI29</f>
        <v/>
      </c>
      <c r="K39" s="196" t="str">
        <f>'7'!AI29</f>
        <v/>
      </c>
      <c r="L39" s="196" t="str">
        <f>'8'!AI29</f>
        <v/>
      </c>
      <c r="M39" s="196" t="str">
        <f>'9'!AI29</f>
        <v/>
      </c>
      <c r="N39" s="196" t="str">
        <f>'10'!AI29</f>
        <v/>
      </c>
      <c r="O39" s="196" t="str">
        <f>'11'!AI29</f>
        <v/>
      </c>
      <c r="P39" s="196" t="str">
        <f>'12'!AI29</f>
        <v/>
      </c>
      <c r="Q39" s="196" t="str">
        <f>'13'!AI29</f>
        <v/>
      </c>
      <c r="R39" s="196" t="str">
        <f>'14'!AI29</f>
        <v/>
      </c>
      <c r="S39" s="196" t="str">
        <f>'15'!AI29</f>
        <v/>
      </c>
      <c r="T39" s="196" t="str">
        <f>'16'!AI29</f>
        <v/>
      </c>
      <c r="U39" s="196" t="str">
        <f>'17'!AI29</f>
        <v/>
      </c>
      <c r="V39" s="196" t="str">
        <f>'18'!AI29</f>
        <v/>
      </c>
      <c r="W39" s="196" t="str">
        <f>'19'!AI29</f>
        <v/>
      </c>
      <c r="X39" s="196" t="str">
        <f>'20'!AI29</f>
        <v/>
      </c>
      <c r="Y39" s="196" t="str">
        <f>'21'!AI29</f>
        <v/>
      </c>
      <c r="Z39" s="196" t="str">
        <f>'22'!AI29</f>
        <v/>
      </c>
      <c r="AA39" s="196" t="str">
        <f>'23'!AI29</f>
        <v/>
      </c>
      <c r="AB39" s="196" t="str">
        <f>'24'!AI29</f>
        <v/>
      </c>
      <c r="AC39" s="196" t="str">
        <f>'25'!AI29</f>
        <v/>
      </c>
      <c r="AD39" s="196" t="str">
        <f>'26'!AI29</f>
        <v/>
      </c>
      <c r="AE39" s="196" t="str">
        <f>'27'!AI29</f>
        <v/>
      </c>
      <c r="AF39" s="196" t="str">
        <f>'28'!AI29</f>
        <v/>
      </c>
      <c r="AG39" s="196" t="str">
        <f>'29'!AI29</f>
        <v/>
      </c>
      <c r="AH39" s="196" t="str">
        <f>'30'!AI29</f>
        <v/>
      </c>
      <c r="AI39" s="196" t="str">
        <f>'31'!AI29</f>
        <v/>
      </c>
      <c r="AJ39" s="196" t="str">
        <f>'32'!AI29</f>
        <v/>
      </c>
      <c r="AK39" s="196" t="str">
        <f>'33'!AI29</f>
        <v/>
      </c>
      <c r="AL39" s="196" t="str">
        <f>'34'!AI29</f>
        <v/>
      </c>
      <c r="AM39" s="196" t="str">
        <f>'35'!AI29</f>
        <v/>
      </c>
      <c r="AN39" s="196"/>
      <c r="AO39" s="196"/>
      <c r="AP39" s="196"/>
      <c r="AQ39" s="196"/>
      <c r="AR39" s="196"/>
    </row>
    <row r="40" spans="1:44" s="3" customFormat="1" ht="18" x14ac:dyDescent="0.25">
      <c r="A40" s="2"/>
      <c r="B40" s="1"/>
      <c r="C40" s="157" t="str">
        <f>Référentiel!C33</f>
        <v>Exploitation des outils</v>
      </c>
      <c r="D40" s="150" t="str">
        <f t="shared" si="1"/>
        <v/>
      </c>
      <c r="E40" s="196" t="str">
        <f>'1'!AI30</f>
        <v/>
      </c>
      <c r="F40" s="194" t="str">
        <f>'2'!AI30</f>
        <v/>
      </c>
      <c r="G40" s="196" t="str">
        <f>'3'!AI30</f>
        <v/>
      </c>
      <c r="H40" s="194" t="str">
        <f>'4'!AI30</f>
        <v/>
      </c>
      <c r="I40" s="196" t="str">
        <f>'5'!AI30</f>
        <v/>
      </c>
      <c r="J40" s="196" t="str">
        <f>'6'!AI30</f>
        <v/>
      </c>
      <c r="K40" s="196" t="str">
        <f>'7'!AI30</f>
        <v/>
      </c>
      <c r="L40" s="196" t="str">
        <f>'8'!AI30</f>
        <v/>
      </c>
      <c r="M40" s="196" t="str">
        <f>'9'!AI30</f>
        <v/>
      </c>
      <c r="N40" s="196" t="str">
        <f>'10'!AI30</f>
        <v/>
      </c>
      <c r="O40" s="196" t="str">
        <f>'11'!AI30</f>
        <v/>
      </c>
      <c r="P40" s="196" t="str">
        <f>'12'!AI30</f>
        <v/>
      </c>
      <c r="Q40" s="196" t="str">
        <f>'13'!AI30</f>
        <v/>
      </c>
      <c r="R40" s="196" t="str">
        <f>'14'!AI30</f>
        <v/>
      </c>
      <c r="S40" s="196" t="str">
        <f>'15'!AI30</f>
        <v/>
      </c>
      <c r="T40" s="196" t="str">
        <f>'16'!AI30</f>
        <v/>
      </c>
      <c r="U40" s="196" t="str">
        <f>'17'!AI30</f>
        <v/>
      </c>
      <c r="V40" s="196" t="str">
        <f>'18'!AI30</f>
        <v/>
      </c>
      <c r="W40" s="196" t="str">
        <f>'19'!AI30</f>
        <v/>
      </c>
      <c r="X40" s="196" t="str">
        <f>'20'!AI30</f>
        <v/>
      </c>
      <c r="Y40" s="196" t="str">
        <f>'21'!AI30</f>
        <v/>
      </c>
      <c r="Z40" s="196" t="str">
        <f>'22'!AI30</f>
        <v/>
      </c>
      <c r="AA40" s="196" t="str">
        <f>'23'!AI30</f>
        <v/>
      </c>
      <c r="AB40" s="196" t="str">
        <f>'24'!AI30</f>
        <v/>
      </c>
      <c r="AC40" s="196" t="str">
        <f>'25'!AI30</f>
        <v/>
      </c>
      <c r="AD40" s="196" t="str">
        <f>'26'!AI30</f>
        <v/>
      </c>
      <c r="AE40" s="196" t="str">
        <f>'27'!AI30</f>
        <v/>
      </c>
      <c r="AF40" s="196" t="str">
        <f>'28'!AI30</f>
        <v/>
      </c>
      <c r="AG40" s="196" t="str">
        <f>'29'!AI30</f>
        <v/>
      </c>
      <c r="AH40" s="196" t="str">
        <f>'30'!AI30</f>
        <v/>
      </c>
      <c r="AI40" s="196" t="str">
        <f>'31'!AI30</f>
        <v/>
      </c>
      <c r="AJ40" s="196" t="str">
        <f>'32'!AI30</f>
        <v/>
      </c>
      <c r="AK40" s="196" t="str">
        <f>'33'!AI30</f>
        <v/>
      </c>
      <c r="AL40" s="196" t="str">
        <f>'34'!AI30</f>
        <v/>
      </c>
      <c r="AM40" s="196" t="str">
        <f>'35'!AI30</f>
        <v/>
      </c>
      <c r="AN40" s="196"/>
      <c r="AO40" s="196"/>
      <c r="AP40" s="196"/>
      <c r="AQ40" s="196"/>
      <c r="AR40" s="196"/>
    </row>
    <row r="41" spans="1:44" s="3" customFormat="1" ht="18" x14ac:dyDescent="0.25">
      <c r="A41" s="2"/>
      <c r="B41" s="1"/>
      <c r="C41" s="157" t="str">
        <f>Référentiel!C34</f>
        <v>Proposition / Réponse adaptée</v>
      </c>
      <c r="D41" s="150" t="str">
        <f t="shared" si="1"/>
        <v/>
      </c>
      <c r="E41" s="196" t="str">
        <f>'1'!AI31</f>
        <v/>
      </c>
      <c r="F41" s="194" t="str">
        <f>'2'!AI31</f>
        <v/>
      </c>
      <c r="G41" s="196" t="str">
        <f>'3'!AI31</f>
        <v/>
      </c>
      <c r="H41" s="194" t="str">
        <f>'4'!AI31</f>
        <v/>
      </c>
      <c r="I41" s="196" t="str">
        <f>'5'!AI31</f>
        <v/>
      </c>
      <c r="J41" s="196" t="str">
        <f>'6'!AI31</f>
        <v/>
      </c>
      <c r="K41" s="196" t="str">
        <f>'7'!AI31</f>
        <v/>
      </c>
      <c r="L41" s="196" t="str">
        <f>'8'!AI31</f>
        <v/>
      </c>
      <c r="M41" s="196" t="str">
        <f>'9'!AI31</f>
        <v/>
      </c>
      <c r="N41" s="196" t="str">
        <f>'10'!AI31</f>
        <v/>
      </c>
      <c r="O41" s="196" t="str">
        <f>'11'!AI31</f>
        <v/>
      </c>
      <c r="P41" s="196" t="str">
        <f>'12'!AI31</f>
        <v/>
      </c>
      <c r="Q41" s="196" t="str">
        <f>'13'!AI31</f>
        <v/>
      </c>
      <c r="R41" s="196" t="str">
        <f>'14'!AI31</f>
        <v/>
      </c>
      <c r="S41" s="196" t="str">
        <f>'15'!AI31</f>
        <v/>
      </c>
      <c r="T41" s="196" t="str">
        <f>'16'!AI31</f>
        <v/>
      </c>
      <c r="U41" s="196" t="str">
        <f>'17'!AI31</f>
        <v/>
      </c>
      <c r="V41" s="196" t="str">
        <f>'18'!AI31</f>
        <v/>
      </c>
      <c r="W41" s="196" t="str">
        <f>'19'!AI31</f>
        <v/>
      </c>
      <c r="X41" s="196" t="str">
        <f>'20'!AI31</f>
        <v/>
      </c>
      <c r="Y41" s="196" t="str">
        <f>'21'!AI31</f>
        <v/>
      </c>
      <c r="Z41" s="196" t="str">
        <f>'22'!AI31</f>
        <v/>
      </c>
      <c r="AA41" s="196" t="str">
        <f>'23'!AI31</f>
        <v/>
      </c>
      <c r="AB41" s="196" t="str">
        <f>'24'!AI31</f>
        <v/>
      </c>
      <c r="AC41" s="196" t="str">
        <f>'25'!AI31</f>
        <v/>
      </c>
      <c r="AD41" s="196" t="str">
        <f>'26'!AI31</f>
        <v/>
      </c>
      <c r="AE41" s="196" t="str">
        <f>'27'!AI31</f>
        <v/>
      </c>
      <c r="AF41" s="196" t="str">
        <f>'28'!AI31</f>
        <v/>
      </c>
      <c r="AG41" s="196" t="str">
        <f>'29'!AI31</f>
        <v/>
      </c>
      <c r="AH41" s="196" t="str">
        <f>'30'!AI31</f>
        <v/>
      </c>
      <c r="AI41" s="196" t="str">
        <f>'31'!AI31</f>
        <v/>
      </c>
      <c r="AJ41" s="196" t="str">
        <f>'32'!AI31</f>
        <v/>
      </c>
      <c r="AK41" s="196" t="str">
        <f>'33'!AI31</f>
        <v/>
      </c>
      <c r="AL41" s="196" t="str">
        <f>'34'!AI31</f>
        <v/>
      </c>
      <c r="AM41" s="196" t="str">
        <f>'35'!AI31</f>
        <v/>
      </c>
      <c r="AN41" s="196"/>
      <c r="AO41" s="196"/>
      <c r="AP41" s="196"/>
      <c r="AQ41" s="196"/>
      <c r="AR41" s="196"/>
    </row>
    <row r="42" spans="1:44" s="3" customFormat="1" ht="18" x14ac:dyDescent="0.25">
      <c r="A42" s="2"/>
      <c r="B42" s="1"/>
      <c r="C42" s="157" t="str">
        <f>Référentiel!C35</f>
        <v>Proposition / Conseil / Solution</v>
      </c>
      <c r="D42" s="150" t="str">
        <f t="shared" si="1"/>
        <v/>
      </c>
      <c r="E42" s="196" t="str">
        <f>'1'!AI32</f>
        <v/>
      </c>
      <c r="F42" s="194" t="str">
        <f>'2'!AI32</f>
        <v/>
      </c>
      <c r="G42" s="196" t="str">
        <f>'3'!AI32</f>
        <v/>
      </c>
      <c r="H42" s="194" t="str">
        <f>'4'!AI32</f>
        <v/>
      </c>
      <c r="I42" s="196" t="str">
        <f>'5'!AI32</f>
        <v/>
      </c>
      <c r="J42" s="196" t="str">
        <f>'6'!AI32</f>
        <v/>
      </c>
      <c r="K42" s="196" t="str">
        <f>'7'!AI32</f>
        <v/>
      </c>
      <c r="L42" s="196" t="str">
        <f>'8'!AI32</f>
        <v/>
      </c>
      <c r="M42" s="196" t="str">
        <f>'9'!AI32</f>
        <v/>
      </c>
      <c r="N42" s="196" t="str">
        <f>'10'!AI32</f>
        <v/>
      </c>
      <c r="O42" s="196" t="str">
        <f>'11'!AI32</f>
        <v/>
      </c>
      <c r="P42" s="196" t="str">
        <f>'12'!AI32</f>
        <v/>
      </c>
      <c r="Q42" s="196" t="str">
        <f>'13'!AI32</f>
        <v/>
      </c>
      <c r="R42" s="196" t="str">
        <f>'14'!AI32</f>
        <v/>
      </c>
      <c r="S42" s="196" t="str">
        <f>'15'!AI32</f>
        <v/>
      </c>
      <c r="T42" s="196" t="str">
        <f>'16'!AI32</f>
        <v/>
      </c>
      <c r="U42" s="196" t="str">
        <f>'17'!AI32</f>
        <v/>
      </c>
      <c r="V42" s="196" t="str">
        <f>'18'!AI32</f>
        <v/>
      </c>
      <c r="W42" s="196" t="str">
        <f>'19'!AI32</f>
        <v/>
      </c>
      <c r="X42" s="196" t="str">
        <f>'20'!AI32</f>
        <v/>
      </c>
      <c r="Y42" s="196" t="str">
        <f>'21'!AI32</f>
        <v/>
      </c>
      <c r="Z42" s="196" t="str">
        <f>'22'!AI32</f>
        <v/>
      </c>
      <c r="AA42" s="196" t="str">
        <f>'23'!AI32</f>
        <v/>
      </c>
      <c r="AB42" s="196" t="str">
        <f>'24'!AI32</f>
        <v/>
      </c>
      <c r="AC42" s="196" t="str">
        <f>'25'!AI32</f>
        <v/>
      </c>
      <c r="AD42" s="196" t="str">
        <f>'26'!AI32</f>
        <v/>
      </c>
      <c r="AE42" s="196" t="str">
        <f>'27'!AI32</f>
        <v/>
      </c>
      <c r="AF42" s="196" t="str">
        <f>'28'!AI32</f>
        <v/>
      </c>
      <c r="AG42" s="196" t="str">
        <f>'29'!AI32</f>
        <v/>
      </c>
      <c r="AH42" s="196" t="str">
        <f>'30'!AI32</f>
        <v/>
      </c>
      <c r="AI42" s="196" t="str">
        <f>'31'!AI32</f>
        <v/>
      </c>
      <c r="AJ42" s="196" t="str">
        <f>'32'!AI32</f>
        <v/>
      </c>
      <c r="AK42" s="196" t="str">
        <f>'33'!AI32</f>
        <v/>
      </c>
      <c r="AL42" s="196" t="str">
        <f>'34'!AI32</f>
        <v/>
      </c>
      <c r="AM42" s="196" t="str">
        <f>'35'!AI32</f>
        <v/>
      </c>
      <c r="AN42" s="196"/>
      <c r="AO42" s="196"/>
      <c r="AP42" s="196"/>
      <c r="AQ42" s="196"/>
      <c r="AR42" s="196"/>
    </row>
    <row r="43" spans="1:44" s="3" customFormat="1" ht="40.5" customHeight="1" x14ac:dyDescent="0.25">
      <c r="A43" s="2"/>
      <c r="B43" s="1"/>
      <c r="C43" s="157" t="str">
        <f>Référentiel!C36</f>
        <v>Traitement des objections</v>
      </c>
      <c r="D43" s="150" t="str">
        <f t="shared" si="1"/>
        <v/>
      </c>
      <c r="E43" s="196" t="str">
        <f>'1'!AI33</f>
        <v/>
      </c>
      <c r="F43" s="194" t="str">
        <f>'2'!AI33</f>
        <v/>
      </c>
      <c r="G43" s="196" t="str">
        <f>'3'!AI33</f>
        <v/>
      </c>
      <c r="H43" s="194" t="str">
        <f>'4'!AI33</f>
        <v/>
      </c>
      <c r="I43" s="196" t="str">
        <f>'5'!AI33</f>
        <v/>
      </c>
      <c r="J43" s="196" t="str">
        <f>'6'!AI33</f>
        <v/>
      </c>
      <c r="K43" s="196" t="str">
        <f>'7'!AI33</f>
        <v/>
      </c>
      <c r="L43" s="196" t="str">
        <f>'8'!AI33</f>
        <v/>
      </c>
      <c r="M43" s="196" t="str">
        <f>'9'!AI33</f>
        <v/>
      </c>
      <c r="N43" s="196" t="str">
        <f>'10'!AI33</f>
        <v/>
      </c>
      <c r="O43" s="196" t="str">
        <f>'11'!AI33</f>
        <v/>
      </c>
      <c r="P43" s="196" t="str">
        <f>'12'!AI33</f>
        <v/>
      </c>
      <c r="Q43" s="196" t="str">
        <f>'13'!AI33</f>
        <v/>
      </c>
      <c r="R43" s="196" t="str">
        <f>'14'!AI33</f>
        <v/>
      </c>
      <c r="S43" s="196" t="str">
        <f>'15'!AI33</f>
        <v/>
      </c>
      <c r="T43" s="196" t="str">
        <f>'16'!AI33</f>
        <v/>
      </c>
      <c r="U43" s="196" t="str">
        <f>'17'!AI33</f>
        <v/>
      </c>
      <c r="V43" s="196" t="str">
        <f>'18'!AI33</f>
        <v/>
      </c>
      <c r="W43" s="196" t="str">
        <f>'19'!AI33</f>
        <v/>
      </c>
      <c r="X43" s="196" t="str">
        <f>'20'!AI33</f>
        <v/>
      </c>
      <c r="Y43" s="196" t="str">
        <f>'21'!AI33</f>
        <v/>
      </c>
      <c r="Z43" s="196" t="str">
        <f>'22'!AI33</f>
        <v/>
      </c>
      <c r="AA43" s="196" t="str">
        <f>'23'!AI33</f>
        <v/>
      </c>
      <c r="AB43" s="196" t="str">
        <f>'24'!AI33</f>
        <v/>
      </c>
      <c r="AC43" s="196" t="str">
        <f>'25'!AI33</f>
        <v/>
      </c>
      <c r="AD43" s="196" t="str">
        <f>'26'!AI33</f>
        <v/>
      </c>
      <c r="AE43" s="196" t="str">
        <f>'27'!AI33</f>
        <v/>
      </c>
      <c r="AF43" s="196" t="str">
        <f>'28'!AI33</f>
        <v/>
      </c>
      <c r="AG43" s="196" t="str">
        <f>'29'!AI33</f>
        <v/>
      </c>
      <c r="AH43" s="196" t="str">
        <f>'30'!AI33</f>
        <v/>
      </c>
      <c r="AI43" s="196" t="str">
        <f>'31'!AI33</f>
        <v/>
      </c>
      <c r="AJ43" s="196" t="str">
        <f>'32'!AI33</f>
        <v/>
      </c>
      <c r="AK43" s="196" t="str">
        <f>'33'!AI33</f>
        <v/>
      </c>
      <c r="AL43" s="196" t="str">
        <f>'34'!AI33</f>
        <v/>
      </c>
      <c r="AM43" s="196" t="str">
        <f>'35'!AI33</f>
        <v/>
      </c>
      <c r="AN43" s="196"/>
      <c r="AO43" s="196"/>
      <c r="AP43" s="196"/>
      <c r="AQ43" s="196"/>
      <c r="AR43" s="196"/>
    </row>
    <row r="44" spans="1:44" s="3" customFormat="1" ht="23.25" hidden="1" customHeight="1" x14ac:dyDescent="0.25">
      <c r="A44" s="2"/>
      <c r="B44" s="1"/>
      <c r="C44" s="157"/>
      <c r="D44" s="150"/>
      <c r="E44" s="196"/>
      <c r="F44" s="194"/>
      <c r="G44" s="196"/>
      <c r="H44" s="194"/>
      <c r="I44" s="196"/>
      <c r="J44" s="196"/>
      <c r="K44" s="196"/>
      <c r="L44" s="196"/>
      <c r="M44" s="196"/>
      <c r="N44" s="196"/>
      <c r="O44" s="196"/>
      <c r="P44" s="196"/>
      <c r="Q44" s="196"/>
      <c r="R44" s="196"/>
      <c r="S44" s="196"/>
      <c r="T44" s="196"/>
      <c r="U44" s="196"/>
      <c r="V44" s="196"/>
      <c r="W44" s="196"/>
      <c r="X44" s="196"/>
      <c r="Y44" s="196"/>
      <c r="Z44" s="196"/>
      <c r="AA44" s="196"/>
      <c r="AB44" s="196"/>
      <c r="AC44" s="196"/>
      <c r="AD44" s="196"/>
      <c r="AE44" s="196"/>
      <c r="AF44" s="196"/>
      <c r="AG44" s="196"/>
      <c r="AH44" s="196"/>
      <c r="AI44" s="196"/>
      <c r="AJ44" s="196"/>
      <c r="AK44" s="196"/>
      <c r="AL44" s="196"/>
      <c r="AM44" s="196"/>
      <c r="AN44" s="196"/>
      <c r="AO44" s="196"/>
      <c r="AP44" s="196"/>
      <c r="AQ44" s="196"/>
      <c r="AR44" s="196"/>
    </row>
    <row r="45" spans="1:44" s="3" customFormat="1" ht="24.75" hidden="1" customHeight="1" x14ac:dyDescent="0.25">
      <c r="A45" s="2"/>
      <c r="B45" s="1"/>
      <c r="C45" s="157"/>
      <c r="D45" s="150"/>
      <c r="E45" s="196"/>
      <c r="F45" s="194"/>
      <c r="G45" s="196"/>
      <c r="H45" s="194"/>
      <c r="I45" s="196"/>
      <c r="J45" s="196"/>
      <c r="K45" s="196"/>
      <c r="L45" s="196"/>
      <c r="M45" s="196"/>
      <c r="N45" s="196"/>
      <c r="O45" s="196"/>
      <c r="P45" s="196"/>
      <c r="Q45" s="196"/>
      <c r="R45" s="196"/>
      <c r="S45" s="196"/>
      <c r="T45" s="196"/>
      <c r="U45" s="196"/>
      <c r="V45" s="196"/>
      <c r="W45" s="196"/>
      <c r="X45" s="196"/>
      <c r="Y45" s="196"/>
      <c r="Z45" s="196"/>
      <c r="AA45" s="196"/>
      <c r="AB45" s="196"/>
      <c r="AC45" s="196"/>
      <c r="AD45" s="196"/>
      <c r="AE45" s="196"/>
      <c r="AF45" s="196"/>
      <c r="AG45" s="196"/>
      <c r="AH45" s="196"/>
      <c r="AI45" s="196"/>
      <c r="AJ45" s="196"/>
      <c r="AK45" s="196"/>
      <c r="AL45" s="196"/>
      <c r="AM45" s="196"/>
      <c r="AN45" s="196"/>
      <c r="AO45" s="196"/>
      <c r="AP45" s="196"/>
      <c r="AQ45" s="196"/>
      <c r="AR45" s="196"/>
    </row>
    <row r="46" spans="1:44" s="3" customFormat="1" ht="28.5" hidden="1" customHeight="1" x14ac:dyDescent="0.25">
      <c r="A46" s="2"/>
      <c r="B46" s="1"/>
      <c r="C46" s="157"/>
      <c r="D46" s="150"/>
      <c r="E46" s="196"/>
      <c r="F46" s="194"/>
      <c r="G46" s="196"/>
      <c r="H46" s="194"/>
      <c r="I46" s="196"/>
      <c r="J46" s="196"/>
      <c r="K46" s="196"/>
      <c r="L46" s="196"/>
      <c r="M46" s="196"/>
      <c r="N46" s="196"/>
      <c r="O46" s="196"/>
      <c r="P46" s="196"/>
      <c r="Q46" s="196"/>
      <c r="R46" s="196"/>
      <c r="S46" s="196"/>
      <c r="T46" s="196"/>
      <c r="U46" s="196"/>
      <c r="V46" s="196"/>
      <c r="W46" s="196"/>
      <c r="X46" s="196"/>
      <c r="Y46" s="196"/>
      <c r="Z46" s="196"/>
      <c r="AA46" s="196"/>
      <c r="AB46" s="196"/>
      <c r="AC46" s="196"/>
      <c r="AD46" s="196"/>
      <c r="AE46" s="196"/>
      <c r="AF46" s="196"/>
      <c r="AG46" s="196"/>
      <c r="AH46" s="196"/>
      <c r="AI46" s="196"/>
      <c r="AJ46" s="196"/>
      <c r="AK46" s="196"/>
      <c r="AL46" s="196"/>
      <c r="AM46" s="196"/>
      <c r="AN46" s="196"/>
      <c r="AO46" s="196"/>
      <c r="AP46" s="196"/>
      <c r="AQ46" s="196"/>
      <c r="AR46" s="196"/>
    </row>
    <row r="47" spans="1:44" s="3" customFormat="1" ht="26.25" hidden="1" customHeight="1" x14ac:dyDescent="0.25">
      <c r="A47" s="2"/>
      <c r="B47" s="1"/>
      <c r="C47" s="157"/>
      <c r="D47" s="150"/>
      <c r="E47" s="196"/>
      <c r="F47" s="194"/>
      <c r="G47" s="196"/>
      <c r="H47" s="194"/>
      <c r="I47" s="196"/>
      <c r="J47" s="196"/>
      <c r="K47" s="196"/>
      <c r="L47" s="196"/>
      <c r="M47" s="196"/>
      <c r="N47" s="196"/>
      <c r="O47" s="196"/>
      <c r="P47" s="196"/>
      <c r="Q47" s="196"/>
      <c r="R47" s="196"/>
      <c r="S47" s="196"/>
      <c r="T47" s="196"/>
      <c r="U47" s="196"/>
      <c r="V47" s="196"/>
      <c r="W47" s="196"/>
      <c r="X47" s="196"/>
      <c r="Y47" s="196"/>
      <c r="Z47" s="196"/>
      <c r="AA47" s="196"/>
      <c r="AB47" s="196"/>
      <c r="AC47" s="196"/>
      <c r="AD47" s="196"/>
      <c r="AE47" s="196"/>
      <c r="AF47" s="196"/>
      <c r="AG47" s="196"/>
      <c r="AH47" s="196"/>
      <c r="AI47" s="196"/>
      <c r="AJ47" s="196"/>
      <c r="AK47" s="196"/>
      <c r="AL47" s="196"/>
      <c r="AM47" s="196"/>
      <c r="AN47" s="196"/>
      <c r="AO47" s="196"/>
      <c r="AP47" s="196"/>
      <c r="AQ47" s="196"/>
      <c r="AR47" s="196"/>
    </row>
    <row r="48" spans="1:44" s="3" customFormat="1" ht="26.25" hidden="1" customHeight="1" x14ac:dyDescent="0.25">
      <c r="A48" s="2"/>
      <c r="B48" s="1"/>
      <c r="C48" s="157"/>
      <c r="D48" s="150"/>
      <c r="E48" s="196"/>
      <c r="F48" s="194"/>
      <c r="G48" s="196"/>
      <c r="H48" s="194"/>
      <c r="I48" s="196"/>
      <c r="J48" s="196"/>
      <c r="K48" s="196"/>
      <c r="L48" s="196"/>
      <c r="M48" s="196"/>
      <c r="N48" s="196"/>
      <c r="O48" s="196"/>
      <c r="P48" s="196"/>
      <c r="Q48" s="196"/>
      <c r="R48" s="196"/>
      <c r="S48" s="196"/>
      <c r="T48" s="196"/>
      <c r="U48" s="196"/>
      <c r="V48" s="196"/>
      <c r="W48" s="196"/>
      <c r="X48" s="196"/>
      <c r="Y48" s="196"/>
      <c r="Z48" s="196"/>
      <c r="AA48" s="196"/>
      <c r="AB48" s="196"/>
      <c r="AC48" s="196"/>
      <c r="AD48" s="196"/>
      <c r="AE48" s="196"/>
      <c r="AF48" s="196"/>
      <c r="AG48" s="196"/>
      <c r="AH48" s="196"/>
      <c r="AI48" s="196"/>
      <c r="AJ48" s="196"/>
      <c r="AK48" s="196"/>
      <c r="AL48" s="196"/>
      <c r="AM48" s="196"/>
      <c r="AN48" s="196"/>
      <c r="AO48" s="196"/>
      <c r="AP48" s="196"/>
      <c r="AQ48" s="196"/>
      <c r="AR48" s="196"/>
    </row>
    <row r="49" spans="1:44" s="3" customFormat="1" ht="25.5" hidden="1" customHeight="1" x14ac:dyDescent="0.25">
      <c r="A49" s="2"/>
      <c r="B49" s="1"/>
      <c r="C49" s="157"/>
      <c r="D49" s="150"/>
      <c r="E49" s="196"/>
      <c r="F49" s="194"/>
      <c r="G49" s="196"/>
      <c r="H49" s="194"/>
      <c r="I49" s="196"/>
      <c r="J49" s="196"/>
      <c r="K49" s="196"/>
      <c r="L49" s="196"/>
      <c r="M49" s="196"/>
      <c r="N49" s="196"/>
      <c r="O49" s="196"/>
      <c r="P49" s="196"/>
      <c r="Q49" s="196"/>
      <c r="R49" s="196"/>
      <c r="S49" s="196"/>
      <c r="T49" s="196"/>
      <c r="U49" s="196"/>
      <c r="V49" s="196"/>
      <c r="W49" s="196"/>
      <c r="X49" s="196"/>
      <c r="Y49" s="196"/>
      <c r="Z49" s="196"/>
      <c r="AA49" s="196"/>
      <c r="AB49" s="196"/>
      <c r="AC49" s="196"/>
      <c r="AD49" s="196"/>
      <c r="AE49" s="196"/>
      <c r="AF49" s="196"/>
      <c r="AG49" s="196"/>
      <c r="AH49" s="196"/>
      <c r="AI49" s="196"/>
      <c r="AJ49" s="196"/>
      <c r="AK49" s="196"/>
      <c r="AL49" s="196"/>
      <c r="AM49" s="196"/>
      <c r="AN49" s="196"/>
      <c r="AO49" s="196"/>
      <c r="AP49" s="196"/>
      <c r="AQ49" s="196"/>
      <c r="AR49" s="196"/>
    </row>
    <row r="50" spans="1:44" s="3" customFormat="1" ht="26.25" hidden="1" customHeight="1" x14ac:dyDescent="0.25">
      <c r="A50" s="2"/>
      <c r="B50" s="1"/>
      <c r="C50" s="157"/>
      <c r="D50" s="150"/>
      <c r="E50" s="196"/>
      <c r="F50" s="194"/>
      <c r="G50" s="196"/>
      <c r="H50" s="194"/>
      <c r="I50" s="196"/>
      <c r="J50" s="196"/>
      <c r="K50" s="196"/>
      <c r="L50" s="196"/>
      <c r="M50" s="196"/>
      <c r="N50" s="196"/>
      <c r="O50" s="196"/>
      <c r="P50" s="196"/>
      <c r="Q50" s="196"/>
      <c r="R50" s="196"/>
      <c r="S50" s="196"/>
      <c r="T50" s="196"/>
      <c r="U50" s="196"/>
      <c r="V50" s="196"/>
      <c r="W50" s="196"/>
      <c r="X50" s="196"/>
      <c r="Y50" s="196"/>
      <c r="Z50" s="196"/>
      <c r="AA50" s="196"/>
      <c r="AB50" s="196"/>
      <c r="AC50" s="196"/>
      <c r="AD50" s="196"/>
      <c r="AE50" s="196"/>
      <c r="AF50" s="196"/>
      <c r="AG50" s="196"/>
      <c r="AH50" s="196"/>
      <c r="AI50" s="196"/>
      <c r="AJ50" s="196"/>
      <c r="AK50" s="196"/>
      <c r="AL50" s="196"/>
      <c r="AM50" s="196"/>
      <c r="AN50" s="196"/>
      <c r="AO50" s="196"/>
      <c r="AP50" s="196"/>
      <c r="AQ50" s="196"/>
      <c r="AR50" s="196"/>
    </row>
    <row r="51" spans="1:44" s="3" customFormat="1" ht="17.25" hidden="1" customHeight="1" x14ac:dyDescent="0.25">
      <c r="A51" s="2"/>
      <c r="B51" s="1"/>
      <c r="C51" s="157"/>
      <c r="D51" s="150"/>
      <c r="E51" s="196"/>
      <c r="F51" s="194"/>
      <c r="G51" s="196"/>
      <c r="H51" s="194"/>
      <c r="I51" s="196"/>
      <c r="J51" s="196"/>
      <c r="K51" s="196"/>
      <c r="L51" s="196"/>
      <c r="M51" s="196"/>
      <c r="N51" s="196"/>
      <c r="O51" s="196"/>
      <c r="P51" s="196"/>
      <c r="Q51" s="196"/>
      <c r="R51" s="196"/>
      <c r="S51" s="196"/>
      <c r="T51" s="196"/>
      <c r="U51" s="196"/>
      <c r="V51" s="196"/>
      <c r="W51" s="196"/>
      <c r="X51" s="196"/>
      <c r="Y51" s="196"/>
      <c r="Z51" s="196"/>
      <c r="AA51" s="196"/>
      <c r="AB51" s="196"/>
      <c r="AC51" s="196"/>
      <c r="AD51" s="196"/>
      <c r="AE51" s="196"/>
      <c r="AF51" s="196"/>
      <c r="AG51" s="196"/>
      <c r="AH51" s="196"/>
      <c r="AI51" s="196"/>
      <c r="AJ51" s="196"/>
      <c r="AK51" s="196"/>
      <c r="AL51" s="196"/>
      <c r="AM51" s="196"/>
      <c r="AN51" s="196"/>
      <c r="AO51" s="196"/>
      <c r="AP51" s="196"/>
      <c r="AQ51" s="196"/>
      <c r="AR51" s="196"/>
    </row>
    <row r="52" spans="1:44" s="3" customFormat="1" ht="15.75" hidden="1" customHeight="1" x14ac:dyDescent="0.25">
      <c r="A52" s="2"/>
      <c r="B52" s="1"/>
      <c r="C52" s="157"/>
      <c r="D52" s="150"/>
      <c r="E52" s="196"/>
      <c r="F52" s="194"/>
      <c r="G52" s="196"/>
      <c r="H52" s="194"/>
      <c r="I52" s="196"/>
      <c r="J52" s="196"/>
      <c r="K52" s="196"/>
      <c r="L52" s="196"/>
      <c r="M52" s="196"/>
      <c r="N52" s="196"/>
      <c r="O52" s="196"/>
      <c r="P52" s="196"/>
      <c r="Q52" s="196"/>
      <c r="R52" s="196"/>
      <c r="S52" s="196"/>
      <c r="T52" s="196"/>
      <c r="U52" s="196"/>
      <c r="V52" s="196"/>
      <c r="W52" s="196"/>
      <c r="X52" s="196"/>
      <c r="Y52" s="196"/>
      <c r="Z52" s="196"/>
      <c r="AA52" s="196"/>
      <c r="AB52" s="196"/>
      <c r="AC52" s="196"/>
      <c r="AD52" s="196"/>
      <c r="AE52" s="196"/>
      <c r="AF52" s="196"/>
      <c r="AG52" s="196"/>
      <c r="AH52" s="196"/>
      <c r="AI52" s="196"/>
      <c r="AJ52" s="196"/>
      <c r="AK52" s="196"/>
      <c r="AL52" s="196"/>
      <c r="AM52" s="196"/>
      <c r="AN52" s="196"/>
      <c r="AO52" s="196"/>
      <c r="AP52" s="196"/>
      <c r="AQ52" s="196"/>
      <c r="AR52" s="196"/>
    </row>
    <row r="53" spans="1:44" s="3" customFormat="1" ht="18" hidden="1" customHeight="1" x14ac:dyDescent="0.25">
      <c r="A53" s="2"/>
      <c r="B53" s="1"/>
      <c r="C53" s="157"/>
      <c r="D53" s="150"/>
      <c r="E53" s="196"/>
      <c r="F53" s="194"/>
      <c r="G53" s="196"/>
      <c r="H53" s="194"/>
      <c r="I53" s="196"/>
      <c r="J53" s="196"/>
      <c r="K53" s="196"/>
      <c r="L53" s="196"/>
      <c r="M53" s="196"/>
      <c r="N53" s="196"/>
      <c r="O53" s="196"/>
      <c r="P53" s="196"/>
      <c r="Q53" s="196"/>
      <c r="R53" s="196"/>
      <c r="S53" s="196"/>
      <c r="T53" s="196"/>
      <c r="U53" s="196"/>
      <c r="V53" s="196"/>
      <c r="W53" s="196"/>
      <c r="X53" s="196"/>
      <c r="Y53" s="196"/>
      <c r="Z53" s="196"/>
      <c r="AA53" s="196"/>
      <c r="AB53" s="196"/>
      <c r="AC53" s="196"/>
      <c r="AD53" s="196"/>
      <c r="AE53" s="196"/>
      <c r="AF53" s="196"/>
      <c r="AG53" s="196"/>
      <c r="AH53" s="196"/>
      <c r="AI53" s="196"/>
      <c r="AJ53" s="196"/>
      <c r="AK53" s="196"/>
      <c r="AL53" s="196"/>
      <c r="AM53" s="196"/>
      <c r="AN53" s="196"/>
      <c r="AO53" s="196"/>
      <c r="AP53" s="196"/>
      <c r="AQ53" s="196"/>
      <c r="AR53" s="196"/>
    </row>
    <row r="54" spans="1:44" s="3" customFormat="1" ht="15.75" x14ac:dyDescent="0.25">
      <c r="A54" s="4"/>
      <c r="B54" s="8"/>
      <c r="C54" s="165"/>
      <c r="D54" s="152"/>
      <c r="E54" s="153"/>
      <c r="F54" s="195"/>
      <c r="G54" s="153"/>
      <c r="H54" s="195"/>
      <c r="I54" s="153"/>
      <c r="J54" s="153"/>
      <c r="K54" s="153"/>
      <c r="L54" s="153"/>
      <c r="M54" s="153"/>
      <c r="N54" s="153"/>
      <c r="O54" s="153"/>
      <c r="P54" s="153"/>
      <c r="Q54" s="153"/>
      <c r="R54" s="153"/>
      <c r="S54" s="153"/>
      <c r="T54" s="153"/>
      <c r="U54" s="153"/>
      <c r="V54" s="153"/>
      <c r="W54" s="153"/>
      <c r="X54" s="153"/>
      <c r="Y54" s="153"/>
      <c r="Z54" s="153"/>
      <c r="AA54" s="153"/>
      <c r="AB54" s="153"/>
      <c r="AC54" s="153"/>
      <c r="AD54" s="153"/>
      <c r="AE54" s="153"/>
      <c r="AF54" s="153"/>
      <c r="AG54" s="153"/>
      <c r="AH54" s="153"/>
      <c r="AI54" s="153"/>
      <c r="AJ54" s="153"/>
      <c r="AK54" s="153"/>
      <c r="AL54" s="153"/>
      <c r="AM54" s="153"/>
      <c r="AN54" s="153"/>
      <c r="AO54" s="153"/>
      <c r="AP54" s="153"/>
      <c r="AQ54" s="153"/>
      <c r="AR54" s="153"/>
    </row>
    <row r="55" spans="1:44" s="3" customFormat="1" ht="15.75" x14ac:dyDescent="0.25">
      <c r="A55" s="2"/>
      <c r="B55" s="1"/>
      <c r="C55" s="166" t="str">
        <f>Référentiel!C44</f>
        <v>Prise de congé</v>
      </c>
      <c r="D55" s="143" t="str">
        <f t="shared" ref="D55:D57" si="2">IFERROR(AVERAGE(E55:AR55),"")</f>
        <v/>
      </c>
      <c r="E55" s="130" t="str">
        <f>'1'!AH35</f>
        <v/>
      </c>
      <c r="F55" s="135" t="str">
        <f>'2'!AH35</f>
        <v/>
      </c>
      <c r="G55" s="130" t="str">
        <f>'3'!AH35</f>
        <v/>
      </c>
      <c r="H55" s="135" t="str">
        <f>'4'!AH35</f>
        <v/>
      </c>
      <c r="I55" s="130" t="str">
        <f>'5'!AH35</f>
        <v/>
      </c>
      <c r="J55" s="130" t="str">
        <f>'6'!AH35</f>
        <v/>
      </c>
      <c r="K55" s="130" t="str">
        <f>'7'!AH35</f>
        <v/>
      </c>
      <c r="L55" s="130" t="str">
        <f>'8'!AH35</f>
        <v/>
      </c>
      <c r="M55" s="130" t="str">
        <f>'9'!AH35</f>
        <v/>
      </c>
      <c r="N55" s="130" t="str">
        <f>'10'!AH35</f>
        <v/>
      </c>
      <c r="O55" s="130" t="str">
        <f>'11'!AH35</f>
        <v/>
      </c>
      <c r="P55" s="130" t="str">
        <f>'12'!AH35</f>
        <v/>
      </c>
      <c r="Q55" s="130" t="str">
        <f>'13'!AH35</f>
        <v/>
      </c>
      <c r="R55" s="130" t="str">
        <f>'14'!AH35</f>
        <v/>
      </c>
      <c r="S55" s="130" t="str">
        <f>'15'!AH35</f>
        <v/>
      </c>
      <c r="T55" s="130" t="str">
        <f>'16'!AH35</f>
        <v/>
      </c>
      <c r="U55" s="130" t="str">
        <f>'17'!AH35</f>
        <v/>
      </c>
      <c r="V55" s="130" t="str">
        <f>'18'!AH35</f>
        <v/>
      </c>
      <c r="W55" s="130" t="str">
        <f>'19'!AH35</f>
        <v/>
      </c>
      <c r="X55" s="130" t="str">
        <f>'20'!AH35</f>
        <v/>
      </c>
      <c r="Y55" s="130" t="str">
        <f>'21'!AH35</f>
        <v/>
      </c>
      <c r="Z55" s="130" t="str">
        <f>'22'!AH35</f>
        <v/>
      </c>
      <c r="AA55" s="130" t="str">
        <f>'23'!AH35</f>
        <v/>
      </c>
      <c r="AB55" s="130" t="str">
        <f>'24'!AH35</f>
        <v/>
      </c>
      <c r="AC55" s="130" t="str">
        <f>'25'!AH35</f>
        <v/>
      </c>
      <c r="AD55" s="130" t="str">
        <f>'26'!AH35</f>
        <v/>
      </c>
      <c r="AE55" s="130" t="str">
        <f>'27'!AH35</f>
        <v/>
      </c>
      <c r="AF55" s="130" t="str">
        <f>'28'!AH35</f>
        <v/>
      </c>
      <c r="AG55" s="130" t="str">
        <f>'29'!AH35</f>
        <v/>
      </c>
      <c r="AH55" s="130" t="str">
        <f>'30'!AH35</f>
        <v/>
      </c>
      <c r="AI55" s="130" t="str">
        <f>'31'!AH35</f>
        <v/>
      </c>
      <c r="AJ55" s="130" t="str">
        <f>'32'!AH35</f>
        <v/>
      </c>
      <c r="AK55" s="130" t="str">
        <f>'33'!AH35</f>
        <v/>
      </c>
      <c r="AL55" s="130" t="str">
        <f>'34'!AH35</f>
        <v/>
      </c>
      <c r="AM55" s="130" t="str">
        <f>'35'!AH35</f>
        <v/>
      </c>
      <c r="AN55" s="130"/>
      <c r="AO55" s="130"/>
      <c r="AP55" s="130"/>
      <c r="AQ55" s="130"/>
      <c r="AR55" s="130"/>
    </row>
    <row r="56" spans="1:44" s="3" customFormat="1" ht="18" x14ac:dyDescent="0.25">
      <c r="A56" s="2"/>
      <c r="B56" s="1"/>
      <c r="C56" s="157" t="str">
        <f>Référentiel!C45</f>
        <v>Synthèse du contact et conclusion</v>
      </c>
      <c r="D56" s="150" t="str">
        <f t="shared" si="2"/>
        <v/>
      </c>
      <c r="E56" s="196" t="str">
        <f>'1'!AI36</f>
        <v/>
      </c>
      <c r="F56" s="194" t="str">
        <f>'2'!AI36</f>
        <v/>
      </c>
      <c r="G56" s="196" t="str">
        <f>'3'!AI36</f>
        <v/>
      </c>
      <c r="H56" s="194" t="str">
        <f>'4'!AI36</f>
        <v/>
      </c>
      <c r="I56" s="196" t="str">
        <f>'5'!AI36</f>
        <v/>
      </c>
      <c r="J56" s="196" t="str">
        <f>'6'!AI36</f>
        <v/>
      </c>
      <c r="K56" s="196" t="str">
        <f>'7'!AI36</f>
        <v/>
      </c>
      <c r="L56" s="196" t="str">
        <f>'8'!AI36</f>
        <v/>
      </c>
      <c r="M56" s="196" t="str">
        <f>'9'!AI36</f>
        <v/>
      </c>
      <c r="N56" s="196" t="str">
        <f>'10'!AI36</f>
        <v/>
      </c>
      <c r="O56" s="196" t="str">
        <f>'11'!AI36</f>
        <v/>
      </c>
      <c r="P56" s="196" t="str">
        <f>'12'!AI36</f>
        <v/>
      </c>
      <c r="Q56" s="196" t="str">
        <f>'13'!AI36</f>
        <v/>
      </c>
      <c r="R56" s="196" t="str">
        <f>'14'!AI36</f>
        <v/>
      </c>
      <c r="S56" s="196" t="str">
        <f>'15'!AI36</f>
        <v/>
      </c>
      <c r="T56" s="196" t="str">
        <f>'16'!AI36</f>
        <v/>
      </c>
      <c r="U56" s="196" t="str">
        <f>'17'!AI36</f>
        <v/>
      </c>
      <c r="V56" s="196" t="str">
        <f>'18'!AI36</f>
        <v/>
      </c>
      <c r="W56" s="196" t="str">
        <f>'19'!AI36</f>
        <v/>
      </c>
      <c r="X56" s="196" t="str">
        <f>'20'!AI36</f>
        <v/>
      </c>
      <c r="Y56" s="196" t="str">
        <f>'21'!AI36</f>
        <v/>
      </c>
      <c r="Z56" s="196" t="str">
        <f>'22'!AI36</f>
        <v/>
      </c>
      <c r="AA56" s="196" t="str">
        <f>'23'!AI36</f>
        <v/>
      </c>
      <c r="AB56" s="196" t="str">
        <f>'24'!AI36</f>
        <v/>
      </c>
      <c r="AC56" s="196" t="str">
        <f>'25'!AI36</f>
        <v/>
      </c>
      <c r="AD56" s="196" t="str">
        <f>'26'!AI36</f>
        <v/>
      </c>
      <c r="AE56" s="196" t="str">
        <f>'27'!AI36</f>
        <v/>
      </c>
      <c r="AF56" s="196" t="str">
        <f>'28'!AI36</f>
        <v/>
      </c>
      <c r="AG56" s="196" t="str">
        <f>'29'!AI36</f>
        <v/>
      </c>
      <c r="AH56" s="196" t="str">
        <f>'30'!AI36</f>
        <v/>
      </c>
      <c r="AI56" s="196" t="str">
        <f>'31'!AI36</f>
        <v/>
      </c>
      <c r="AJ56" s="196" t="str">
        <f>'32'!AI36</f>
        <v/>
      </c>
      <c r="AK56" s="196" t="str">
        <f>'33'!AI36</f>
        <v/>
      </c>
      <c r="AL56" s="196" t="str">
        <f>'34'!AI36</f>
        <v/>
      </c>
      <c r="AM56" s="196" t="str">
        <f>'35'!AI36</f>
        <v/>
      </c>
      <c r="AN56" s="196"/>
      <c r="AO56" s="196"/>
      <c r="AP56" s="196"/>
      <c r="AQ56" s="196"/>
      <c r="AR56" s="196"/>
    </row>
    <row r="57" spans="1:44" s="3" customFormat="1" ht="18" x14ac:dyDescent="0.25">
      <c r="A57" s="2"/>
      <c r="B57" s="1"/>
      <c r="C57" s="157" t="str">
        <f>Référentiel!C46</f>
        <v xml:space="preserve">Prise de congé de l'accord </v>
      </c>
      <c r="D57" s="150" t="str">
        <f t="shared" si="2"/>
        <v/>
      </c>
      <c r="E57" s="196" t="str">
        <f>'1'!AI37</f>
        <v/>
      </c>
      <c r="F57" s="194" t="str">
        <f>'2'!AI37</f>
        <v/>
      </c>
      <c r="G57" s="196" t="str">
        <f>'3'!AI37</f>
        <v/>
      </c>
      <c r="H57" s="194" t="str">
        <f>'4'!AI37</f>
        <v/>
      </c>
      <c r="I57" s="196" t="str">
        <f>'5'!AI37</f>
        <v/>
      </c>
      <c r="J57" s="196" t="str">
        <f>'6'!AI37</f>
        <v/>
      </c>
      <c r="K57" s="196" t="str">
        <f>'7'!AI37</f>
        <v/>
      </c>
      <c r="L57" s="196" t="str">
        <f>'8'!AI37</f>
        <v/>
      </c>
      <c r="M57" s="196" t="str">
        <f>'9'!AI37</f>
        <v/>
      </c>
      <c r="N57" s="196" t="str">
        <f>'10'!AI37</f>
        <v/>
      </c>
      <c r="O57" s="196" t="str">
        <f>'11'!AI37</f>
        <v/>
      </c>
      <c r="P57" s="196" t="str">
        <f>'12'!AI37</f>
        <v/>
      </c>
      <c r="Q57" s="196" t="str">
        <f>'13'!AI37</f>
        <v/>
      </c>
      <c r="R57" s="196" t="str">
        <f>'14'!AI37</f>
        <v/>
      </c>
      <c r="S57" s="196" t="str">
        <f>'15'!AI37</f>
        <v/>
      </c>
      <c r="T57" s="196" t="str">
        <f>'16'!AI37</f>
        <v/>
      </c>
      <c r="U57" s="196" t="str">
        <f>'17'!AI37</f>
        <v/>
      </c>
      <c r="V57" s="196" t="str">
        <f>'18'!AI37</f>
        <v/>
      </c>
      <c r="W57" s="196" t="str">
        <f>'19'!AI37</f>
        <v/>
      </c>
      <c r="X57" s="196" t="str">
        <f>'20'!AI37</f>
        <v/>
      </c>
      <c r="Y57" s="196" t="str">
        <f>'21'!AI37</f>
        <v/>
      </c>
      <c r="Z57" s="196" t="str">
        <f>'22'!AI37</f>
        <v/>
      </c>
      <c r="AA57" s="196" t="str">
        <f>'23'!AI37</f>
        <v/>
      </c>
      <c r="AB57" s="196" t="str">
        <f>'24'!AI37</f>
        <v/>
      </c>
      <c r="AC57" s="196" t="str">
        <f>'25'!AI37</f>
        <v/>
      </c>
      <c r="AD57" s="196" t="str">
        <f>'26'!AI37</f>
        <v/>
      </c>
      <c r="AE57" s="196" t="str">
        <f>'27'!AI37</f>
        <v/>
      </c>
      <c r="AF57" s="196" t="str">
        <f>'28'!AI37</f>
        <v/>
      </c>
      <c r="AG57" s="196" t="str">
        <f>'29'!AI37</f>
        <v/>
      </c>
      <c r="AH57" s="196" t="str">
        <f>'30'!AI37</f>
        <v/>
      </c>
      <c r="AI57" s="196" t="str">
        <f>'31'!AI37</f>
        <v/>
      </c>
      <c r="AJ57" s="196" t="str">
        <f>'32'!AI37</f>
        <v/>
      </c>
      <c r="AK57" s="196" t="str">
        <f>'33'!AI37</f>
        <v/>
      </c>
      <c r="AL57" s="196" t="str">
        <f>'34'!AI37</f>
        <v/>
      </c>
      <c r="AM57" s="196" t="str">
        <f>'35'!AI37</f>
        <v/>
      </c>
      <c r="AN57" s="196"/>
      <c r="AO57" s="196"/>
      <c r="AP57" s="196"/>
      <c r="AQ57" s="196"/>
      <c r="AR57" s="196"/>
    </row>
    <row r="58" spans="1:44" s="3" customFormat="1" ht="18" hidden="1" x14ac:dyDescent="0.25">
      <c r="A58" s="2"/>
      <c r="B58" s="1"/>
      <c r="C58" s="157"/>
      <c r="D58" s="150"/>
      <c r="E58" s="196"/>
      <c r="F58" s="194"/>
      <c r="G58" s="196"/>
      <c r="H58" s="194"/>
      <c r="I58" s="196"/>
      <c r="J58" s="196"/>
      <c r="K58" s="196"/>
      <c r="L58" s="196"/>
      <c r="M58" s="196"/>
      <c r="N58" s="196"/>
      <c r="O58" s="196"/>
      <c r="P58" s="196"/>
      <c r="Q58" s="196"/>
      <c r="R58" s="196"/>
      <c r="S58" s="196"/>
      <c r="T58" s="196"/>
      <c r="U58" s="196"/>
      <c r="V58" s="196"/>
      <c r="W58" s="196"/>
      <c r="X58" s="196"/>
      <c r="Y58" s="196"/>
      <c r="Z58" s="196"/>
      <c r="AA58" s="196"/>
      <c r="AB58" s="196"/>
      <c r="AC58" s="196"/>
      <c r="AD58" s="196"/>
      <c r="AE58" s="196"/>
      <c r="AF58" s="196"/>
      <c r="AG58" s="196"/>
      <c r="AH58" s="196"/>
      <c r="AI58" s="196"/>
      <c r="AJ58" s="196"/>
      <c r="AK58" s="196"/>
      <c r="AL58" s="196"/>
      <c r="AM58" s="196"/>
      <c r="AN58" s="196"/>
      <c r="AO58" s="196"/>
      <c r="AP58" s="196"/>
      <c r="AQ58" s="196"/>
      <c r="AR58" s="196"/>
    </row>
    <row r="59" spans="1:44" s="3" customFormat="1" ht="18" hidden="1" x14ac:dyDescent="0.25">
      <c r="A59" s="2"/>
      <c r="B59" s="1"/>
      <c r="C59" s="157"/>
      <c r="D59" s="150"/>
      <c r="E59" s="196"/>
      <c r="F59" s="194"/>
      <c r="G59" s="196"/>
      <c r="H59" s="194"/>
      <c r="I59" s="196"/>
      <c r="J59" s="196"/>
      <c r="K59" s="196"/>
      <c r="L59" s="196"/>
      <c r="M59" s="196"/>
      <c r="N59" s="196"/>
      <c r="O59" s="196"/>
      <c r="P59" s="196"/>
      <c r="Q59" s="196"/>
      <c r="R59" s="196"/>
      <c r="S59" s="196"/>
      <c r="T59" s="196"/>
      <c r="U59" s="196"/>
      <c r="V59" s="196"/>
      <c r="W59" s="196"/>
      <c r="X59" s="196"/>
      <c r="Y59" s="196"/>
      <c r="Z59" s="196"/>
      <c r="AA59" s="196"/>
      <c r="AB59" s="196"/>
      <c r="AC59" s="196"/>
      <c r="AD59" s="196"/>
      <c r="AE59" s="196"/>
      <c r="AF59" s="196"/>
      <c r="AG59" s="196"/>
      <c r="AH59" s="196"/>
      <c r="AI59" s="196"/>
      <c r="AJ59" s="196"/>
      <c r="AK59" s="196"/>
      <c r="AL59" s="196"/>
      <c r="AM59" s="196"/>
      <c r="AN59" s="196"/>
      <c r="AO59" s="196"/>
      <c r="AP59" s="196"/>
      <c r="AQ59" s="196"/>
      <c r="AR59" s="196"/>
    </row>
    <row r="60" spans="1:44" s="3" customFormat="1" ht="18" hidden="1" x14ac:dyDescent="0.25">
      <c r="A60" s="2"/>
      <c r="B60" s="1"/>
      <c r="C60" s="157"/>
      <c r="D60" s="150"/>
      <c r="E60" s="196"/>
      <c r="F60" s="194"/>
      <c r="G60" s="196"/>
      <c r="H60" s="194"/>
      <c r="I60" s="196"/>
      <c r="J60" s="196"/>
      <c r="K60" s="196"/>
      <c r="L60" s="196"/>
      <c r="M60" s="196"/>
      <c r="N60" s="196"/>
      <c r="O60" s="196"/>
      <c r="P60" s="196"/>
      <c r="Q60" s="196"/>
      <c r="R60" s="196"/>
      <c r="S60" s="196"/>
      <c r="T60" s="196"/>
      <c r="U60" s="196"/>
      <c r="V60" s="196"/>
      <c r="W60" s="196"/>
      <c r="X60" s="196"/>
      <c r="Y60" s="196"/>
      <c r="Z60" s="196"/>
      <c r="AA60" s="196"/>
      <c r="AB60" s="196"/>
      <c r="AC60" s="196"/>
      <c r="AD60" s="196"/>
      <c r="AE60" s="196"/>
      <c r="AF60" s="196"/>
      <c r="AG60" s="196"/>
      <c r="AH60" s="196"/>
      <c r="AI60" s="196"/>
      <c r="AJ60" s="196"/>
      <c r="AK60" s="196"/>
      <c r="AL60" s="196"/>
      <c r="AM60" s="196"/>
      <c r="AN60" s="196"/>
      <c r="AO60" s="196"/>
      <c r="AP60" s="196"/>
      <c r="AQ60" s="196"/>
      <c r="AR60" s="196"/>
    </row>
    <row r="61" spans="1:44" s="3" customFormat="1" ht="18" hidden="1" x14ac:dyDescent="0.25">
      <c r="A61" s="2"/>
      <c r="B61" s="1"/>
      <c r="C61" s="157"/>
      <c r="D61" s="150"/>
      <c r="E61" s="196"/>
      <c r="F61" s="194"/>
      <c r="G61" s="196"/>
      <c r="H61" s="194"/>
      <c r="I61" s="196"/>
      <c r="J61" s="196"/>
      <c r="K61" s="196"/>
      <c r="L61" s="196"/>
      <c r="M61" s="196"/>
      <c r="N61" s="196"/>
      <c r="O61" s="196"/>
      <c r="P61" s="196"/>
      <c r="Q61" s="196"/>
      <c r="R61" s="196"/>
      <c r="S61" s="196"/>
      <c r="T61" s="196"/>
      <c r="U61" s="196"/>
      <c r="V61" s="196"/>
      <c r="W61" s="196"/>
      <c r="X61" s="196"/>
      <c r="Y61" s="196"/>
      <c r="Z61" s="196"/>
      <c r="AA61" s="196"/>
      <c r="AB61" s="196"/>
      <c r="AC61" s="196"/>
      <c r="AD61" s="196"/>
      <c r="AE61" s="196"/>
      <c r="AF61" s="196"/>
      <c r="AG61" s="196"/>
      <c r="AH61" s="196"/>
      <c r="AI61" s="196"/>
      <c r="AJ61" s="196"/>
      <c r="AK61" s="196"/>
      <c r="AL61" s="196"/>
      <c r="AM61" s="196"/>
      <c r="AN61" s="196"/>
      <c r="AO61" s="196"/>
      <c r="AP61" s="196"/>
      <c r="AQ61" s="196"/>
      <c r="AR61" s="196"/>
    </row>
    <row r="62" spans="1:44" s="3" customFormat="1" ht="18" hidden="1" x14ac:dyDescent="0.25">
      <c r="A62" s="2"/>
      <c r="B62" s="1"/>
      <c r="C62" s="157"/>
      <c r="D62" s="150"/>
      <c r="E62" s="196"/>
      <c r="F62" s="194"/>
      <c r="G62" s="196"/>
      <c r="H62" s="194"/>
      <c r="I62" s="196"/>
      <c r="J62" s="196"/>
      <c r="K62" s="196"/>
      <c r="L62" s="196"/>
      <c r="M62" s="196"/>
      <c r="N62" s="196"/>
      <c r="O62" s="196"/>
      <c r="P62" s="196"/>
      <c r="Q62" s="196"/>
      <c r="R62" s="196"/>
      <c r="S62" s="196"/>
      <c r="T62" s="196"/>
      <c r="U62" s="196"/>
      <c r="V62" s="196"/>
      <c r="W62" s="196"/>
      <c r="X62" s="196"/>
      <c r="Y62" s="196"/>
      <c r="Z62" s="196"/>
      <c r="AA62" s="196"/>
      <c r="AB62" s="196"/>
      <c r="AC62" s="196"/>
      <c r="AD62" s="196"/>
      <c r="AE62" s="196"/>
      <c r="AF62" s="196"/>
      <c r="AG62" s="196"/>
      <c r="AH62" s="196"/>
      <c r="AI62" s="196"/>
      <c r="AJ62" s="196"/>
      <c r="AK62" s="196"/>
      <c r="AL62" s="196"/>
      <c r="AM62" s="196"/>
      <c r="AN62" s="196"/>
      <c r="AO62" s="196"/>
      <c r="AP62" s="196"/>
      <c r="AQ62" s="196"/>
      <c r="AR62" s="196"/>
    </row>
    <row r="63" spans="1:44" s="3" customFormat="1" ht="18" hidden="1" x14ac:dyDescent="0.25">
      <c r="A63" s="2"/>
      <c r="B63" s="1"/>
      <c r="C63" s="157"/>
      <c r="D63" s="150"/>
      <c r="E63" s="196"/>
      <c r="F63" s="194"/>
      <c r="G63" s="196"/>
      <c r="H63" s="194"/>
      <c r="I63" s="196"/>
      <c r="J63" s="196"/>
      <c r="K63" s="196"/>
      <c r="L63" s="196"/>
      <c r="M63" s="196"/>
      <c r="N63" s="196"/>
      <c r="O63" s="196"/>
      <c r="P63" s="196"/>
      <c r="Q63" s="196"/>
      <c r="R63" s="196"/>
      <c r="S63" s="196"/>
      <c r="T63" s="196"/>
      <c r="U63" s="196"/>
      <c r="V63" s="196"/>
      <c r="W63" s="196"/>
      <c r="X63" s="196"/>
      <c r="Y63" s="196"/>
      <c r="Z63" s="196"/>
      <c r="AA63" s="196"/>
      <c r="AB63" s="196"/>
      <c r="AC63" s="196"/>
      <c r="AD63" s="196"/>
      <c r="AE63" s="196"/>
      <c r="AF63" s="196"/>
      <c r="AG63" s="196"/>
      <c r="AH63" s="196"/>
      <c r="AI63" s="196"/>
      <c r="AJ63" s="196"/>
      <c r="AK63" s="196"/>
      <c r="AL63" s="196"/>
      <c r="AM63" s="196"/>
      <c r="AN63" s="196"/>
      <c r="AO63" s="196"/>
      <c r="AP63" s="196"/>
      <c r="AQ63" s="196"/>
      <c r="AR63" s="196"/>
    </row>
    <row r="64" spans="1:44" s="3" customFormat="1" ht="18" hidden="1" x14ac:dyDescent="0.25">
      <c r="A64" s="2"/>
      <c r="B64" s="1"/>
      <c r="C64" s="157"/>
      <c r="D64" s="150"/>
      <c r="E64" s="196"/>
      <c r="F64" s="194"/>
      <c r="G64" s="196"/>
      <c r="H64" s="194"/>
      <c r="I64" s="196"/>
      <c r="J64" s="196"/>
      <c r="K64" s="196"/>
      <c r="L64" s="196"/>
      <c r="M64" s="196"/>
      <c r="N64" s="196"/>
      <c r="O64" s="196"/>
      <c r="P64" s="196"/>
      <c r="Q64" s="196"/>
      <c r="R64" s="196"/>
      <c r="S64" s="196"/>
      <c r="T64" s="196"/>
      <c r="U64" s="196"/>
      <c r="V64" s="196"/>
      <c r="W64" s="196"/>
      <c r="X64" s="196"/>
      <c r="Y64" s="196"/>
      <c r="Z64" s="196"/>
      <c r="AA64" s="196"/>
      <c r="AB64" s="196"/>
      <c r="AC64" s="196"/>
      <c r="AD64" s="196"/>
      <c r="AE64" s="196"/>
      <c r="AF64" s="196"/>
      <c r="AG64" s="196"/>
      <c r="AH64" s="196"/>
      <c r="AI64" s="196"/>
      <c r="AJ64" s="196"/>
      <c r="AK64" s="196"/>
      <c r="AL64" s="196"/>
      <c r="AM64" s="196"/>
      <c r="AN64" s="196"/>
      <c r="AO64" s="196"/>
      <c r="AP64" s="196"/>
      <c r="AQ64" s="196"/>
      <c r="AR64" s="196"/>
    </row>
    <row r="65" spans="1:44" s="3" customFormat="1" ht="18" hidden="1" x14ac:dyDescent="0.25">
      <c r="A65" s="2"/>
      <c r="B65" s="1"/>
      <c r="C65" s="157"/>
      <c r="D65" s="150"/>
      <c r="E65" s="196"/>
      <c r="F65" s="194"/>
      <c r="G65" s="196"/>
      <c r="H65" s="194"/>
      <c r="I65" s="196"/>
      <c r="J65" s="196"/>
      <c r="K65" s="196"/>
      <c r="L65" s="196"/>
      <c r="M65" s="196"/>
      <c r="N65" s="196"/>
      <c r="O65" s="196"/>
      <c r="P65" s="196"/>
      <c r="Q65" s="196"/>
      <c r="R65" s="196"/>
      <c r="S65" s="196"/>
      <c r="T65" s="196"/>
      <c r="U65" s="196"/>
      <c r="V65" s="196"/>
      <c r="W65" s="196"/>
      <c r="X65" s="196"/>
      <c r="Y65" s="196"/>
      <c r="Z65" s="196"/>
      <c r="AA65" s="196"/>
      <c r="AB65" s="196"/>
      <c r="AC65" s="196"/>
      <c r="AD65" s="196"/>
      <c r="AE65" s="196"/>
      <c r="AF65" s="196"/>
      <c r="AG65" s="196"/>
      <c r="AH65" s="196"/>
      <c r="AI65" s="196"/>
      <c r="AJ65" s="196"/>
      <c r="AK65" s="196"/>
      <c r="AL65" s="196"/>
      <c r="AM65" s="196"/>
      <c r="AN65" s="196"/>
      <c r="AO65" s="196"/>
      <c r="AP65" s="196"/>
      <c r="AQ65" s="196"/>
      <c r="AR65" s="196"/>
    </row>
    <row r="66" spans="1:44" s="3" customFormat="1" ht="18" hidden="1" x14ac:dyDescent="0.25">
      <c r="A66" s="2"/>
      <c r="B66" s="1"/>
      <c r="C66" s="157"/>
      <c r="D66" s="150"/>
      <c r="E66" s="196"/>
      <c r="F66" s="194"/>
      <c r="G66" s="196"/>
      <c r="H66" s="194"/>
      <c r="I66" s="196"/>
      <c r="J66" s="196"/>
      <c r="K66" s="196"/>
      <c r="L66" s="196"/>
      <c r="M66" s="196"/>
      <c r="N66" s="196"/>
      <c r="O66" s="196"/>
      <c r="P66" s="196"/>
      <c r="Q66" s="196"/>
      <c r="R66" s="196"/>
      <c r="S66" s="196"/>
      <c r="T66" s="196"/>
      <c r="U66" s="196"/>
      <c r="V66" s="196"/>
      <c r="W66" s="196"/>
      <c r="X66" s="196"/>
      <c r="Y66" s="196"/>
      <c r="Z66" s="196"/>
      <c r="AA66" s="196"/>
      <c r="AB66" s="196"/>
      <c r="AC66" s="196"/>
      <c r="AD66" s="196"/>
      <c r="AE66" s="196"/>
      <c r="AF66" s="196"/>
      <c r="AG66" s="196"/>
      <c r="AH66" s="196"/>
      <c r="AI66" s="196"/>
      <c r="AJ66" s="196"/>
      <c r="AK66" s="196"/>
      <c r="AL66" s="196"/>
      <c r="AM66" s="196"/>
      <c r="AN66" s="196"/>
      <c r="AO66" s="196"/>
      <c r="AP66" s="196"/>
      <c r="AQ66" s="196"/>
      <c r="AR66" s="196"/>
    </row>
    <row r="67" spans="1:44" s="3" customFormat="1" ht="18" hidden="1" x14ac:dyDescent="0.25">
      <c r="A67" s="2"/>
      <c r="B67" s="1"/>
      <c r="C67" s="157"/>
      <c r="D67" s="150"/>
      <c r="E67" s="196"/>
      <c r="F67" s="194"/>
      <c r="G67" s="196"/>
      <c r="H67" s="194"/>
      <c r="I67" s="196"/>
      <c r="J67" s="196"/>
      <c r="K67" s="196"/>
      <c r="L67" s="196"/>
      <c r="M67" s="196"/>
      <c r="N67" s="196"/>
      <c r="O67" s="196"/>
      <c r="P67" s="196"/>
      <c r="Q67" s="196"/>
      <c r="R67" s="196"/>
      <c r="S67" s="196"/>
      <c r="T67" s="196"/>
      <c r="U67" s="196"/>
      <c r="V67" s="196"/>
      <c r="W67" s="196"/>
      <c r="X67" s="196"/>
      <c r="Y67" s="196"/>
      <c r="Z67" s="196"/>
      <c r="AA67" s="196"/>
      <c r="AB67" s="196"/>
      <c r="AC67" s="196"/>
      <c r="AD67" s="196"/>
      <c r="AE67" s="196"/>
      <c r="AF67" s="196"/>
      <c r="AG67" s="196"/>
      <c r="AH67" s="196"/>
      <c r="AI67" s="196"/>
      <c r="AJ67" s="196"/>
      <c r="AK67" s="196"/>
      <c r="AL67" s="196"/>
      <c r="AM67" s="196"/>
      <c r="AN67" s="196"/>
      <c r="AO67" s="196"/>
      <c r="AP67" s="196"/>
      <c r="AQ67" s="196"/>
      <c r="AR67" s="196"/>
    </row>
    <row r="68" spans="1:44" s="3" customFormat="1" ht="18" hidden="1" x14ac:dyDescent="0.25">
      <c r="A68" s="2"/>
      <c r="B68" s="1"/>
      <c r="C68" s="157"/>
      <c r="D68" s="150"/>
      <c r="E68" s="196"/>
      <c r="F68" s="194"/>
      <c r="G68" s="196"/>
      <c r="H68" s="194"/>
      <c r="I68" s="196"/>
      <c r="J68" s="196"/>
      <c r="K68" s="196"/>
      <c r="L68" s="196"/>
      <c r="M68" s="196"/>
      <c r="N68" s="196"/>
      <c r="O68" s="196"/>
      <c r="P68" s="196"/>
      <c r="Q68" s="196"/>
      <c r="R68" s="196"/>
      <c r="S68" s="196"/>
      <c r="T68" s="196"/>
      <c r="U68" s="196"/>
      <c r="V68" s="196"/>
      <c r="W68" s="196"/>
      <c r="X68" s="196"/>
      <c r="Y68" s="196"/>
      <c r="Z68" s="196"/>
      <c r="AA68" s="196"/>
      <c r="AB68" s="196"/>
      <c r="AC68" s="196"/>
      <c r="AD68" s="196"/>
      <c r="AE68" s="196"/>
      <c r="AF68" s="196"/>
      <c r="AG68" s="196"/>
      <c r="AH68" s="196"/>
      <c r="AI68" s="196"/>
      <c r="AJ68" s="196"/>
      <c r="AK68" s="196"/>
      <c r="AL68" s="196"/>
      <c r="AM68" s="196"/>
      <c r="AN68" s="196"/>
      <c r="AO68" s="196"/>
      <c r="AP68" s="196"/>
      <c r="AQ68" s="196"/>
      <c r="AR68" s="196"/>
    </row>
    <row r="69" spans="1:44" s="3" customFormat="1" ht="18" hidden="1" x14ac:dyDescent="0.25">
      <c r="A69" s="2"/>
      <c r="B69" s="1"/>
      <c r="C69" s="157"/>
      <c r="D69" s="150"/>
      <c r="E69" s="196"/>
      <c r="F69" s="194"/>
      <c r="G69" s="196"/>
      <c r="H69" s="194"/>
      <c r="I69" s="196"/>
      <c r="J69" s="196"/>
      <c r="K69" s="196"/>
      <c r="L69" s="196"/>
      <c r="M69" s="196"/>
      <c r="N69" s="196"/>
      <c r="O69" s="196"/>
      <c r="P69" s="196"/>
      <c r="Q69" s="196"/>
      <c r="R69" s="196"/>
      <c r="S69" s="196"/>
      <c r="T69" s="196"/>
      <c r="U69" s="196"/>
      <c r="V69" s="196"/>
      <c r="W69" s="196"/>
      <c r="X69" s="196"/>
      <c r="Y69" s="196"/>
      <c r="Z69" s="196"/>
      <c r="AA69" s="196"/>
      <c r="AB69" s="196"/>
      <c r="AC69" s="196"/>
      <c r="AD69" s="196"/>
      <c r="AE69" s="196"/>
      <c r="AF69" s="196"/>
      <c r="AG69" s="196"/>
      <c r="AH69" s="196"/>
      <c r="AI69" s="196"/>
      <c r="AJ69" s="196"/>
      <c r="AK69" s="196"/>
      <c r="AL69" s="196"/>
      <c r="AM69" s="196"/>
      <c r="AN69" s="196"/>
      <c r="AO69" s="196"/>
      <c r="AP69" s="196"/>
      <c r="AQ69" s="196"/>
      <c r="AR69" s="196"/>
    </row>
    <row r="70" spans="1:44" s="3" customFormat="1" ht="18" hidden="1" x14ac:dyDescent="0.25">
      <c r="A70" s="2"/>
      <c r="B70" s="1"/>
      <c r="C70" s="157"/>
      <c r="D70" s="150"/>
      <c r="E70" s="196"/>
      <c r="F70" s="194"/>
      <c r="G70" s="196"/>
      <c r="H70" s="194"/>
      <c r="I70" s="196"/>
      <c r="J70" s="196"/>
      <c r="K70" s="196"/>
      <c r="L70" s="196"/>
      <c r="M70" s="196"/>
      <c r="N70" s="196"/>
      <c r="O70" s="196"/>
      <c r="P70" s="196"/>
      <c r="Q70" s="196"/>
      <c r="R70" s="196"/>
      <c r="S70" s="196"/>
      <c r="T70" s="196"/>
      <c r="U70" s="196"/>
      <c r="V70" s="196"/>
      <c r="W70" s="196"/>
      <c r="X70" s="196"/>
      <c r="Y70" s="196"/>
      <c r="Z70" s="196"/>
      <c r="AA70" s="196"/>
      <c r="AB70" s="196"/>
      <c r="AC70" s="196"/>
      <c r="AD70" s="196"/>
      <c r="AE70" s="196"/>
      <c r="AF70" s="196"/>
      <c r="AG70" s="196"/>
      <c r="AH70" s="196"/>
      <c r="AI70" s="196"/>
      <c r="AJ70" s="196"/>
      <c r="AK70" s="196"/>
      <c r="AL70" s="196"/>
      <c r="AM70" s="196"/>
      <c r="AN70" s="196"/>
      <c r="AO70" s="196"/>
      <c r="AP70" s="196"/>
      <c r="AQ70" s="196"/>
      <c r="AR70" s="196"/>
    </row>
    <row r="71" spans="1:44" s="3" customFormat="1" ht="15.75" x14ac:dyDescent="0.25">
      <c r="A71" s="4"/>
      <c r="B71" s="8"/>
      <c r="C71" s="167"/>
      <c r="D71" s="149"/>
      <c r="E71" s="197"/>
      <c r="F71" s="195"/>
      <c r="G71" s="197"/>
      <c r="H71" s="195"/>
      <c r="I71" s="197"/>
      <c r="J71" s="197"/>
      <c r="K71" s="197"/>
      <c r="L71" s="197"/>
      <c r="M71" s="197"/>
      <c r="N71" s="197"/>
      <c r="O71" s="197"/>
      <c r="P71" s="197"/>
      <c r="Q71" s="197"/>
      <c r="R71" s="197"/>
      <c r="S71" s="197"/>
      <c r="T71" s="197"/>
      <c r="U71" s="197"/>
      <c r="V71" s="197"/>
      <c r="W71" s="197"/>
      <c r="X71" s="197"/>
      <c r="Y71" s="197"/>
      <c r="Z71" s="197"/>
      <c r="AA71" s="197"/>
      <c r="AB71" s="197"/>
      <c r="AC71" s="197"/>
      <c r="AD71" s="197"/>
      <c r="AE71" s="197"/>
      <c r="AF71" s="197"/>
      <c r="AG71" s="197"/>
      <c r="AH71" s="197"/>
      <c r="AI71" s="197"/>
      <c r="AJ71" s="197"/>
      <c r="AK71" s="197"/>
      <c r="AL71" s="197"/>
      <c r="AM71" s="197"/>
      <c r="AN71" s="197"/>
      <c r="AO71" s="197"/>
      <c r="AP71" s="197"/>
      <c r="AQ71" s="197"/>
      <c r="AR71" s="197"/>
    </row>
    <row r="72" spans="1:44" s="3" customFormat="1" ht="15.75" x14ac:dyDescent="0.25">
      <c r="A72" s="2"/>
      <c r="B72" s="1"/>
      <c r="C72" s="166" t="str">
        <f>Référentiel!C54</f>
        <v>Mise en attente</v>
      </c>
      <c r="D72" s="143" t="str">
        <f t="shared" ref="D72:D78" si="3">IFERROR(AVERAGE(E72:AR72),"")</f>
        <v/>
      </c>
      <c r="E72" s="130" t="str">
        <f>'1'!AH39</f>
        <v/>
      </c>
      <c r="F72" s="135" t="str">
        <f>'2'!AH39</f>
        <v/>
      </c>
      <c r="G72" s="130" t="str">
        <f>'3'!AH39</f>
        <v/>
      </c>
      <c r="H72" s="135" t="str">
        <f>'4'!AH39</f>
        <v/>
      </c>
      <c r="I72" s="130" t="str">
        <f>'5'!AH39</f>
        <v/>
      </c>
      <c r="J72" s="130" t="str">
        <f>'6'!AH39</f>
        <v/>
      </c>
      <c r="K72" s="130" t="str">
        <f>'7'!AH39</f>
        <v/>
      </c>
      <c r="L72" s="130" t="str">
        <f>'8'!AH39</f>
        <v/>
      </c>
      <c r="M72" s="130" t="str">
        <f>'9'!AH39</f>
        <v/>
      </c>
      <c r="N72" s="130" t="str">
        <f>'10'!AH39</f>
        <v/>
      </c>
      <c r="O72" s="130" t="str">
        <f>'11'!AH39</f>
        <v/>
      </c>
      <c r="P72" s="130" t="str">
        <f>'12'!AH39</f>
        <v/>
      </c>
      <c r="Q72" s="130" t="str">
        <f>'13'!AH39</f>
        <v/>
      </c>
      <c r="R72" s="130" t="str">
        <f>'14'!AH39</f>
        <v/>
      </c>
      <c r="S72" s="130" t="str">
        <f>'15'!AH39</f>
        <v/>
      </c>
      <c r="T72" s="130" t="str">
        <f>'16'!AH39</f>
        <v/>
      </c>
      <c r="U72" s="130" t="str">
        <f>'17'!AH39</f>
        <v/>
      </c>
      <c r="V72" s="130" t="str">
        <f>'18'!AH39</f>
        <v/>
      </c>
      <c r="W72" s="130" t="str">
        <f>'19'!AH39</f>
        <v/>
      </c>
      <c r="X72" s="130" t="str">
        <f>'20'!AH39</f>
        <v/>
      </c>
      <c r="Y72" s="130" t="str">
        <f>'21'!AH39</f>
        <v/>
      </c>
      <c r="Z72" s="130" t="str">
        <f>'22'!AH39</f>
        <v/>
      </c>
      <c r="AA72" s="130" t="str">
        <f>'23'!AH39</f>
        <v/>
      </c>
      <c r="AB72" s="130" t="str">
        <f>'24'!AH39</f>
        <v/>
      </c>
      <c r="AC72" s="130" t="str">
        <f>'25'!AH39</f>
        <v/>
      </c>
      <c r="AD72" s="130" t="str">
        <f>'26'!AH39</f>
        <v/>
      </c>
      <c r="AE72" s="130" t="str">
        <f>'27'!AH39</f>
        <v/>
      </c>
      <c r="AF72" s="130" t="str">
        <f>'28'!AH39</f>
        <v/>
      </c>
      <c r="AG72" s="130" t="str">
        <f>'29'!AH39</f>
        <v/>
      </c>
      <c r="AH72" s="130" t="str">
        <f>'30'!AH39</f>
        <v/>
      </c>
      <c r="AI72" s="130" t="str">
        <f>'31'!AH39</f>
        <v/>
      </c>
      <c r="AJ72" s="130" t="str">
        <f>'32'!AH39</f>
        <v/>
      </c>
      <c r="AK72" s="130" t="str">
        <f>'33'!AH39</f>
        <v/>
      </c>
      <c r="AL72" s="130" t="str">
        <f>'34'!AH39</f>
        <v/>
      </c>
      <c r="AM72" s="130" t="str">
        <f>'35'!AH39</f>
        <v/>
      </c>
      <c r="AN72" s="130"/>
      <c r="AO72" s="130"/>
      <c r="AP72" s="130"/>
      <c r="AQ72" s="130"/>
      <c r="AR72" s="130"/>
    </row>
    <row r="73" spans="1:44" s="3" customFormat="1" ht="18" x14ac:dyDescent="0.25">
      <c r="A73" s="2"/>
      <c r="B73" s="1"/>
      <c r="C73" s="157" t="str">
        <f>Référentiel!C55</f>
        <v>Mise en attente</v>
      </c>
      <c r="D73" s="150" t="str">
        <f t="shared" si="3"/>
        <v/>
      </c>
      <c r="E73" s="196" t="str">
        <f>'1'!AI40</f>
        <v/>
      </c>
      <c r="F73" s="194" t="str">
        <f>'2'!AI40</f>
        <v/>
      </c>
      <c r="G73" s="196" t="str">
        <f>'3'!AI40</f>
        <v/>
      </c>
      <c r="H73" s="194" t="str">
        <f>'4'!AI40</f>
        <v/>
      </c>
      <c r="I73" s="196" t="str">
        <f>'5'!AI40</f>
        <v/>
      </c>
      <c r="J73" s="196" t="str">
        <f>'6'!AI40</f>
        <v/>
      </c>
      <c r="K73" s="196" t="str">
        <f>'7'!AI40</f>
        <v/>
      </c>
      <c r="L73" s="196" t="str">
        <f>'8'!AI40</f>
        <v/>
      </c>
      <c r="M73" s="196" t="str">
        <f>'9'!AI40</f>
        <v/>
      </c>
      <c r="N73" s="196" t="str">
        <f>'10'!AI40</f>
        <v/>
      </c>
      <c r="O73" s="196" t="str">
        <f>'11'!AI40</f>
        <v/>
      </c>
      <c r="P73" s="196" t="str">
        <f>'12'!AI40</f>
        <v/>
      </c>
      <c r="Q73" s="196" t="str">
        <f>'13'!AI40</f>
        <v/>
      </c>
      <c r="R73" s="196" t="str">
        <f>'14'!AI40</f>
        <v/>
      </c>
      <c r="S73" s="196" t="str">
        <f>'15'!AI40</f>
        <v/>
      </c>
      <c r="T73" s="196" t="str">
        <f>'16'!AI40</f>
        <v/>
      </c>
      <c r="U73" s="196" t="str">
        <f>'17'!AI40</f>
        <v/>
      </c>
      <c r="V73" s="196" t="str">
        <f>'18'!AI40</f>
        <v/>
      </c>
      <c r="W73" s="196" t="str">
        <f>'19'!AI40</f>
        <v/>
      </c>
      <c r="X73" s="196" t="str">
        <f>'20'!AI40</f>
        <v/>
      </c>
      <c r="Y73" s="196" t="str">
        <f>'21'!AI40</f>
        <v/>
      </c>
      <c r="Z73" s="196" t="str">
        <f>'22'!AI40</f>
        <v/>
      </c>
      <c r="AA73" s="196" t="str">
        <f>'23'!AI40</f>
        <v/>
      </c>
      <c r="AB73" s="196" t="str">
        <f>'24'!AI40</f>
        <v/>
      </c>
      <c r="AC73" s="196" t="str">
        <f>'25'!AI40</f>
        <v/>
      </c>
      <c r="AD73" s="196" t="str">
        <f>'26'!AI40</f>
        <v/>
      </c>
      <c r="AE73" s="196" t="str">
        <f>'27'!AI40</f>
        <v/>
      </c>
      <c r="AF73" s="196" t="str">
        <f>'28'!AI40</f>
        <v/>
      </c>
      <c r="AG73" s="196" t="str">
        <f>'29'!AI40</f>
        <v/>
      </c>
      <c r="AH73" s="196" t="str">
        <f>'30'!AI40</f>
        <v/>
      </c>
      <c r="AI73" s="196" t="str">
        <f>'31'!AI40</f>
        <v/>
      </c>
      <c r="AJ73" s="196" t="str">
        <f>'32'!AI40</f>
        <v/>
      </c>
      <c r="AK73" s="196" t="str">
        <f>'33'!AI40</f>
        <v/>
      </c>
      <c r="AL73" s="196" t="str">
        <f>'34'!AI40</f>
        <v/>
      </c>
      <c r="AM73" s="196" t="str">
        <f>'35'!AI40</f>
        <v/>
      </c>
      <c r="AN73" s="196"/>
      <c r="AO73" s="196"/>
      <c r="AP73" s="196"/>
      <c r="AQ73" s="196"/>
      <c r="AR73" s="196"/>
    </row>
    <row r="74" spans="1:44" s="3" customFormat="1" ht="18" x14ac:dyDescent="0.25">
      <c r="A74" s="2"/>
      <c r="B74" s="1"/>
      <c r="C74" s="157" t="str">
        <f>Référentiel!C56</f>
        <v>Annonce de la mise en attente</v>
      </c>
      <c r="D74" s="150" t="str">
        <f t="shared" si="3"/>
        <v/>
      </c>
      <c r="E74" s="196" t="str">
        <f>'1'!AI41</f>
        <v/>
      </c>
      <c r="F74" s="194" t="str">
        <f>'2'!AI41</f>
        <v/>
      </c>
      <c r="G74" s="196" t="str">
        <f>'3'!AI41</f>
        <v/>
      </c>
      <c r="H74" s="194" t="str">
        <f>'4'!AI41</f>
        <v/>
      </c>
      <c r="I74" s="196" t="str">
        <f>'5'!AI41</f>
        <v/>
      </c>
      <c r="J74" s="196" t="str">
        <f>'6'!AI41</f>
        <v/>
      </c>
      <c r="K74" s="196" t="str">
        <f>'7'!AI41</f>
        <v/>
      </c>
      <c r="L74" s="196" t="str">
        <f>'8'!AI41</f>
        <v/>
      </c>
      <c r="M74" s="196" t="str">
        <f>'9'!AI41</f>
        <v/>
      </c>
      <c r="N74" s="196" t="str">
        <f>'10'!AI41</f>
        <v/>
      </c>
      <c r="O74" s="196" t="str">
        <f>'11'!AI41</f>
        <v/>
      </c>
      <c r="P74" s="196" t="str">
        <f>'12'!AI41</f>
        <v/>
      </c>
      <c r="Q74" s="196" t="str">
        <f>'13'!AI41</f>
        <v/>
      </c>
      <c r="R74" s="196" t="str">
        <f>'14'!AI41</f>
        <v/>
      </c>
      <c r="S74" s="196" t="str">
        <f>'15'!AI41</f>
        <v/>
      </c>
      <c r="T74" s="196" t="str">
        <f>'16'!AI41</f>
        <v/>
      </c>
      <c r="U74" s="196" t="str">
        <f>'17'!AI41</f>
        <v/>
      </c>
      <c r="V74" s="196" t="str">
        <f>'18'!AI41</f>
        <v/>
      </c>
      <c r="W74" s="196" t="str">
        <f>'19'!AI41</f>
        <v/>
      </c>
      <c r="X74" s="196" t="str">
        <f>'20'!AI41</f>
        <v/>
      </c>
      <c r="Y74" s="196" t="str">
        <f>'21'!AI41</f>
        <v/>
      </c>
      <c r="Z74" s="196" t="str">
        <f>'22'!AI41</f>
        <v/>
      </c>
      <c r="AA74" s="196" t="str">
        <f>'23'!AI41</f>
        <v/>
      </c>
      <c r="AB74" s="196" t="str">
        <f>'24'!AI41</f>
        <v/>
      </c>
      <c r="AC74" s="196" t="str">
        <f>'25'!AI41</f>
        <v/>
      </c>
      <c r="AD74" s="196" t="str">
        <f>'26'!AI41</f>
        <v/>
      </c>
      <c r="AE74" s="196" t="str">
        <f>'27'!AI41</f>
        <v/>
      </c>
      <c r="AF74" s="196" t="str">
        <f>'28'!AI41</f>
        <v/>
      </c>
      <c r="AG74" s="196" t="str">
        <f>'29'!AI41</f>
        <v/>
      </c>
      <c r="AH74" s="196" t="str">
        <f>'30'!AI41</f>
        <v/>
      </c>
      <c r="AI74" s="196" t="str">
        <f>'31'!AI41</f>
        <v/>
      </c>
      <c r="AJ74" s="196" t="str">
        <f>'32'!AI41</f>
        <v/>
      </c>
      <c r="AK74" s="196" t="str">
        <f>'33'!AI41</f>
        <v/>
      </c>
      <c r="AL74" s="196" t="str">
        <f>'34'!AI41</f>
        <v/>
      </c>
      <c r="AM74" s="196" t="str">
        <f>'35'!AI41</f>
        <v/>
      </c>
      <c r="AN74" s="196"/>
      <c r="AO74" s="196"/>
      <c r="AP74" s="196"/>
      <c r="AQ74" s="196"/>
      <c r="AR74" s="196"/>
    </row>
    <row r="75" spans="1:44" s="3" customFormat="1" ht="57" customHeight="1" x14ac:dyDescent="0.25">
      <c r="A75" s="2"/>
      <c r="B75" s="1"/>
      <c r="C75" s="157" t="str">
        <f>Référentiel!C57</f>
        <v>Pertinence de la mise en attente</v>
      </c>
      <c r="D75" s="150" t="str">
        <f t="shared" si="3"/>
        <v/>
      </c>
      <c r="E75" s="196" t="str">
        <f>'1'!AI42</f>
        <v/>
      </c>
      <c r="F75" s="194" t="str">
        <f>'2'!AI42</f>
        <v/>
      </c>
      <c r="G75" s="196" t="str">
        <f>'3'!AI42</f>
        <v/>
      </c>
      <c r="H75" s="194" t="str">
        <f>'4'!AI42</f>
        <v/>
      </c>
      <c r="I75" s="196" t="str">
        <f>'5'!AI42</f>
        <v/>
      </c>
      <c r="J75" s="196" t="str">
        <f>'6'!AI42</f>
        <v/>
      </c>
      <c r="K75" s="196" t="str">
        <f>'7'!AI42</f>
        <v/>
      </c>
      <c r="L75" s="196" t="str">
        <f>'8'!AI42</f>
        <v/>
      </c>
      <c r="M75" s="196" t="str">
        <f>'9'!AI42</f>
        <v/>
      </c>
      <c r="N75" s="196" t="str">
        <f>'10'!AI42</f>
        <v/>
      </c>
      <c r="O75" s="196" t="str">
        <f>'11'!AI42</f>
        <v/>
      </c>
      <c r="P75" s="196" t="str">
        <f>'12'!AI42</f>
        <v/>
      </c>
      <c r="Q75" s="196" t="str">
        <f>'13'!AI42</f>
        <v/>
      </c>
      <c r="R75" s="196" t="str">
        <f>'14'!AI42</f>
        <v/>
      </c>
      <c r="S75" s="196" t="str">
        <f>'15'!AI42</f>
        <v/>
      </c>
      <c r="T75" s="196" t="str">
        <f>'16'!AI42</f>
        <v/>
      </c>
      <c r="U75" s="196" t="str">
        <f>'17'!AI42</f>
        <v/>
      </c>
      <c r="V75" s="196" t="str">
        <f>'18'!AI42</f>
        <v/>
      </c>
      <c r="W75" s="196" t="str">
        <f>'19'!AI42</f>
        <v/>
      </c>
      <c r="X75" s="196" t="str">
        <f>'20'!AI42</f>
        <v/>
      </c>
      <c r="Y75" s="196" t="str">
        <f>'21'!AI42</f>
        <v/>
      </c>
      <c r="Z75" s="196" t="str">
        <f>'22'!AI42</f>
        <v/>
      </c>
      <c r="AA75" s="196" t="str">
        <f>'23'!AI42</f>
        <v/>
      </c>
      <c r="AB75" s="196" t="str">
        <f>'24'!AI42</f>
        <v/>
      </c>
      <c r="AC75" s="196" t="str">
        <f>'25'!AI42</f>
        <v/>
      </c>
      <c r="AD75" s="196" t="str">
        <f>'26'!AI42</f>
        <v/>
      </c>
      <c r="AE75" s="196" t="str">
        <f>'27'!AI42</f>
        <v/>
      </c>
      <c r="AF75" s="196" t="str">
        <f>'28'!AI42</f>
        <v/>
      </c>
      <c r="AG75" s="196" t="str">
        <f>'29'!AI42</f>
        <v/>
      </c>
      <c r="AH75" s="196" t="str">
        <f>'30'!AI42</f>
        <v/>
      </c>
      <c r="AI75" s="196" t="str">
        <f>'31'!AI42</f>
        <v/>
      </c>
      <c r="AJ75" s="196" t="str">
        <f>'32'!AI42</f>
        <v/>
      </c>
      <c r="AK75" s="196" t="str">
        <f>'33'!AI42</f>
        <v/>
      </c>
      <c r="AL75" s="196" t="str">
        <f>'34'!AI42</f>
        <v/>
      </c>
      <c r="AM75" s="196" t="str">
        <f>'35'!AI42</f>
        <v/>
      </c>
      <c r="AN75" s="196"/>
      <c r="AO75" s="196"/>
      <c r="AP75" s="196"/>
      <c r="AQ75" s="196"/>
      <c r="AR75" s="196"/>
    </row>
    <row r="76" spans="1:44" s="3" customFormat="1" ht="27" customHeight="1" x14ac:dyDescent="0.25">
      <c r="A76" s="2"/>
      <c r="B76" s="1"/>
      <c r="C76" s="157" t="str">
        <f>Référentiel!C58</f>
        <v>Gestion de la mise en attente</v>
      </c>
      <c r="D76" s="150" t="str">
        <f t="shared" si="3"/>
        <v/>
      </c>
      <c r="E76" s="196" t="str">
        <f>'1'!AI43</f>
        <v/>
      </c>
      <c r="F76" s="194" t="str">
        <f>'2'!AI43</f>
        <v/>
      </c>
      <c r="G76" s="196" t="str">
        <f>'3'!AI43</f>
        <v/>
      </c>
      <c r="H76" s="194" t="str">
        <f>'4'!AI43</f>
        <v/>
      </c>
      <c r="I76" s="196" t="str">
        <f>'5'!AI43</f>
        <v/>
      </c>
      <c r="J76" s="196" t="str">
        <f>'6'!AI43</f>
        <v/>
      </c>
      <c r="K76" s="196" t="str">
        <f>'7'!AI43</f>
        <v/>
      </c>
      <c r="L76" s="196" t="str">
        <f>'8'!AI43</f>
        <v/>
      </c>
      <c r="M76" s="196" t="str">
        <f>'9'!AI43</f>
        <v/>
      </c>
      <c r="N76" s="196" t="str">
        <f>'10'!AI43</f>
        <v/>
      </c>
      <c r="O76" s="196" t="str">
        <f>'11'!AI43</f>
        <v/>
      </c>
      <c r="P76" s="196" t="str">
        <f>'12'!AI43</f>
        <v/>
      </c>
      <c r="Q76" s="196" t="str">
        <f>'13'!AI43</f>
        <v/>
      </c>
      <c r="R76" s="196" t="str">
        <f>'14'!AI43</f>
        <v/>
      </c>
      <c r="S76" s="196" t="str">
        <f>'15'!AI43</f>
        <v/>
      </c>
      <c r="T76" s="196" t="str">
        <f>'16'!AI43</f>
        <v/>
      </c>
      <c r="U76" s="196" t="str">
        <f>'17'!AI43</f>
        <v/>
      </c>
      <c r="V76" s="196" t="str">
        <f>'18'!AI43</f>
        <v/>
      </c>
      <c r="W76" s="196" t="str">
        <f>'19'!AI43</f>
        <v/>
      </c>
      <c r="X76" s="196" t="str">
        <f>'20'!AI43</f>
        <v/>
      </c>
      <c r="Y76" s="196" t="str">
        <f>'21'!AI43</f>
        <v/>
      </c>
      <c r="Z76" s="196" t="str">
        <f>'22'!AI43</f>
        <v/>
      </c>
      <c r="AA76" s="196" t="str">
        <f>'23'!AI43</f>
        <v/>
      </c>
      <c r="AB76" s="196" t="str">
        <f>'24'!AI43</f>
        <v/>
      </c>
      <c r="AC76" s="196" t="str">
        <f>'25'!AI43</f>
        <v/>
      </c>
      <c r="AD76" s="196" t="str">
        <f>'26'!AI43</f>
        <v/>
      </c>
      <c r="AE76" s="196" t="str">
        <f>'27'!AI43</f>
        <v/>
      </c>
      <c r="AF76" s="196" t="str">
        <f>'28'!AI43</f>
        <v/>
      </c>
      <c r="AG76" s="196" t="str">
        <f>'29'!AI43</f>
        <v/>
      </c>
      <c r="AH76" s="196" t="str">
        <f>'30'!AI43</f>
        <v/>
      </c>
      <c r="AI76" s="196" t="str">
        <f>'31'!AI43</f>
        <v/>
      </c>
      <c r="AJ76" s="196" t="str">
        <f>'32'!AI43</f>
        <v/>
      </c>
      <c r="AK76" s="196" t="str">
        <f>'33'!AI43</f>
        <v/>
      </c>
      <c r="AL76" s="196" t="str">
        <f>'34'!AI43</f>
        <v/>
      </c>
      <c r="AM76" s="196" t="str">
        <f>'35'!AI43</f>
        <v/>
      </c>
      <c r="AN76" s="196"/>
      <c r="AO76" s="196"/>
      <c r="AP76" s="196"/>
      <c r="AQ76" s="196"/>
      <c r="AR76" s="196"/>
    </row>
    <row r="77" spans="1:44" s="3" customFormat="1" ht="35.25" customHeight="1" x14ac:dyDescent="0.25">
      <c r="A77" s="2"/>
      <c r="B77" s="1"/>
      <c r="C77" s="157" t="str">
        <f>Référentiel!C59</f>
        <v>Reprise définitive de la communication</v>
      </c>
      <c r="D77" s="150" t="str">
        <f t="shared" si="3"/>
        <v/>
      </c>
      <c r="E77" s="196" t="str">
        <f>'1'!AI44</f>
        <v/>
      </c>
      <c r="F77" s="194" t="str">
        <f>'2'!AI44</f>
        <v/>
      </c>
      <c r="G77" s="196" t="str">
        <f>'3'!AI44</f>
        <v/>
      </c>
      <c r="H77" s="194" t="str">
        <f>'4'!AI44</f>
        <v/>
      </c>
      <c r="I77" s="196" t="str">
        <f>'5'!AI44</f>
        <v/>
      </c>
      <c r="J77" s="196" t="str">
        <f>'6'!AI44</f>
        <v/>
      </c>
      <c r="K77" s="196" t="str">
        <f>'7'!AI44</f>
        <v/>
      </c>
      <c r="L77" s="196" t="str">
        <f>'8'!AI44</f>
        <v/>
      </c>
      <c r="M77" s="196" t="str">
        <f>'9'!AI44</f>
        <v/>
      </c>
      <c r="N77" s="196" t="str">
        <f>'10'!AI44</f>
        <v/>
      </c>
      <c r="O77" s="196" t="str">
        <f>'11'!AI44</f>
        <v/>
      </c>
      <c r="P77" s="196" t="str">
        <f>'12'!AI44</f>
        <v/>
      </c>
      <c r="Q77" s="196" t="str">
        <f>'13'!AI44</f>
        <v/>
      </c>
      <c r="R77" s="196" t="str">
        <f>'14'!AI44</f>
        <v/>
      </c>
      <c r="S77" s="196" t="str">
        <f>'15'!AI44</f>
        <v/>
      </c>
      <c r="T77" s="196" t="str">
        <f>'16'!AI44</f>
        <v/>
      </c>
      <c r="U77" s="196" t="str">
        <f>'17'!AI44</f>
        <v/>
      </c>
      <c r="V77" s="196" t="str">
        <f>'18'!AI44</f>
        <v/>
      </c>
      <c r="W77" s="196" t="str">
        <f>'19'!AI44</f>
        <v/>
      </c>
      <c r="X77" s="196" t="str">
        <f>'20'!AI44</f>
        <v/>
      </c>
      <c r="Y77" s="196" t="str">
        <f>'21'!AI44</f>
        <v/>
      </c>
      <c r="Z77" s="196" t="str">
        <f>'22'!AI44</f>
        <v/>
      </c>
      <c r="AA77" s="196" t="str">
        <f>'23'!AI44</f>
        <v/>
      </c>
      <c r="AB77" s="196" t="str">
        <f>'24'!AI44</f>
        <v/>
      </c>
      <c r="AC77" s="196" t="str">
        <f>'25'!AI44</f>
        <v/>
      </c>
      <c r="AD77" s="196" t="str">
        <f>'26'!AI44</f>
        <v/>
      </c>
      <c r="AE77" s="196" t="str">
        <f>'27'!AI44</f>
        <v/>
      </c>
      <c r="AF77" s="196" t="str">
        <f>'28'!AI44</f>
        <v/>
      </c>
      <c r="AG77" s="196" t="str">
        <f>'29'!AI44</f>
        <v/>
      </c>
      <c r="AH77" s="196" t="str">
        <f>'30'!AI44</f>
        <v/>
      </c>
      <c r="AI77" s="196" t="str">
        <f>'31'!AI44</f>
        <v/>
      </c>
      <c r="AJ77" s="196" t="str">
        <f>'32'!AI44</f>
        <v/>
      </c>
      <c r="AK77" s="196" t="str">
        <f>'33'!AI44</f>
        <v/>
      </c>
      <c r="AL77" s="196" t="str">
        <f>'34'!AI44</f>
        <v/>
      </c>
      <c r="AM77" s="196" t="str">
        <f>'35'!AI44</f>
        <v/>
      </c>
      <c r="AN77" s="196"/>
      <c r="AO77" s="196"/>
      <c r="AP77" s="196"/>
      <c r="AQ77" s="196"/>
      <c r="AR77" s="196"/>
    </row>
    <row r="78" spans="1:44" s="3" customFormat="1" ht="21.75" customHeight="1" x14ac:dyDescent="0.25">
      <c r="A78" s="2"/>
      <c r="B78" s="1"/>
      <c r="C78" s="157" t="str">
        <f>Référentiel!C60</f>
        <v>Temps d'attente</v>
      </c>
      <c r="D78" s="150" t="str">
        <f t="shared" si="3"/>
        <v/>
      </c>
      <c r="E78" s="196" t="str">
        <f>'1'!AI45</f>
        <v/>
      </c>
      <c r="F78" s="194"/>
      <c r="G78" s="196"/>
      <c r="H78" s="194"/>
      <c r="I78" s="196"/>
      <c r="J78" s="196"/>
      <c r="K78" s="196"/>
      <c r="L78" s="196"/>
      <c r="M78" s="196"/>
      <c r="N78" s="196"/>
      <c r="O78" s="196"/>
      <c r="P78" s="196"/>
      <c r="Q78" s="196"/>
      <c r="R78" s="196"/>
      <c r="S78" s="196"/>
      <c r="T78" s="196"/>
      <c r="U78" s="196"/>
      <c r="V78" s="196"/>
      <c r="W78" s="196"/>
      <c r="X78" s="196"/>
      <c r="Y78" s="196"/>
      <c r="Z78" s="196"/>
      <c r="AA78" s="196"/>
      <c r="AB78" s="196"/>
      <c r="AC78" s="196"/>
      <c r="AD78" s="196"/>
      <c r="AE78" s="196"/>
      <c r="AF78" s="196"/>
      <c r="AG78" s="196"/>
      <c r="AH78" s="196"/>
      <c r="AI78" s="196"/>
      <c r="AJ78" s="196"/>
      <c r="AK78" s="196"/>
      <c r="AL78" s="196"/>
      <c r="AM78" s="196"/>
      <c r="AN78" s="196"/>
      <c r="AO78" s="196"/>
      <c r="AP78" s="196"/>
      <c r="AQ78" s="196"/>
      <c r="AR78" s="196"/>
    </row>
    <row r="79" spans="1:44" s="3" customFormat="1" ht="21.75" hidden="1" customHeight="1" x14ac:dyDescent="0.25">
      <c r="A79" s="2"/>
      <c r="B79" s="1"/>
      <c r="C79" s="157"/>
      <c r="D79" s="150"/>
      <c r="E79" s="196"/>
      <c r="F79" s="194"/>
      <c r="G79" s="196"/>
      <c r="H79" s="194"/>
      <c r="I79" s="196"/>
      <c r="J79" s="196"/>
      <c r="K79" s="196"/>
      <c r="L79" s="196"/>
      <c r="M79" s="196"/>
      <c r="N79" s="196"/>
      <c r="O79" s="196"/>
      <c r="P79" s="196"/>
      <c r="Q79" s="196"/>
      <c r="R79" s="196"/>
      <c r="S79" s="196"/>
      <c r="T79" s="196"/>
      <c r="U79" s="196"/>
      <c r="V79" s="196"/>
      <c r="W79" s="196"/>
      <c r="X79" s="196"/>
      <c r="Y79" s="196"/>
      <c r="Z79" s="196"/>
      <c r="AA79" s="196"/>
      <c r="AB79" s="196"/>
      <c r="AC79" s="196"/>
      <c r="AD79" s="196"/>
      <c r="AE79" s="196"/>
      <c r="AF79" s="196"/>
      <c r="AG79" s="196"/>
      <c r="AH79" s="196"/>
      <c r="AI79" s="196"/>
      <c r="AJ79" s="196"/>
      <c r="AK79" s="196"/>
      <c r="AL79" s="196"/>
      <c r="AM79" s="196"/>
      <c r="AN79" s="196"/>
      <c r="AO79" s="196"/>
      <c r="AP79" s="196"/>
      <c r="AQ79" s="196"/>
      <c r="AR79" s="196"/>
    </row>
    <row r="80" spans="1:44" s="3" customFormat="1" ht="30" hidden="1" customHeight="1" x14ac:dyDescent="0.25">
      <c r="A80" s="2"/>
      <c r="B80" s="1"/>
      <c r="C80" s="157"/>
      <c r="D80" s="150"/>
      <c r="E80" s="196"/>
      <c r="F80" s="194"/>
      <c r="G80" s="196"/>
      <c r="H80" s="194"/>
      <c r="I80" s="196"/>
      <c r="J80" s="196"/>
      <c r="K80" s="196"/>
      <c r="L80" s="196"/>
      <c r="M80" s="196"/>
      <c r="N80" s="196"/>
      <c r="O80" s="196"/>
      <c r="P80" s="196"/>
      <c r="Q80" s="196"/>
      <c r="R80" s="196"/>
      <c r="S80" s="196"/>
      <c r="T80" s="196"/>
      <c r="U80" s="196"/>
      <c r="V80" s="196"/>
      <c r="W80" s="196"/>
      <c r="X80" s="196"/>
      <c r="Y80" s="196"/>
      <c r="Z80" s="196"/>
      <c r="AA80" s="196"/>
      <c r="AB80" s="196"/>
      <c r="AC80" s="196"/>
      <c r="AD80" s="196"/>
      <c r="AE80" s="196"/>
      <c r="AF80" s="196"/>
      <c r="AG80" s="196"/>
      <c r="AH80" s="196"/>
      <c r="AI80" s="196"/>
      <c r="AJ80" s="196"/>
      <c r="AK80" s="196"/>
      <c r="AL80" s="196"/>
      <c r="AM80" s="196"/>
      <c r="AN80" s="196"/>
      <c r="AO80" s="196"/>
      <c r="AP80" s="196"/>
      <c r="AQ80" s="196"/>
      <c r="AR80" s="196"/>
    </row>
    <row r="81" spans="1:44" s="3" customFormat="1" ht="18" hidden="1" customHeight="1" x14ac:dyDescent="0.25">
      <c r="A81" s="2"/>
      <c r="B81" s="1"/>
      <c r="C81" s="157"/>
      <c r="D81" s="150"/>
      <c r="E81" s="196"/>
      <c r="F81" s="194"/>
      <c r="G81" s="196"/>
      <c r="H81" s="194"/>
      <c r="I81" s="196"/>
      <c r="J81" s="196"/>
      <c r="K81" s="196"/>
      <c r="L81" s="196"/>
      <c r="M81" s="196"/>
      <c r="N81" s="196"/>
      <c r="O81" s="196"/>
      <c r="P81" s="196"/>
      <c r="Q81" s="196"/>
      <c r="R81" s="196"/>
      <c r="S81" s="196"/>
      <c r="T81" s="196"/>
      <c r="U81" s="196"/>
      <c r="V81" s="196"/>
      <c r="W81" s="196"/>
      <c r="X81" s="196"/>
      <c r="Y81" s="196"/>
      <c r="Z81" s="196"/>
      <c r="AA81" s="196"/>
      <c r="AB81" s="196"/>
      <c r="AC81" s="196"/>
      <c r="AD81" s="196"/>
      <c r="AE81" s="196"/>
      <c r="AF81" s="196"/>
      <c r="AG81" s="196"/>
      <c r="AH81" s="196"/>
      <c r="AI81" s="196"/>
      <c r="AJ81" s="196"/>
      <c r="AK81" s="196"/>
      <c r="AL81" s="196"/>
      <c r="AM81" s="196"/>
      <c r="AN81" s="196"/>
      <c r="AO81" s="196"/>
      <c r="AP81" s="196"/>
      <c r="AQ81" s="196"/>
      <c r="AR81" s="196"/>
    </row>
    <row r="82" spans="1:44" s="3" customFormat="1" ht="19.5" hidden="1" customHeight="1" x14ac:dyDescent="0.25">
      <c r="A82" s="2"/>
      <c r="B82" s="1"/>
      <c r="C82" s="157"/>
      <c r="D82" s="150"/>
      <c r="E82" s="196"/>
      <c r="F82" s="194"/>
      <c r="G82" s="196"/>
      <c r="H82" s="194"/>
      <c r="I82" s="196"/>
      <c r="J82" s="196"/>
      <c r="K82" s="196"/>
      <c r="L82" s="196"/>
      <c r="M82" s="196"/>
      <c r="N82" s="196"/>
      <c r="O82" s="196"/>
      <c r="P82" s="196"/>
      <c r="Q82" s="196"/>
      <c r="R82" s="196"/>
      <c r="S82" s="196"/>
      <c r="T82" s="196"/>
      <c r="U82" s="196"/>
      <c r="V82" s="196"/>
      <c r="W82" s="196"/>
      <c r="X82" s="196"/>
      <c r="Y82" s="196"/>
      <c r="Z82" s="196"/>
      <c r="AA82" s="196"/>
      <c r="AB82" s="196"/>
      <c r="AC82" s="196"/>
      <c r="AD82" s="196"/>
      <c r="AE82" s="196"/>
      <c r="AF82" s="196"/>
      <c r="AG82" s="196"/>
      <c r="AH82" s="196"/>
      <c r="AI82" s="196"/>
      <c r="AJ82" s="196"/>
      <c r="AK82" s="196"/>
      <c r="AL82" s="196"/>
      <c r="AM82" s="196"/>
      <c r="AN82" s="196"/>
      <c r="AO82" s="196"/>
      <c r="AP82" s="196"/>
      <c r="AQ82" s="196"/>
      <c r="AR82" s="196"/>
    </row>
    <row r="83" spans="1:44" s="3" customFormat="1" ht="27" hidden="1" customHeight="1" x14ac:dyDescent="0.25">
      <c r="A83" s="2"/>
      <c r="B83" s="1"/>
      <c r="C83" s="157"/>
      <c r="D83" s="150"/>
      <c r="E83" s="196"/>
      <c r="F83" s="194"/>
      <c r="G83" s="196"/>
      <c r="H83" s="194"/>
      <c r="I83" s="196"/>
      <c r="J83" s="196"/>
      <c r="K83" s="196"/>
      <c r="L83" s="196"/>
      <c r="M83" s="196"/>
      <c r="N83" s="196"/>
      <c r="O83" s="196"/>
      <c r="P83" s="196"/>
      <c r="Q83" s="196"/>
      <c r="R83" s="196"/>
      <c r="S83" s="196"/>
      <c r="T83" s="196"/>
      <c r="U83" s="196"/>
      <c r="V83" s="196"/>
      <c r="W83" s="196"/>
      <c r="X83" s="196"/>
      <c r="Y83" s="196"/>
      <c r="Z83" s="196"/>
      <c r="AA83" s="196"/>
      <c r="AB83" s="196"/>
      <c r="AC83" s="196"/>
      <c r="AD83" s="196"/>
      <c r="AE83" s="196"/>
      <c r="AF83" s="196"/>
      <c r="AG83" s="196"/>
      <c r="AH83" s="196"/>
      <c r="AI83" s="196"/>
      <c r="AJ83" s="196"/>
      <c r="AK83" s="196"/>
      <c r="AL83" s="196"/>
      <c r="AM83" s="196"/>
      <c r="AN83" s="196"/>
      <c r="AO83" s="196"/>
      <c r="AP83" s="196"/>
      <c r="AQ83" s="196"/>
      <c r="AR83" s="196"/>
    </row>
    <row r="84" spans="1:44" s="3" customFormat="1" ht="21" hidden="1" customHeight="1" x14ac:dyDescent="0.25">
      <c r="A84" s="2"/>
      <c r="B84" s="1"/>
      <c r="C84" s="157"/>
      <c r="D84" s="150"/>
      <c r="E84" s="196"/>
      <c r="F84" s="194"/>
      <c r="G84" s="196"/>
      <c r="H84" s="194"/>
      <c r="I84" s="196"/>
      <c r="J84" s="196"/>
      <c r="K84" s="196"/>
      <c r="L84" s="196"/>
      <c r="M84" s="196"/>
      <c r="N84" s="196"/>
      <c r="O84" s="196"/>
      <c r="P84" s="196"/>
      <c r="Q84" s="196"/>
      <c r="R84" s="196"/>
      <c r="S84" s="196"/>
      <c r="T84" s="196"/>
      <c r="U84" s="196"/>
      <c r="V84" s="196"/>
      <c r="W84" s="196"/>
      <c r="X84" s="196"/>
      <c r="Y84" s="196"/>
      <c r="Z84" s="196"/>
      <c r="AA84" s="196"/>
      <c r="AB84" s="196"/>
      <c r="AC84" s="196"/>
      <c r="AD84" s="196"/>
      <c r="AE84" s="196"/>
      <c r="AF84" s="196"/>
      <c r="AG84" s="196"/>
      <c r="AH84" s="196"/>
      <c r="AI84" s="196"/>
      <c r="AJ84" s="196"/>
      <c r="AK84" s="196"/>
      <c r="AL84" s="196"/>
      <c r="AM84" s="196"/>
      <c r="AN84" s="196"/>
      <c r="AO84" s="196"/>
      <c r="AP84" s="196"/>
      <c r="AQ84" s="196"/>
      <c r="AR84" s="196"/>
    </row>
    <row r="85" spans="1:44" s="3" customFormat="1" ht="15" hidden="1" customHeight="1" x14ac:dyDescent="0.25">
      <c r="A85" s="2"/>
      <c r="B85" s="1"/>
      <c r="C85" s="157"/>
      <c r="D85" s="150"/>
      <c r="E85" s="196"/>
      <c r="F85" s="194"/>
      <c r="G85" s="196"/>
      <c r="H85" s="194"/>
      <c r="I85" s="196"/>
      <c r="J85" s="196"/>
      <c r="K85" s="196"/>
      <c r="L85" s="196"/>
      <c r="M85" s="196"/>
      <c r="N85" s="196"/>
      <c r="O85" s="196"/>
      <c r="P85" s="196"/>
      <c r="Q85" s="196"/>
      <c r="R85" s="196"/>
      <c r="S85" s="196"/>
      <c r="T85" s="196"/>
      <c r="U85" s="196"/>
      <c r="V85" s="196"/>
      <c r="W85" s="196"/>
      <c r="X85" s="196"/>
      <c r="Y85" s="196"/>
      <c r="Z85" s="196"/>
      <c r="AA85" s="196"/>
      <c r="AB85" s="196"/>
      <c r="AC85" s="196"/>
      <c r="AD85" s="196"/>
      <c r="AE85" s="196"/>
      <c r="AF85" s="196"/>
      <c r="AG85" s="196"/>
      <c r="AH85" s="196"/>
      <c r="AI85" s="196"/>
      <c r="AJ85" s="196"/>
      <c r="AK85" s="196"/>
      <c r="AL85" s="196"/>
      <c r="AM85" s="196"/>
      <c r="AN85" s="196"/>
      <c r="AO85" s="196"/>
      <c r="AP85" s="196"/>
      <c r="AQ85" s="196"/>
      <c r="AR85" s="196"/>
    </row>
    <row r="86" spans="1:44" s="3" customFormat="1" ht="18.75" hidden="1" customHeight="1" x14ac:dyDescent="0.25">
      <c r="A86" s="2"/>
      <c r="B86" s="1"/>
      <c r="C86" s="157"/>
      <c r="D86" s="150"/>
      <c r="E86" s="196"/>
      <c r="F86" s="194"/>
      <c r="G86" s="196"/>
      <c r="H86" s="194"/>
      <c r="I86" s="196"/>
      <c r="J86" s="196"/>
      <c r="K86" s="196"/>
      <c r="L86" s="196"/>
      <c r="M86" s="196"/>
      <c r="N86" s="196"/>
      <c r="O86" s="196"/>
      <c r="P86" s="196"/>
      <c r="Q86" s="196"/>
      <c r="R86" s="196"/>
      <c r="S86" s="196"/>
      <c r="T86" s="196"/>
      <c r="U86" s="196"/>
      <c r="V86" s="196"/>
      <c r="W86" s="196"/>
      <c r="X86" s="196"/>
      <c r="Y86" s="196"/>
      <c r="Z86" s="196"/>
      <c r="AA86" s="196"/>
      <c r="AB86" s="196"/>
      <c r="AC86" s="196"/>
      <c r="AD86" s="196"/>
      <c r="AE86" s="196"/>
      <c r="AF86" s="196"/>
      <c r="AG86" s="196"/>
      <c r="AH86" s="196"/>
      <c r="AI86" s="196"/>
      <c r="AJ86" s="196"/>
      <c r="AK86" s="196"/>
      <c r="AL86" s="196"/>
      <c r="AM86" s="196"/>
      <c r="AN86" s="196"/>
      <c r="AO86" s="196"/>
      <c r="AP86" s="196"/>
      <c r="AQ86" s="196"/>
      <c r="AR86" s="196"/>
    </row>
    <row r="87" spans="1:44" s="3" customFormat="1" ht="21.75" hidden="1" customHeight="1" x14ac:dyDescent="0.25">
      <c r="A87" s="2"/>
      <c r="B87" s="1"/>
      <c r="C87" s="157"/>
      <c r="D87" s="150"/>
      <c r="E87" s="196"/>
      <c r="F87" s="194"/>
      <c r="G87" s="196"/>
      <c r="H87" s="194"/>
      <c r="I87" s="196"/>
      <c r="J87" s="196"/>
      <c r="K87" s="196"/>
      <c r="L87" s="196"/>
      <c r="M87" s="196"/>
      <c r="N87" s="196"/>
      <c r="O87" s="196"/>
      <c r="P87" s="196"/>
      <c r="Q87" s="196"/>
      <c r="R87" s="196"/>
      <c r="S87" s="196"/>
      <c r="T87" s="196"/>
      <c r="U87" s="196"/>
      <c r="V87" s="196"/>
      <c r="W87" s="196"/>
      <c r="X87" s="196"/>
      <c r="Y87" s="196"/>
      <c r="Z87" s="196"/>
      <c r="AA87" s="196"/>
      <c r="AB87" s="196"/>
      <c r="AC87" s="196"/>
      <c r="AD87" s="196"/>
      <c r="AE87" s="196"/>
      <c r="AF87" s="196"/>
      <c r="AG87" s="196"/>
      <c r="AH87" s="196"/>
      <c r="AI87" s="196"/>
      <c r="AJ87" s="196"/>
      <c r="AK87" s="196"/>
      <c r="AL87" s="196"/>
      <c r="AM87" s="196"/>
      <c r="AN87" s="196"/>
      <c r="AO87" s="196"/>
      <c r="AP87" s="196"/>
      <c r="AQ87" s="196"/>
      <c r="AR87" s="196"/>
    </row>
    <row r="88" spans="1:44" s="3" customFormat="1" ht="15.75" x14ac:dyDescent="0.25">
      <c r="A88" s="4"/>
      <c r="B88" s="8"/>
      <c r="C88" s="167"/>
      <c r="D88" s="149"/>
      <c r="E88" s="197"/>
      <c r="F88" s="195"/>
      <c r="G88" s="197"/>
      <c r="H88" s="195"/>
      <c r="I88" s="197"/>
      <c r="J88" s="197"/>
      <c r="K88" s="197"/>
      <c r="L88" s="197"/>
      <c r="M88" s="197"/>
      <c r="N88" s="197"/>
      <c r="O88" s="197"/>
      <c r="P88" s="197"/>
      <c r="Q88" s="197"/>
      <c r="R88" s="197"/>
      <c r="S88" s="197"/>
      <c r="T88" s="197"/>
      <c r="U88" s="197"/>
      <c r="V88" s="197"/>
      <c r="W88" s="197"/>
      <c r="X88" s="197"/>
      <c r="Y88" s="197"/>
      <c r="Z88" s="197"/>
      <c r="AA88" s="197"/>
      <c r="AB88" s="197"/>
      <c r="AC88" s="197"/>
      <c r="AD88" s="197"/>
      <c r="AE88" s="197"/>
      <c r="AF88" s="197"/>
      <c r="AG88" s="197"/>
      <c r="AH88" s="197"/>
      <c r="AI88" s="197"/>
      <c r="AJ88" s="197"/>
      <c r="AK88" s="197"/>
      <c r="AL88" s="197"/>
      <c r="AM88" s="197"/>
      <c r="AN88" s="197"/>
      <c r="AO88" s="197"/>
      <c r="AP88" s="197"/>
      <c r="AQ88" s="197"/>
      <c r="AR88" s="197"/>
    </row>
    <row r="89" spans="1:44" s="3" customFormat="1" ht="15.75" x14ac:dyDescent="0.25">
      <c r="A89" s="2"/>
      <c r="B89" s="1"/>
      <c r="C89" s="166" t="str">
        <f>Référentiel!C68</f>
        <v>Savoir être téléphonique</v>
      </c>
      <c r="D89" s="143" t="str">
        <f t="shared" ref="D89:D97" si="4">IFERROR(AVERAGE(E89:AR89),"")</f>
        <v/>
      </c>
      <c r="E89" s="130" t="str">
        <f>'1'!AH47</f>
        <v/>
      </c>
      <c r="F89" s="135"/>
      <c r="G89" s="130"/>
      <c r="H89" s="135"/>
      <c r="I89" s="130"/>
      <c r="J89" s="130"/>
      <c r="K89" s="130"/>
      <c r="L89" s="130"/>
      <c r="M89" s="130"/>
      <c r="N89" s="130"/>
      <c r="O89" s="130"/>
      <c r="P89" s="130"/>
      <c r="Q89" s="130"/>
      <c r="R89" s="130"/>
      <c r="S89" s="130"/>
      <c r="T89" s="130"/>
      <c r="U89" s="130"/>
      <c r="V89" s="130"/>
      <c r="W89" s="130"/>
      <c r="X89" s="130"/>
      <c r="Y89" s="130"/>
      <c r="Z89" s="130"/>
      <c r="AA89" s="130"/>
      <c r="AB89" s="130"/>
      <c r="AC89" s="130"/>
      <c r="AD89" s="130"/>
      <c r="AE89" s="130"/>
      <c r="AF89" s="130"/>
      <c r="AG89" s="130"/>
      <c r="AH89" s="130"/>
      <c r="AI89" s="130"/>
      <c r="AJ89" s="130"/>
      <c r="AK89" s="130"/>
      <c r="AL89" s="130"/>
      <c r="AM89" s="130"/>
      <c r="AN89" s="130"/>
      <c r="AO89" s="130"/>
      <c r="AP89" s="130"/>
      <c r="AQ89" s="130"/>
      <c r="AR89" s="130"/>
    </row>
    <row r="90" spans="1:44" s="3" customFormat="1" ht="18" x14ac:dyDescent="0.25">
      <c r="A90" s="2"/>
      <c r="B90" s="1"/>
      <c r="C90" s="157" t="str">
        <f>Référentiel!C69</f>
        <v>Personnalisation</v>
      </c>
      <c r="D90" s="150" t="str">
        <f t="shared" si="4"/>
        <v/>
      </c>
      <c r="E90" s="196" t="str">
        <f>'1'!AI48</f>
        <v/>
      </c>
      <c r="F90" s="194" t="str">
        <f>'2'!AI48</f>
        <v/>
      </c>
      <c r="G90" s="196" t="str">
        <f>'3'!AI48</f>
        <v/>
      </c>
      <c r="H90" s="194" t="str">
        <f>'4'!AI48</f>
        <v/>
      </c>
      <c r="I90" s="196" t="str">
        <f>'5'!AI48</f>
        <v/>
      </c>
      <c r="J90" s="196" t="str">
        <f>'6'!AI48</f>
        <v/>
      </c>
      <c r="K90" s="196" t="str">
        <f>'7'!AI48</f>
        <v/>
      </c>
      <c r="L90" s="196" t="str">
        <f>'8'!AI48</f>
        <v/>
      </c>
      <c r="M90" s="196" t="str">
        <f>'9'!AI48</f>
        <v/>
      </c>
      <c r="N90" s="196" t="str">
        <f>'10'!AI48</f>
        <v/>
      </c>
      <c r="O90" s="196" t="str">
        <f>'11'!AI48</f>
        <v/>
      </c>
      <c r="P90" s="196" t="str">
        <f>'12'!AI48</f>
        <v/>
      </c>
      <c r="Q90" s="196" t="str">
        <f>'13'!AI48</f>
        <v/>
      </c>
      <c r="R90" s="196" t="str">
        <f>'14'!AI48</f>
        <v/>
      </c>
      <c r="S90" s="196" t="str">
        <f>'15'!AI48</f>
        <v/>
      </c>
      <c r="T90" s="196" t="str">
        <f>'16'!AI48</f>
        <v/>
      </c>
      <c r="U90" s="196" t="str">
        <f>'17'!AI48</f>
        <v/>
      </c>
      <c r="V90" s="196" t="str">
        <f>'18'!AI48</f>
        <v/>
      </c>
      <c r="W90" s="196" t="str">
        <f>'19'!AI48</f>
        <v/>
      </c>
      <c r="X90" s="196" t="str">
        <f>'20'!AI48</f>
        <v/>
      </c>
      <c r="Y90" s="196" t="str">
        <f>'21'!AI48</f>
        <v/>
      </c>
      <c r="Z90" s="196" t="str">
        <f>'22'!AI48</f>
        <v/>
      </c>
      <c r="AA90" s="196" t="str">
        <f>'23'!AI48</f>
        <v/>
      </c>
      <c r="AB90" s="196" t="str">
        <f>'24'!AI48</f>
        <v/>
      </c>
      <c r="AC90" s="196" t="str">
        <f>'25'!AI48</f>
        <v/>
      </c>
      <c r="AD90" s="196" t="str">
        <f>'26'!AI48</f>
        <v/>
      </c>
      <c r="AE90" s="196" t="str">
        <f>'27'!AI48</f>
        <v/>
      </c>
      <c r="AF90" s="196" t="str">
        <f>'28'!AI48</f>
        <v/>
      </c>
      <c r="AG90" s="196" t="str">
        <f>'29'!AI48</f>
        <v/>
      </c>
      <c r="AH90" s="196" t="str">
        <f>'30'!AI48</f>
        <v/>
      </c>
      <c r="AI90" s="196" t="str">
        <f>'31'!AI48</f>
        <v/>
      </c>
      <c r="AJ90" s="196" t="str">
        <f>'32'!AI48</f>
        <v/>
      </c>
      <c r="AK90" s="196" t="str">
        <f>'33'!AI48</f>
        <v/>
      </c>
      <c r="AL90" s="196" t="str">
        <f>'34'!AI48</f>
        <v/>
      </c>
      <c r="AM90" s="196" t="str">
        <f>'35'!AI48</f>
        <v/>
      </c>
      <c r="AN90" s="196"/>
      <c r="AO90" s="196"/>
      <c r="AP90" s="196"/>
      <c r="AQ90" s="196"/>
      <c r="AR90" s="196"/>
    </row>
    <row r="91" spans="1:44" s="3" customFormat="1" ht="36" customHeight="1" x14ac:dyDescent="0.25">
      <c r="A91" s="2"/>
      <c r="B91" s="1"/>
      <c r="C91" s="157" t="str">
        <f>Référentiel!C70</f>
        <v>Expression orale</v>
      </c>
      <c r="D91" s="150" t="str">
        <f t="shared" si="4"/>
        <v/>
      </c>
      <c r="E91" s="196" t="str">
        <f>'1'!AI49</f>
        <v/>
      </c>
      <c r="F91" s="194" t="str">
        <f>'2'!AI49</f>
        <v/>
      </c>
      <c r="G91" s="196" t="str">
        <f>'3'!AI49</f>
        <v/>
      </c>
      <c r="H91" s="194" t="str">
        <f>'4'!AI49</f>
        <v/>
      </c>
      <c r="I91" s="196" t="str">
        <f>'5'!AI49</f>
        <v/>
      </c>
      <c r="J91" s="196" t="str">
        <f>'6'!AI49</f>
        <v/>
      </c>
      <c r="K91" s="196" t="str">
        <f>'7'!AI49</f>
        <v/>
      </c>
      <c r="L91" s="196" t="str">
        <f>'8'!AI49</f>
        <v/>
      </c>
      <c r="M91" s="196" t="str">
        <f>'9'!AI49</f>
        <v/>
      </c>
      <c r="N91" s="196" t="str">
        <f>'10'!AI49</f>
        <v/>
      </c>
      <c r="O91" s="196" t="str">
        <f>'11'!AI49</f>
        <v/>
      </c>
      <c r="P91" s="196" t="str">
        <f>'12'!AI49</f>
        <v/>
      </c>
      <c r="Q91" s="196" t="str">
        <f>'13'!AI49</f>
        <v/>
      </c>
      <c r="R91" s="196" t="str">
        <f>'14'!AI49</f>
        <v/>
      </c>
      <c r="S91" s="196" t="str">
        <f>'15'!AI49</f>
        <v/>
      </c>
      <c r="T91" s="196" t="str">
        <f>'16'!AI49</f>
        <v/>
      </c>
      <c r="U91" s="196" t="str">
        <f>'17'!AI49</f>
        <v/>
      </c>
      <c r="V91" s="196" t="str">
        <f>'18'!AI49</f>
        <v/>
      </c>
      <c r="W91" s="196" t="str">
        <f>'19'!AI49</f>
        <v/>
      </c>
      <c r="X91" s="196" t="str">
        <f>'20'!AI49</f>
        <v/>
      </c>
      <c r="Y91" s="196" t="str">
        <f>'21'!AI49</f>
        <v/>
      </c>
      <c r="Z91" s="196" t="str">
        <f>'22'!AI49</f>
        <v/>
      </c>
      <c r="AA91" s="196" t="str">
        <f>'23'!AI49</f>
        <v/>
      </c>
      <c r="AB91" s="196" t="str">
        <f>'24'!AI49</f>
        <v/>
      </c>
      <c r="AC91" s="196" t="str">
        <f>'25'!AI49</f>
        <v/>
      </c>
      <c r="AD91" s="196" t="str">
        <f>'26'!AI49</f>
        <v/>
      </c>
      <c r="AE91" s="196" t="str">
        <f>'27'!AI49</f>
        <v/>
      </c>
      <c r="AF91" s="196" t="str">
        <f>'28'!AI49</f>
        <v/>
      </c>
      <c r="AG91" s="196" t="str">
        <f>'29'!AI49</f>
        <v/>
      </c>
      <c r="AH91" s="196" t="str">
        <f>'30'!AI49</f>
        <v/>
      </c>
      <c r="AI91" s="196" t="str">
        <f>'31'!AI49</f>
        <v/>
      </c>
      <c r="AJ91" s="196" t="str">
        <f>'32'!AI49</f>
        <v/>
      </c>
      <c r="AK91" s="196" t="str">
        <f>'33'!AI49</f>
        <v/>
      </c>
      <c r="AL91" s="196" t="str">
        <f>'34'!AI49</f>
        <v/>
      </c>
      <c r="AM91" s="196" t="str">
        <f>'35'!AI49</f>
        <v/>
      </c>
      <c r="AN91" s="196"/>
      <c r="AO91" s="196"/>
      <c r="AP91" s="196"/>
      <c r="AQ91" s="196"/>
      <c r="AR91" s="196"/>
    </row>
    <row r="92" spans="1:44" s="3" customFormat="1" ht="24" customHeight="1" x14ac:dyDescent="0.25">
      <c r="A92" s="2"/>
      <c r="B92" s="1"/>
      <c r="C92" s="157" t="str">
        <f>Référentiel!C71</f>
        <v>Convivialité, ton</v>
      </c>
      <c r="D92" s="150" t="str">
        <f t="shared" si="4"/>
        <v/>
      </c>
      <c r="E92" s="196" t="str">
        <f>'1'!AI50</f>
        <v/>
      </c>
      <c r="F92" s="194" t="str">
        <f>'2'!AI50</f>
        <v/>
      </c>
      <c r="G92" s="196" t="str">
        <f>'3'!AI50</f>
        <v/>
      </c>
      <c r="H92" s="194" t="str">
        <f>'4'!AI50</f>
        <v/>
      </c>
      <c r="I92" s="196" t="str">
        <f>'5'!AI50</f>
        <v/>
      </c>
      <c r="J92" s="196" t="str">
        <f>'6'!AI50</f>
        <v/>
      </c>
      <c r="K92" s="196" t="str">
        <f>'7'!AI50</f>
        <v/>
      </c>
      <c r="L92" s="196" t="str">
        <f>'8'!AI50</f>
        <v/>
      </c>
      <c r="M92" s="196" t="str">
        <f>'9'!AI50</f>
        <v/>
      </c>
      <c r="N92" s="196" t="str">
        <f>'10'!AI50</f>
        <v/>
      </c>
      <c r="O92" s="196" t="str">
        <f>'11'!AI50</f>
        <v/>
      </c>
      <c r="P92" s="196" t="str">
        <f>'12'!AI50</f>
        <v/>
      </c>
      <c r="Q92" s="196" t="str">
        <f>'13'!AI50</f>
        <v/>
      </c>
      <c r="R92" s="196" t="str">
        <f>'14'!AI50</f>
        <v/>
      </c>
      <c r="S92" s="196" t="str">
        <f>'15'!AI50</f>
        <v/>
      </c>
      <c r="T92" s="196" t="str">
        <f>'16'!AI50</f>
        <v/>
      </c>
      <c r="U92" s="196" t="str">
        <f>'17'!AI50</f>
        <v/>
      </c>
      <c r="V92" s="196" t="str">
        <f>'18'!AI50</f>
        <v/>
      </c>
      <c r="W92" s="196" t="str">
        <f>'19'!AI50</f>
        <v/>
      </c>
      <c r="X92" s="196" t="str">
        <f>'20'!AI50</f>
        <v/>
      </c>
      <c r="Y92" s="196" t="str">
        <f>'21'!AI50</f>
        <v/>
      </c>
      <c r="Z92" s="196" t="str">
        <f>'22'!AI50</f>
        <v/>
      </c>
      <c r="AA92" s="196" t="str">
        <f>'23'!AI50</f>
        <v/>
      </c>
      <c r="AB92" s="196" t="str">
        <f>'24'!AI50</f>
        <v/>
      </c>
      <c r="AC92" s="196" t="str">
        <f>'25'!AI50</f>
        <v/>
      </c>
      <c r="AD92" s="196" t="str">
        <f>'26'!AI50</f>
        <v/>
      </c>
      <c r="AE92" s="196" t="str">
        <f>'27'!AI50</f>
        <v/>
      </c>
      <c r="AF92" s="196" t="str">
        <f>'28'!AI50</f>
        <v/>
      </c>
      <c r="AG92" s="196" t="str">
        <f>'29'!AI50</f>
        <v/>
      </c>
      <c r="AH92" s="196" t="str">
        <f>'30'!AI50</f>
        <v/>
      </c>
      <c r="AI92" s="196" t="str">
        <f>'31'!AI50</f>
        <v/>
      </c>
      <c r="AJ92" s="196" t="str">
        <f>'32'!AI50</f>
        <v/>
      </c>
      <c r="AK92" s="196" t="str">
        <f>'33'!AI50</f>
        <v/>
      </c>
      <c r="AL92" s="196" t="str">
        <f>'34'!AI50</f>
        <v/>
      </c>
      <c r="AM92" s="196" t="str">
        <f>'35'!AI50</f>
        <v/>
      </c>
      <c r="AN92" s="196"/>
      <c r="AO92" s="196"/>
      <c r="AP92" s="196"/>
      <c r="AQ92" s="196"/>
      <c r="AR92" s="196"/>
    </row>
    <row r="93" spans="1:44" s="3" customFormat="1" ht="28.5" customHeight="1" x14ac:dyDescent="0.25">
      <c r="A93" s="2"/>
      <c r="B93" s="1"/>
      <c r="C93" s="157" t="str">
        <f>Référentiel!C72</f>
        <v>Rythme</v>
      </c>
      <c r="D93" s="150" t="str">
        <f t="shared" si="4"/>
        <v/>
      </c>
      <c r="E93" s="196" t="str">
        <f>'1'!AI51</f>
        <v/>
      </c>
      <c r="F93" s="194" t="str">
        <f>'2'!AI51</f>
        <v/>
      </c>
      <c r="G93" s="196" t="str">
        <f>'3'!AI51</f>
        <v/>
      </c>
      <c r="H93" s="194" t="str">
        <f>'4'!AI51</f>
        <v/>
      </c>
      <c r="I93" s="196" t="str">
        <f>'5'!AI51</f>
        <v/>
      </c>
      <c r="J93" s="196" t="str">
        <f>'6'!AI51</f>
        <v/>
      </c>
      <c r="K93" s="196" t="str">
        <f>'7'!AI51</f>
        <v/>
      </c>
      <c r="L93" s="196" t="str">
        <f>'8'!AI51</f>
        <v/>
      </c>
      <c r="M93" s="196" t="str">
        <f>'9'!AI51</f>
        <v/>
      </c>
      <c r="N93" s="196" t="str">
        <f>'10'!AI51</f>
        <v/>
      </c>
      <c r="O93" s="196" t="str">
        <f>'11'!AI51</f>
        <v/>
      </c>
      <c r="P93" s="196" t="str">
        <f>'12'!AI51</f>
        <v/>
      </c>
      <c r="Q93" s="196" t="str">
        <f>'13'!AI51</f>
        <v/>
      </c>
      <c r="R93" s="196" t="str">
        <f>'14'!AI51</f>
        <v/>
      </c>
      <c r="S93" s="196" t="str">
        <f>'15'!AI51</f>
        <v/>
      </c>
      <c r="T93" s="196" t="str">
        <f>'16'!AI51</f>
        <v/>
      </c>
      <c r="U93" s="196" t="str">
        <f>'17'!AI51</f>
        <v/>
      </c>
      <c r="V93" s="196" t="str">
        <f>'18'!AI51</f>
        <v/>
      </c>
      <c r="W93" s="196" t="str">
        <f>'19'!AI51</f>
        <v/>
      </c>
      <c r="X93" s="196" t="str">
        <f>'20'!AI51</f>
        <v/>
      </c>
      <c r="Y93" s="196" t="str">
        <f>'21'!AI51</f>
        <v/>
      </c>
      <c r="Z93" s="196" t="str">
        <f>'22'!AI51</f>
        <v/>
      </c>
      <c r="AA93" s="196" t="str">
        <f>'23'!AI51</f>
        <v/>
      </c>
      <c r="AB93" s="196" t="str">
        <f>'24'!AI51</f>
        <v/>
      </c>
      <c r="AC93" s="196" t="str">
        <f>'25'!AI51</f>
        <v/>
      </c>
      <c r="AD93" s="196" t="str">
        <f>'26'!AI51</f>
        <v/>
      </c>
      <c r="AE93" s="196" t="str">
        <f>'27'!AI51</f>
        <v/>
      </c>
      <c r="AF93" s="196" t="str">
        <f>'28'!AI51</f>
        <v/>
      </c>
      <c r="AG93" s="196" t="str">
        <f>'29'!AI51</f>
        <v/>
      </c>
      <c r="AH93" s="196" t="str">
        <f>'30'!AI51</f>
        <v/>
      </c>
      <c r="AI93" s="196" t="str">
        <f>'31'!AI51</f>
        <v/>
      </c>
      <c r="AJ93" s="196" t="str">
        <f>'32'!AI51</f>
        <v/>
      </c>
      <c r="AK93" s="196" t="str">
        <f>'33'!AI51</f>
        <v/>
      </c>
      <c r="AL93" s="196" t="str">
        <f>'34'!AI51</f>
        <v/>
      </c>
      <c r="AM93" s="196" t="str">
        <f>'35'!AI51</f>
        <v/>
      </c>
      <c r="AN93" s="196"/>
      <c r="AO93" s="196"/>
      <c r="AP93" s="196"/>
      <c r="AQ93" s="196"/>
      <c r="AR93" s="196"/>
    </row>
    <row r="94" spans="1:44" s="3" customFormat="1" ht="26.25" customHeight="1" x14ac:dyDescent="0.25">
      <c r="A94" s="2"/>
      <c r="B94" s="1"/>
      <c r="C94" s="157" t="str">
        <f>Référentiel!C73</f>
        <v>Écoute active / Empathie</v>
      </c>
      <c r="D94" s="150" t="str">
        <f t="shared" si="4"/>
        <v/>
      </c>
      <c r="E94" s="196" t="str">
        <f>'1'!AI52</f>
        <v/>
      </c>
      <c r="F94" s="194" t="str">
        <f>'2'!AI52</f>
        <v/>
      </c>
      <c r="G94" s="196" t="str">
        <f>'3'!AI52</f>
        <v/>
      </c>
      <c r="H94" s="194" t="str">
        <f>'4'!AI52</f>
        <v/>
      </c>
      <c r="I94" s="196" t="str">
        <f>'5'!AI52</f>
        <v/>
      </c>
      <c r="J94" s="196" t="str">
        <f>'6'!AI52</f>
        <v/>
      </c>
      <c r="K94" s="196" t="str">
        <f>'7'!AI52</f>
        <v/>
      </c>
      <c r="L94" s="196" t="str">
        <f>'8'!AI52</f>
        <v/>
      </c>
      <c r="M94" s="196" t="str">
        <f>'9'!AI52</f>
        <v/>
      </c>
      <c r="N94" s="196" t="str">
        <f>'10'!AI52</f>
        <v/>
      </c>
      <c r="O94" s="196" t="str">
        <f>'11'!AI52</f>
        <v/>
      </c>
      <c r="P94" s="196" t="str">
        <f>'12'!AI52</f>
        <v/>
      </c>
      <c r="Q94" s="196" t="str">
        <f>'13'!AI52</f>
        <v/>
      </c>
      <c r="R94" s="196" t="str">
        <f>'14'!AI52</f>
        <v/>
      </c>
      <c r="S94" s="196" t="str">
        <f>'15'!AI52</f>
        <v/>
      </c>
      <c r="T94" s="196" t="str">
        <f>'16'!AI52</f>
        <v/>
      </c>
      <c r="U94" s="196" t="str">
        <f>'17'!AI52</f>
        <v/>
      </c>
      <c r="V94" s="196" t="str">
        <f>'18'!AI52</f>
        <v/>
      </c>
      <c r="W94" s="196" t="str">
        <f>'19'!AI52</f>
        <v/>
      </c>
      <c r="X94" s="196" t="str">
        <f>'20'!AI52</f>
        <v/>
      </c>
      <c r="Y94" s="196" t="str">
        <f>'21'!AI52</f>
        <v/>
      </c>
      <c r="Z94" s="196" t="str">
        <f>'22'!AI52</f>
        <v/>
      </c>
      <c r="AA94" s="196" t="str">
        <f>'23'!AI52</f>
        <v/>
      </c>
      <c r="AB94" s="196" t="str">
        <f>'24'!AI52</f>
        <v/>
      </c>
      <c r="AC94" s="196" t="str">
        <f>'25'!AI52</f>
        <v/>
      </c>
      <c r="AD94" s="196" t="str">
        <f>'26'!AI52</f>
        <v/>
      </c>
      <c r="AE94" s="196" t="str">
        <f>'27'!AI52</f>
        <v/>
      </c>
      <c r="AF94" s="196" t="str">
        <f>'28'!AI52</f>
        <v/>
      </c>
      <c r="AG94" s="196" t="str">
        <f>'29'!AI52</f>
        <v/>
      </c>
      <c r="AH94" s="196" t="str">
        <f>'30'!AI52</f>
        <v/>
      </c>
      <c r="AI94" s="196" t="str">
        <f>'31'!AI52</f>
        <v/>
      </c>
      <c r="AJ94" s="196" t="str">
        <f>'32'!AI52</f>
        <v/>
      </c>
      <c r="AK94" s="196" t="str">
        <f>'33'!AI52</f>
        <v/>
      </c>
      <c r="AL94" s="196" t="str">
        <f>'34'!AI52</f>
        <v/>
      </c>
      <c r="AM94" s="196" t="str">
        <f>'35'!AI52</f>
        <v/>
      </c>
      <c r="AN94" s="196"/>
      <c r="AO94" s="196"/>
      <c r="AP94" s="196"/>
      <c r="AQ94" s="196"/>
      <c r="AR94" s="196"/>
    </row>
    <row r="95" spans="1:44" s="3" customFormat="1" ht="23.25" customHeight="1" x14ac:dyDescent="0.25">
      <c r="A95" s="2"/>
      <c r="B95" s="1"/>
      <c r="C95" s="157" t="str">
        <f>Référentiel!C74</f>
        <v>Directivité / Gestion de l'entretien</v>
      </c>
      <c r="D95" s="150" t="str">
        <f t="shared" si="4"/>
        <v/>
      </c>
      <c r="E95" s="196" t="str">
        <f>'1'!AI53</f>
        <v/>
      </c>
      <c r="F95" s="194" t="str">
        <f>'2'!AI53</f>
        <v/>
      </c>
      <c r="G95" s="196" t="str">
        <f>'3'!AI53</f>
        <v/>
      </c>
      <c r="H95" s="194" t="str">
        <f>'4'!AI53</f>
        <v/>
      </c>
      <c r="I95" s="196" t="str">
        <f>'5'!AI53</f>
        <v/>
      </c>
      <c r="J95" s="196" t="str">
        <f>'6'!AI53</f>
        <v/>
      </c>
      <c r="K95" s="196" t="str">
        <f>'7'!AI53</f>
        <v/>
      </c>
      <c r="L95" s="196" t="str">
        <f>'8'!AI53</f>
        <v/>
      </c>
      <c r="M95" s="196" t="str">
        <f>'9'!AI53</f>
        <v/>
      </c>
      <c r="N95" s="196" t="str">
        <f>'10'!AI53</f>
        <v/>
      </c>
      <c r="O95" s="196" t="str">
        <f>'11'!AI53</f>
        <v/>
      </c>
      <c r="P95" s="196" t="str">
        <f>'12'!AI53</f>
        <v/>
      </c>
      <c r="Q95" s="196" t="str">
        <f>'13'!AI53</f>
        <v/>
      </c>
      <c r="R95" s="196" t="str">
        <f>'14'!AI53</f>
        <v/>
      </c>
      <c r="S95" s="196" t="str">
        <f>'15'!AI53</f>
        <v/>
      </c>
      <c r="T95" s="196" t="str">
        <f>'16'!AI53</f>
        <v/>
      </c>
      <c r="U95" s="196" t="str">
        <f>'17'!AI53</f>
        <v/>
      </c>
      <c r="V95" s="196" t="str">
        <f>'18'!AI53</f>
        <v/>
      </c>
      <c r="W95" s="196" t="str">
        <f>'19'!AI53</f>
        <v/>
      </c>
      <c r="X95" s="196" t="str">
        <f>'20'!AI53</f>
        <v/>
      </c>
      <c r="Y95" s="196" t="str">
        <f>'21'!AI53</f>
        <v/>
      </c>
      <c r="Z95" s="196" t="str">
        <f>'22'!AI53</f>
        <v/>
      </c>
      <c r="AA95" s="196" t="str">
        <f>'23'!AI53</f>
        <v/>
      </c>
      <c r="AB95" s="196" t="str">
        <f>'24'!AI53</f>
        <v/>
      </c>
      <c r="AC95" s="196" t="str">
        <f>'25'!AI53</f>
        <v/>
      </c>
      <c r="AD95" s="196" t="str">
        <f>'26'!AI53</f>
        <v/>
      </c>
      <c r="AE95" s="196" t="str">
        <f>'27'!AI53</f>
        <v/>
      </c>
      <c r="AF95" s="196" t="str">
        <f>'28'!AI53</f>
        <v/>
      </c>
      <c r="AG95" s="196" t="str">
        <f>'29'!AI53</f>
        <v/>
      </c>
      <c r="AH95" s="196" t="str">
        <f>'30'!AI53</f>
        <v/>
      </c>
      <c r="AI95" s="196" t="str">
        <f>'31'!AI53</f>
        <v/>
      </c>
      <c r="AJ95" s="196" t="str">
        <f>'32'!AI53</f>
        <v/>
      </c>
      <c r="AK95" s="196" t="str">
        <f>'33'!AI53</f>
        <v/>
      </c>
      <c r="AL95" s="196" t="str">
        <f>'34'!AI53</f>
        <v/>
      </c>
      <c r="AM95" s="196" t="str">
        <f>'35'!AI53</f>
        <v/>
      </c>
      <c r="AN95" s="196"/>
      <c r="AO95" s="196"/>
      <c r="AP95" s="196"/>
      <c r="AQ95" s="196"/>
      <c r="AR95" s="196"/>
    </row>
    <row r="96" spans="1:44" s="3" customFormat="1" ht="32.25" customHeight="1" x14ac:dyDescent="0.25">
      <c r="A96" s="2"/>
      <c r="B96" s="1"/>
      <c r="C96" s="157" t="str">
        <f>Référentiel!C75</f>
        <v>Pro activité &amp; valorisation</v>
      </c>
      <c r="D96" s="150" t="str">
        <f t="shared" si="4"/>
        <v/>
      </c>
      <c r="E96" s="196" t="str">
        <f>'1'!AI54</f>
        <v/>
      </c>
      <c r="F96" s="194" t="str">
        <f>'2'!AI54</f>
        <v/>
      </c>
      <c r="G96" s="196" t="str">
        <f>'3'!AI54</f>
        <v/>
      </c>
      <c r="H96" s="194" t="str">
        <f>'4'!AI54</f>
        <v/>
      </c>
      <c r="I96" s="196" t="str">
        <f>'5'!AI54</f>
        <v/>
      </c>
      <c r="J96" s="196" t="str">
        <f>'6'!AI54</f>
        <v/>
      </c>
      <c r="K96" s="196" t="str">
        <f>'7'!AI54</f>
        <v/>
      </c>
      <c r="L96" s="196" t="str">
        <f>'8'!AI54</f>
        <v/>
      </c>
      <c r="M96" s="196" t="str">
        <f>'9'!AI54</f>
        <v/>
      </c>
      <c r="N96" s="196" t="str">
        <f>'10'!AI54</f>
        <v/>
      </c>
      <c r="O96" s="196" t="str">
        <f>'11'!AI54</f>
        <v/>
      </c>
      <c r="P96" s="196" t="str">
        <f>'12'!AI54</f>
        <v/>
      </c>
      <c r="Q96" s="196" t="str">
        <f>'13'!AI54</f>
        <v/>
      </c>
      <c r="R96" s="196" t="str">
        <f>'14'!AI54</f>
        <v/>
      </c>
      <c r="S96" s="196" t="str">
        <f>'15'!AI54</f>
        <v/>
      </c>
      <c r="T96" s="196" t="str">
        <f>'16'!AI54</f>
        <v/>
      </c>
      <c r="U96" s="196" t="str">
        <f>'17'!AI54</f>
        <v/>
      </c>
      <c r="V96" s="196" t="str">
        <f>'18'!AI54</f>
        <v/>
      </c>
      <c r="W96" s="196" t="str">
        <f>'19'!AI54</f>
        <v/>
      </c>
      <c r="X96" s="196" t="str">
        <f>'20'!AI54</f>
        <v/>
      </c>
      <c r="Y96" s="196" t="str">
        <f>'21'!AI54</f>
        <v/>
      </c>
      <c r="Z96" s="196" t="str">
        <f>'22'!AI54</f>
        <v/>
      </c>
      <c r="AA96" s="196" t="str">
        <f>'23'!AI54</f>
        <v/>
      </c>
      <c r="AB96" s="196" t="str">
        <f>'24'!AI54</f>
        <v/>
      </c>
      <c r="AC96" s="196" t="str">
        <f>'25'!AI54</f>
        <v/>
      </c>
      <c r="AD96" s="196" t="str">
        <f>'26'!AI54</f>
        <v/>
      </c>
      <c r="AE96" s="196" t="str">
        <f>'27'!AI54</f>
        <v/>
      </c>
      <c r="AF96" s="196" t="str">
        <f>'28'!AI54</f>
        <v/>
      </c>
      <c r="AG96" s="196" t="str">
        <f>'29'!AI54</f>
        <v/>
      </c>
      <c r="AH96" s="196" t="str">
        <f>'30'!AI54</f>
        <v/>
      </c>
      <c r="AI96" s="196" t="str">
        <f>'31'!AI54</f>
        <v/>
      </c>
      <c r="AJ96" s="196" t="str">
        <f>'32'!AI54</f>
        <v/>
      </c>
      <c r="AK96" s="196" t="str">
        <f>'33'!AI54</f>
        <v/>
      </c>
      <c r="AL96" s="196" t="str">
        <f>'34'!AI54</f>
        <v/>
      </c>
      <c r="AM96" s="196" t="str">
        <f>'35'!AI54</f>
        <v/>
      </c>
      <c r="AN96" s="196"/>
      <c r="AO96" s="196"/>
      <c r="AP96" s="196"/>
      <c r="AQ96" s="196"/>
      <c r="AR96" s="196"/>
    </row>
    <row r="97" spans="1:44" s="3" customFormat="1" ht="45.75" customHeight="1" x14ac:dyDescent="0.25">
      <c r="A97" s="2"/>
      <c r="B97" s="1"/>
      <c r="C97" s="157" t="str">
        <f>Référentiel!C76</f>
        <v xml:space="preserve">Capital confiance / Qualité relationnelle </v>
      </c>
      <c r="D97" s="150" t="str">
        <f t="shared" si="4"/>
        <v/>
      </c>
      <c r="E97" s="196" t="str">
        <f>'1'!AI55</f>
        <v/>
      </c>
      <c r="F97" s="194" t="str">
        <f>'2'!AI55</f>
        <v/>
      </c>
      <c r="G97" s="196" t="str">
        <f>'3'!AI55</f>
        <v/>
      </c>
      <c r="H97" s="194" t="str">
        <f>'4'!AI55</f>
        <v/>
      </c>
      <c r="I97" s="196" t="str">
        <f>'5'!AI55</f>
        <v/>
      </c>
      <c r="J97" s="196" t="str">
        <f>'6'!AI55</f>
        <v/>
      </c>
      <c r="K97" s="196" t="str">
        <f>'7'!AI55</f>
        <v/>
      </c>
      <c r="L97" s="196" t="str">
        <f>'8'!AI55</f>
        <v/>
      </c>
      <c r="M97" s="196" t="str">
        <f>'9'!AI55</f>
        <v/>
      </c>
      <c r="N97" s="196" t="str">
        <f>'10'!AI55</f>
        <v/>
      </c>
      <c r="O97" s="196" t="str">
        <f>'11'!AI55</f>
        <v/>
      </c>
      <c r="P97" s="196" t="str">
        <f>'12'!AI55</f>
        <v/>
      </c>
      <c r="Q97" s="196" t="str">
        <f>'13'!AI55</f>
        <v/>
      </c>
      <c r="R97" s="196" t="str">
        <f>'14'!AI55</f>
        <v/>
      </c>
      <c r="S97" s="196" t="str">
        <f>'15'!AI55</f>
        <v/>
      </c>
      <c r="T97" s="196" t="str">
        <f>'16'!AI55</f>
        <v/>
      </c>
      <c r="U97" s="196" t="str">
        <f>'17'!AI55</f>
        <v/>
      </c>
      <c r="V97" s="196" t="str">
        <f>'18'!AI55</f>
        <v/>
      </c>
      <c r="W97" s="196" t="str">
        <f>'19'!AI55</f>
        <v/>
      </c>
      <c r="X97" s="196" t="str">
        <f>'20'!AI55</f>
        <v/>
      </c>
      <c r="Y97" s="196" t="str">
        <f>'21'!AI55</f>
        <v/>
      </c>
      <c r="Z97" s="196" t="str">
        <f>'22'!AI55</f>
        <v/>
      </c>
      <c r="AA97" s="196" t="str">
        <f>'23'!AI55</f>
        <v/>
      </c>
      <c r="AB97" s="196" t="str">
        <f>'24'!AI55</f>
        <v/>
      </c>
      <c r="AC97" s="196" t="str">
        <f>'25'!AI55</f>
        <v/>
      </c>
      <c r="AD97" s="196" t="str">
        <f>'26'!AI55</f>
        <v/>
      </c>
      <c r="AE97" s="196" t="str">
        <f>'27'!AI55</f>
        <v/>
      </c>
      <c r="AF97" s="196" t="str">
        <f>'28'!AI55</f>
        <v/>
      </c>
      <c r="AG97" s="196" t="str">
        <f>'29'!AI55</f>
        <v/>
      </c>
      <c r="AH97" s="196" t="str">
        <f>'30'!AI55</f>
        <v/>
      </c>
      <c r="AI97" s="196" t="str">
        <f>'31'!AI55</f>
        <v/>
      </c>
      <c r="AJ97" s="196" t="str">
        <f>'32'!AI55</f>
        <v/>
      </c>
      <c r="AK97" s="196" t="str">
        <f>'33'!AI55</f>
        <v/>
      </c>
      <c r="AL97" s="196" t="str">
        <f>'34'!AI55</f>
        <v/>
      </c>
      <c r="AM97" s="196" t="str">
        <f>'35'!AI55</f>
        <v/>
      </c>
      <c r="AN97" s="196"/>
      <c r="AO97" s="196"/>
      <c r="AP97" s="196"/>
      <c r="AQ97" s="196"/>
      <c r="AR97" s="196"/>
    </row>
    <row r="98" spans="1:44" s="3" customFormat="1" ht="45.75" hidden="1" customHeight="1" x14ac:dyDescent="0.25">
      <c r="A98" s="2"/>
      <c r="B98" s="1"/>
      <c r="C98" s="157"/>
      <c r="D98" s="150"/>
      <c r="E98" s="196"/>
      <c r="F98" s="194"/>
      <c r="G98" s="196"/>
      <c r="H98" s="194"/>
      <c r="I98" s="196"/>
      <c r="J98" s="196"/>
      <c r="K98" s="196"/>
      <c r="L98" s="196"/>
      <c r="M98" s="196"/>
      <c r="N98" s="196"/>
      <c r="O98" s="196"/>
      <c r="P98" s="196"/>
      <c r="Q98" s="196"/>
      <c r="R98" s="196"/>
      <c r="S98" s="196"/>
      <c r="T98" s="196"/>
      <c r="U98" s="196"/>
      <c r="V98" s="196"/>
      <c r="W98" s="196"/>
      <c r="X98" s="196"/>
      <c r="Y98" s="196"/>
      <c r="Z98" s="196"/>
      <c r="AA98" s="196"/>
      <c r="AB98" s="196"/>
      <c r="AC98" s="196"/>
      <c r="AD98" s="196"/>
      <c r="AE98" s="196"/>
      <c r="AF98" s="196"/>
      <c r="AG98" s="196"/>
      <c r="AH98" s="196"/>
      <c r="AI98" s="196"/>
      <c r="AJ98" s="196"/>
      <c r="AK98" s="196"/>
      <c r="AL98" s="196"/>
      <c r="AM98" s="196"/>
      <c r="AN98" s="196"/>
      <c r="AO98" s="196"/>
      <c r="AP98" s="196"/>
      <c r="AQ98" s="196"/>
      <c r="AR98" s="196"/>
    </row>
    <row r="99" spans="1:44" s="3" customFormat="1" ht="45.75" hidden="1" customHeight="1" x14ac:dyDescent="0.25">
      <c r="A99" s="2"/>
      <c r="B99" s="1"/>
      <c r="C99" s="157"/>
      <c r="D99" s="150"/>
      <c r="E99" s="196"/>
      <c r="F99" s="194"/>
      <c r="G99" s="196"/>
      <c r="H99" s="194"/>
      <c r="I99" s="196"/>
      <c r="J99" s="196"/>
      <c r="K99" s="196"/>
      <c r="L99" s="196"/>
      <c r="M99" s="196"/>
      <c r="N99" s="196"/>
      <c r="O99" s="196"/>
      <c r="P99" s="196"/>
      <c r="Q99" s="196"/>
      <c r="R99" s="196"/>
      <c r="S99" s="196"/>
      <c r="T99" s="196"/>
      <c r="U99" s="196"/>
      <c r="V99" s="196"/>
      <c r="W99" s="196"/>
      <c r="X99" s="196"/>
      <c r="Y99" s="196"/>
      <c r="Z99" s="196"/>
      <c r="AA99" s="196"/>
      <c r="AB99" s="196"/>
      <c r="AC99" s="196"/>
      <c r="AD99" s="196"/>
      <c r="AE99" s="196"/>
      <c r="AF99" s="196"/>
      <c r="AG99" s="196"/>
      <c r="AH99" s="196"/>
      <c r="AI99" s="196"/>
      <c r="AJ99" s="196"/>
      <c r="AK99" s="196"/>
      <c r="AL99" s="196"/>
      <c r="AM99" s="196"/>
      <c r="AN99" s="196"/>
      <c r="AO99" s="196"/>
      <c r="AP99" s="196"/>
      <c r="AQ99" s="196"/>
      <c r="AR99" s="196"/>
    </row>
    <row r="100" spans="1:44" s="3" customFormat="1" ht="45.75" hidden="1" customHeight="1" x14ac:dyDescent="0.25">
      <c r="A100" s="2"/>
      <c r="B100" s="1"/>
      <c r="C100" s="157"/>
      <c r="D100" s="150"/>
      <c r="E100" s="196"/>
      <c r="F100" s="194"/>
      <c r="G100" s="196"/>
      <c r="H100" s="194"/>
      <c r="I100" s="196"/>
      <c r="J100" s="196"/>
      <c r="K100" s="196"/>
      <c r="L100" s="196"/>
      <c r="M100" s="196"/>
      <c r="N100" s="196"/>
      <c r="O100" s="196"/>
      <c r="P100" s="196"/>
      <c r="Q100" s="196"/>
      <c r="R100" s="196"/>
      <c r="S100" s="196"/>
      <c r="T100" s="196"/>
      <c r="U100" s="196"/>
      <c r="V100" s="196"/>
      <c r="W100" s="196"/>
      <c r="X100" s="196"/>
      <c r="Y100" s="196"/>
      <c r="Z100" s="196"/>
      <c r="AA100" s="196"/>
      <c r="AB100" s="196"/>
      <c r="AC100" s="196"/>
      <c r="AD100" s="196"/>
      <c r="AE100" s="196"/>
      <c r="AF100" s="196"/>
      <c r="AG100" s="196"/>
      <c r="AH100" s="196"/>
      <c r="AI100" s="196"/>
      <c r="AJ100" s="196"/>
      <c r="AK100" s="196"/>
      <c r="AL100" s="196"/>
      <c r="AM100" s="196"/>
      <c r="AN100" s="196"/>
      <c r="AO100" s="196"/>
      <c r="AP100" s="196"/>
      <c r="AQ100" s="196"/>
      <c r="AR100" s="196"/>
    </row>
    <row r="101" spans="1:44" s="3" customFormat="1" ht="45.75" hidden="1" customHeight="1" x14ac:dyDescent="0.25">
      <c r="A101" s="2"/>
      <c r="B101" s="1"/>
      <c r="C101" s="157"/>
      <c r="D101" s="150"/>
      <c r="E101" s="196"/>
      <c r="F101" s="194"/>
      <c r="G101" s="196"/>
      <c r="H101" s="194"/>
      <c r="I101" s="196"/>
      <c r="J101" s="196"/>
      <c r="K101" s="196"/>
      <c r="L101" s="196"/>
      <c r="M101" s="196"/>
      <c r="N101" s="196"/>
      <c r="O101" s="196"/>
      <c r="P101" s="196"/>
      <c r="Q101" s="196"/>
      <c r="R101" s="196"/>
      <c r="S101" s="196"/>
      <c r="T101" s="196"/>
      <c r="U101" s="196"/>
      <c r="V101" s="196"/>
      <c r="W101" s="196"/>
      <c r="X101" s="196"/>
      <c r="Y101" s="196"/>
      <c r="Z101" s="196"/>
      <c r="AA101" s="196"/>
      <c r="AB101" s="196"/>
      <c r="AC101" s="196"/>
      <c r="AD101" s="196"/>
      <c r="AE101" s="196"/>
      <c r="AF101" s="196"/>
      <c r="AG101" s="196"/>
      <c r="AH101" s="196"/>
      <c r="AI101" s="196"/>
      <c r="AJ101" s="196"/>
      <c r="AK101" s="196"/>
      <c r="AL101" s="196"/>
      <c r="AM101" s="196"/>
      <c r="AN101" s="196"/>
      <c r="AO101" s="196"/>
      <c r="AP101" s="196"/>
      <c r="AQ101" s="196"/>
      <c r="AR101" s="196"/>
    </row>
    <row r="102" spans="1:44" s="3" customFormat="1" ht="45.75" hidden="1" customHeight="1" x14ac:dyDescent="0.25">
      <c r="A102" s="2"/>
      <c r="B102" s="1"/>
      <c r="C102" s="157"/>
      <c r="D102" s="150"/>
      <c r="E102" s="196"/>
      <c r="F102" s="194"/>
      <c r="G102" s="196"/>
      <c r="H102" s="194"/>
      <c r="I102" s="196"/>
      <c r="J102" s="196"/>
      <c r="K102" s="196"/>
      <c r="L102" s="196"/>
      <c r="M102" s="196"/>
      <c r="N102" s="196"/>
      <c r="O102" s="196"/>
      <c r="P102" s="196"/>
      <c r="Q102" s="196"/>
      <c r="R102" s="196"/>
      <c r="S102" s="196"/>
      <c r="T102" s="196"/>
      <c r="U102" s="196"/>
      <c r="V102" s="196"/>
      <c r="W102" s="196"/>
      <c r="X102" s="196"/>
      <c r="Y102" s="196"/>
      <c r="Z102" s="196"/>
      <c r="AA102" s="196"/>
      <c r="AB102" s="196"/>
      <c r="AC102" s="196"/>
      <c r="AD102" s="196"/>
      <c r="AE102" s="196"/>
      <c r="AF102" s="196"/>
      <c r="AG102" s="196"/>
      <c r="AH102" s="196"/>
      <c r="AI102" s="196"/>
      <c r="AJ102" s="196"/>
      <c r="AK102" s="196"/>
      <c r="AL102" s="196"/>
      <c r="AM102" s="196"/>
      <c r="AN102" s="196"/>
      <c r="AO102" s="196"/>
      <c r="AP102" s="196"/>
      <c r="AQ102" s="196"/>
      <c r="AR102" s="196"/>
    </row>
    <row r="103" spans="1:44" s="3" customFormat="1" ht="45.75" hidden="1" customHeight="1" x14ac:dyDescent="0.25">
      <c r="A103" s="2"/>
      <c r="B103" s="1"/>
      <c r="C103" s="157"/>
      <c r="D103" s="150"/>
      <c r="E103" s="196"/>
      <c r="F103" s="194"/>
      <c r="G103" s="196"/>
      <c r="H103" s="194"/>
      <c r="I103" s="196"/>
      <c r="J103" s="196"/>
      <c r="K103" s="196"/>
      <c r="L103" s="196"/>
      <c r="M103" s="196"/>
      <c r="N103" s="196"/>
      <c r="O103" s="196"/>
      <c r="P103" s="196"/>
      <c r="Q103" s="196"/>
      <c r="R103" s="196"/>
      <c r="S103" s="196"/>
      <c r="T103" s="196"/>
      <c r="U103" s="196"/>
      <c r="V103" s="196"/>
      <c r="W103" s="196"/>
      <c r="X103" s="196"/>
      <c r="Y103" s="196"/>
      <c r="Z103" s="196"/>
      <c r="AA103" s="196"/>
      <c r="AB103" s="196"/>
      <c r="AC103" s="196"/>
      <c r="AD103" s="196"/>
      <c r="AE103" s="196"/>
      <c r="AF103" s="196"/>
      <c r="AG103" s="196"/>
      <c r="AH103" s="196"/>
      <c r="AI103" s="196"/>
      <c r="AJ103" s="196"/>
      <c r="AK103" s="196"/>
      <c r="AL103" s="196"/>
      <c r="AM103" s="196"/>
      <c r="AN103" s="196"/>
      <c r="AO103" s="196"/>
      <c r="AP103" s="196"/>
      <c r="AQ103" s="196"/>
      <c r="AR103" s="196"/>
    </row>
    <row r="104" spans="1:44" s="3" customFormat="1" ht="45.75" hidden="1" customHeight="1" x14ac:dyDescent="0.25">
      <c r="A104" s="2"/>
      <c r="B104" s="1"/>
      <c r="C104" s="157"/>
      <c r="D104" s="150"/>
      <c r="E104" s="196"/>
      <c r="F104" s="194"/>
      <c r="G104" s="196"/>
      <c r="H104" s="194"/>
      <c r="I104" s="196"/>
      <c r="J104" s="196"/>
      <c r="K104" s="196"/>
      <c r="L104" s="196"/>
      <c r="M104" s="196"/>
      <c r="N104" s="196"/>
      <c r="O104" s="196"/>
      <c r="P104" s="196"/>
      <c r="Q104" s="196"/>
      <c r="R104" s="196"/>
      <c r="S104" s="196"/>
      <c r="T104" s="196"/>
      <c r="U104" s="196"/>
      <c r="V104" s="196"/>
      <c r="W104" s="196"/>
      <c r="X104" s="196"/>
      <c r="Y104" s="196"/>
      <c r="Z104" s="196"/>
      <c r="AA104" s="196"/>
      <c r="AB104" s="196"/>
      <c r="AC104" s="196"/>
      <c r="AD104" s="196"/>
      <c r="AE104" s="196"/>
      <c r="AF104" s="196"/>
      <c r="AG104" s="196"/>
      <c r="AH104" s="196"/>
      <c r="AI104" s="196"/>
      <c r="AJ104" s="196"/>
      <c r="AK104" s="196"/>
      <c r="AL104" s="196"/>
      <c r="AM104" s="196"/>
      <c r="AN104" s="196"/>
      <c r="AO104" s="196"/>
      <c r="AP104" s="196"/>
      <c r="AQ104" s="196"/>
      <c r="AR104" s="196"/>
    </row>
    <row r="105" spans="1:44" s="3" customFormat="1" ht="15" customHeight="1" x14ac:dyDescent="0.25">
      <c r="A105" s="4"/>
      <c r="B105" s="8"/>
      <c r="C105" s="167"/>
      <c r="D105" s="149"/>
      <c r="E105" s="197"/>
      <c r="F105" s="195"/>
      <c r="G105" s="197"/>
      <c r="H105" s="195"/>
      <c r="I105" s="197"/>
      <c r="J105" s="197"/>
      <c r="K105" s="197"/>
      <c r="L105" s="197"/>
      <c r="M105" s="197"/>
      <c r="N105" s="197"/>
      <c r="O105" s="197"/>
      <c r="P105" s="197"/>
      <c r="Q105" s="197"/>
      <c r="R105" s="197"/>
      <c r="S105" s="197"/>
      <c r="T105" s="197"/>
      <c r="U105" s="197"/>
      <c r="V105" s="197"/>
      <c r="W105" s="197"/>
      <c r="X105" s="197"/>
      <c r="Y105" s="197"/>
      <c r="Z105" s="197"/>
      <c r="AA105" s="197"/>
      <c r="AB105" s="197"/>
      <c r="AC105" s="197"/>
      <c r="AD105" s="197"/>
      <c r="AE105" s="197"/>
      <c r="AF105" s="197"/>
      <c r="AG105" s="197"/>
      <c r="AH105" s="197"/>
      <c r="AI105" s="197"/>
      <c r="AJ105" s="197"/>
      <c r="AK105" s="197"/>
      <c r="AL105" s="197"/>
      <c r="AM105" s="197"/>
      <c r="AN105" s="197"/>
      <c r="AO105" s="197"/>
      <c r="AP105" s="197"/>
      <c r="AQ105" s="197"/>
      <c r="AR105" s="197"/>
    </row>
    <row r="106" spans="1:44" s="3" customFormat="1" ht="28.5" customHeight="1" x14ac:dyDescent="0.25">
      <c r="A106" s="2"/>
      <c r="B106" s="1"/>
      <c r="C106" s="166" t="str">
        <f>Référentiel!C83</f>
        <v>Respect des process de traitement</v>
      </c>
      <c r="D106" s="143" t="str">
        <f t="shared" ref="D106:D114" si="5">IFERROR(AVERAGE(E106:AR106),"")</f>
        <v/>
      </c>
      <c r="E106" s="130" t="str">
        <f>'1'!AH57</f>
        <v/>
      </c>
      <c r="F106" s="135" t="str">
        <f>'2'!AH57</f>
        <v/>
      </c>
      <c r="G106" s="130" t="str">
        <f>'3'!AH57</f>
        <v/>
      </c>
      <c r="H106" s="135" t="str">
        <f>'4'!AH57</f>
        <v/>
      </c>
      <c r="I106" s="130" t="str">
        <f>'5'!AH57</f>
        <v/>
      </c>
      <c r="J106" s="130" t="str">
        <f>'6'!AH57</f>
        <v/>
      </c>
      <c r="K106" s="130" t="str">
        <f>'7'!AH57</f>
        <v/>
      </c>
      <c r="L106" s="130" t="str">
        <f>'8'!AH57</f>
        <v/>
      </c>
      <c r="M106" s="130" t="str">
        <f>'9'!AH57</f>
        <v/>
      </c>
      <c r="N106" s="130" t="str">
        <f>'10'!AH57</f>
        <v/>
      </c>
      <c r="O106" s="130" t="str">
        <f>'11'!AH57</f>
        <v/>
      </c>
      <c r="P106" s="130" t="str">
        <f>'12'!AH57</f>
        <v/>
      </c>
      <c r="Q106" s="130" t="str">
        <f>'13'!AH57</f>
        <v/>
      </c>
      <c r="R106" s="130" t="str">
        <f>'14'!AH57</f>
        <v/>
      </c>
      <c r="S106" s="130" t="str">
        <f>'15'!AH57</f>
        <v/>
      </c>
      <c r="T106" s="130" t="str">
        <f>'16'!AH57</f>
        <v/>
      </c>
      <c r="U106" s="130" t="str">
        <f>'17'!AH57</f>
        <v/>
      </c>
      <c r="V106" s="130" t="str">
        <f>'18'!AH57</f>
        <v/>
      </c>
      <c r="W106" s="130" t="str">
        <f>'19'!AH57</f>
        <v/>
      </c>
      <c r="X106" s="130" t="str">
        <f>'20'!AH57</f>
        <v/>
      </c>
      <c r="Y106" s="130" t="str">
        <f>'21'!AH57</f>
        <v/>
      </c>
      <c r="Z106" s="130" t="str">
        <f>'22'!AH57</f>
        <v/>
      </c>
      <c r="AA106" s="130" t="str">
        <f>'23'!AH57</f>
        <v/>
      </c>
      <c r="AB106" s="130" t="str">
        <f>'24'!AH57</f>
        <v/>
      </c>
      <c r="AC106" s="130" t="str">
        <f>'25'!AH57</f>
        <v/>
      </c>
      <c r="AD106" s="130" t="str">
        <f>'26'!AH57</f>
        <v/>
      </c>
      <c r="AE106" s="130" t="str">
        <f>'27'!AH57</f>
        <v/>
      </c>
      <c r="AF106" s="130" t="str">
        <f>'28'!AH57</f>
        <v/>
      </c>
      <c r="AG106" s="130" t="str">
        <f>'29'!AH57</f>
        <v/>
      </c>
      <c r="AH106" s="130" t="str">
        <f>'30'!AH57</f>
        <v/>
      </c>
      <c r="AI106" s="130" t="str">
        <f>'31'!AH57</f>
        <v/>
      </c>
      <c r="AJ106" s="130" t="str">
        <f>'32'!AH57</f>
        <v/>
      </c>
      <c r="AK106" s="130" t="str">
        <f>'33'!AH57</f>
        <v/>
      </c>
      <c r="AL106" s="130" t="str">
        <f>'34'!AH57</f>
        <v/>
      </c>
      <c r="AM106" s="130" t="str">
        <f>'35'!AH57</f>
        <v/>
      </c>
      <c r="AN106" s="130"/>
      <c r="AO106" s="130"/>
      <c r="AP106" s="130"/>
      <c r="AQ106" s="130"/>
      <c r="AR106" s="130"/>
    </row>
    <row r="107" spans="1:44" s="3" customFormat="1" ht="36" x14ac:dyDescent="0.25">
      <c r="A107" s="2"/>
      <c r="B107" s="1"/>
      <c r="C107" s="157" t="str">
        <f>Référentiel!C84</f>
        <v>Maîtrise des procédures/ Sécurisation des prérequis</v>
      </c>
      <c r="D107" s="150" t="str">
        <f t="shared" si="5"/>
        <v/>
      </c>
      <c r="E107" s="196" t="str">
        <f>'1'!AI58</f>
        <v/>
      </c>
      <c r="F107" s="194" t="str">
        <f>'2'!AI58</f>
        <v/>
      </c>
      <c r="G107" s="196" t="str">
        <f>'3'!AI58</f>
        <v/>
      </c>
      <c r="H107" s="194" t="str">
        <f>'4'!AI58</f>
        <v/>
      </c>
      <c r="I107" s="196" t="str">
        <f>'5'!AI58</f>
        <v/>
      </c>
      <c r="J107" s="196" t="str">
        <f>'6'!AI58</f>
        <v/>
      </c>
      <c r="K107" s="196" t="str">
        <f>'7'!AI58</f>
        <v/>
      </c>
      <c r="L107" s="196" t="str">
        <f>'8'!AI58</f>
        <v/>
      </c>
      <c r="M107" s="196" t="str">
        <f>'9'!AI58</f>
        <v/>
      </c>
      <c r="N107" s="196" t="str">
        <f>'10'!AI58</f>
        <v/>
      </c>
      <c r="O107" s="196" t="str">
        <f>'11'!AI58</f>
        <v/>
      </c>
      <c r="P107" s="196" t="str">
        <f>'12'!AI58</f>
        <v/>
      </c>
      <c r="Q107" s="196" t="str">
        <f>'13'!AI58</f>
        <v/>
      </c>
      <c r="R107" s="196" t="str">
        <f>'14'!AI58</f>
        <v/>
      </c>
      <c r="S107" s="196" t="str">
        <f>'15'!AI58</f>
        <v/>
      </c>
      <c r="T107" s="196" t="str">
        <f>'16'!AI58</f>
        <v/>
      </c>
      <c r="U107" s="196" t="str">
        <f>'17'!AI58</f>
        <v/>
      </c>
      <c r="V107" s="196" t="str">
        <f>'18'!AI58</f>
        <v/>
      </c>
      <c r="W107" s="196" t="str">
        <f>'19'!AI58</f>
        <v/>
      </c>
      <c r="X107" s="196" t="str">
        <f>'20'!AI58</f>
        <v/>
      </c>
      <c r="Y107" s="196" t="str">
        <f>'21'!AI58</f>
        <v/>
      </c>
      <c r="Z107" s="196" t="str">
        <f>'22'!AI58</f>
        <v/>
      </c>
      <c r="AA107" s="196" t="str">
        <f>'23'!AI58</f>
        <v/>
      </c>
      <c r="AB107" s="196" t="str">
        <f>'24'!AI58</f>
        <v/>
      </c>
      <c r="AC107" s="196" t="str">
        <f>'25'!AI58</f>
        <v/>
      </c>
      <c r="AD107" s="196" t="str">
        <f>'26'!AI58</f>
        <v/>
      </c>
      <c r="AE107" s="196" t="str">
        <f>'27'!AI58</f>
        <v/>
      </c>
      <c r="AF107" s="196" t="str">
        <f>'28'!AI58</f>
        <v/>
      </c>
      <c r="AG107" s="196" t="str">
        <f>'29'!AI58</f>
        <v/>
      </c>
      <c r="AH107" s="196" t="str">
        <f>'30'!AI58</f>
        <v/>
      </c>
      <c r="AI107" s="196" t="str">
        <f>'31'!AI58</f>
        <v/>
      </c>
      <c r="AJ107" s="196" t="str">
        <f>'32'!AI58</f>
        <v/>
      </c>
      <c r="AK107" s="196" t="str">
        <f>'33'!AI58</f>
        <v/>
      </c>
      <c r="AL107" s="196" t="str">
        <f>'34'!AI58</f>
        <v/>
      </c>
      <c r="AM107" s="196" t="str">
        <f>'35'!AI58</f>
        <v/>
      </c>
      <c r="AN107" s="196"/>
      <c r="AO107" s="196"/>
      <c r="AP107" s="196"/>
      <c r="AQ107" s="196"/>
      <c r="AR107" s="196"/>
    </row>
    <row r="108" spans="1:44" s="3" customFormat="1" ht="18" x14ac:dyDescent="0.25">
      <c r="A108" s="2"/>
      <c r="B108" s="1"/>
      <c r="C108" s="157" t="str">
        <f>Référentiel!C85</f>
        <v>Contre appel</v>
      </c>
      <c r="D108" s="150" t="str">
        <f t="shared" si="5"/>
        <v/>
      </c>
      <c r="E108" s="196" t="str">
        <f>'1'!AI59</f>
        <v/>
      </c>
      <c r="F108" s="194" t="str">
        <f>'2'!AI59</f>
        <v/>
      </c>
      <c r="G108" s="196" t="str">
        <f>'3'!AI59</f>
        <v/>
      </c>
      <c r="H108" s="194" t="str">
        <f>'4'!AI59</f>
        <v/>
      </c>
      <c r="I108" s="196" t="str">
        <f>'5'!AI59</f>
        <v/>
      </c>
      <c r="J108" s="196" t="str">
        <f>'6'!AI59</f>
        <v/>
      </c>
      <c r="K108" s="196" t="str">
        <f>'7'!AI59</f>
        <v/>
      </c>
      <c r="L108" s="196" t="str">
        <f>'8'!AI59</f>
        <v/>
      </c>
      <c r="M108" s="196" t="str">
        <f>'9'!AI59</f>
        <v/>
      </c>
      <c r="N108" s="196" t="str">
        <f>'10'!AI59</f>
        <v/>
      </c>
      <c r="O108" s="196" t="str">
        <f>'11'!AI59</f>
        <v/>
      </c>
      <c r="P108" s="196" t="str">
        <f>'12'!AI59</f>
        <v/>
      </c>
      <c r="Q108" s="196" t="str">
        <f>'13'!AI59</f>
        <v/>
      </c>
      <c r="R108" s="196" t="str">
        <f>'14'!AI59</f>
        <v/>
      </c>
      <c r="S108" s="196" t="str">
        <f>'15'!AI59</f>
        <v/>
      </c>
      <c r="T108" s="196" t="str">
        <f>'16'!AI59</f>
        <v/>
      </c>
      <c r="U108" s="196" t="str">
        <f>'17'!AI59</f>
        <v/>
      </c>
      <c r="V108" s="196" t="str">
        <f>'18'!AI59</f>
        <v/>
      </c>
      <c r="W108" s="196" t="str">
        <f>'19'!AI59</f>
        <v/>
      </c>
      <c r="X108" s="196" t="str">
        <f>'20'!AI59</f>
        <v/>
      </c>
      <c r="Y108" s="196" t="str">
        <f>'21'!AI59</f>
        <v/>
      </c>
      <c r="Z108" s="196" t="str">
        <f>'22'!AI59</f>
        <v/>
      </c>
      <c r="AA108" s="196" t="str">
        <f>'23'!AI59</f>
        <v/>
      </c>
      <c r="AB108" s="196" t="str">
        <f>'24'!AI59</f>
        <v/>
      </c>
      <c r="AC108" s="196" t="str">
        <f>'25'!AI59</f>
        <v/>
      </c>
      <c r="AD108" s="196" t="str">
        <f>'26'!AI59</f>
        <v/>
      </c>
      <c r="AE108" s="196" t="str">
        <f>'27'!AI59</f>
        <v/>
      </c>
      <c r="AF108" s="196" t="str">
        <f>'28'!AI59</f>
        <v/>
      </c>
      <c r="AG108" s="196" t="str">
        <f>'29'!AI59</f>
        <v/>
      </c>
      <c r="AH108" s="196" t="str">
        <f>'30'!AI59</f>
        <v/>
      </c>
      <c r="AI108" s="196" t="str">
        <f>'31'!AI59</f>
        <v/>
      </c>
      <c r="AJ108" s="196" t="str">
        <f>'32'!AI59</f>
        <v/>
      </c>
      <c r="AK108" s="196" t="str">
        <f>'33'!AI59</f>
        <v/>
      </c>
      <c r="AL108" s="196" t="str">
        <f>'34'!AI59</f>
        <v/>
      </c>
      <c r="AM108" s="196" t="str">
        <f>'35'!AI59</f>
        <v/>
      </c>
      <c r="AN108" s="196"/>
      <c r="AO108" s="196"/>
      <c r="AP108" s="196"/>
      <c r="AQ108" s="196"/>
      <c r="AR108" s="196"/>
    </row>
    <row r="109" spans="1:44" s="3" customFormat="1" ht="18" x14ac:dyDescent="0.25">
      <c r="A109" s="2"/>
      <c r="B109" s="1"/>
      <c r="C109" s="157" t="str">
        <f>Référentiel!C86</f>
        <v>Rappel</v>
      </c>
      <c r="D109" s="150" t="str">
        <f t="shared" si="5"/>
        <v/>
      </c>
      <c r="E109" s="196" t="str">
        <f>'1'!AI60</f>
        <v/>
      </c>
      <c r="F109" s="194" t="str">
        <f>'2'!AI60</f>
        <v/>
      </c>
      <c r="G109" s="196" t="str">
        <f>'3'!AI60</f>
        <v/>
      </c>
      <c r="H109" s="194" t="str">
        <f>'4'!AI60</f>
        <v/>
      </c>
      <c r="I109" s="196" t="str">
        <f>'5'!AI60</f>
        <v/>
      </c>
      <c r="J109" s="196" t="str">
        <f>'6'!AI60</f>
        <v/>
      </c>
      <c r="K109" s="196" t="str">
        <f>'7'!AI60</f>
        <v/>
      </c>
      <c r="L109" s="196" t="str">
        <f>'8'!AI60</f>
        <v/>
      </c>
      <c r="M109" s="196" t="str">
        <f>'9'!AI60</f>
        <v/>
      </c>
      <c r="N109" s="196" t="str">
        <f>'10'!AI60</f>
        <v/>
      </c>
      <c r="O109" s="196" t="str">
        <f>'11'!AI60</f>
        <v/>
      </c>
      <c r="P109" s="196" t="str">
        <f>'12'!AI60</f>
        <v/>
      </c>
      <c r="Q109" s="196" t="str">
        <f>'13'!AI60</f>
        <v/>
      </c>
      <c r="R109" s="196" t="str">
        <f>'14'!AI60</f>
        <v/>
      </c>
      <c r="S109" s="196" t="str">
        <f>'15'!AI60</f>
        <v/>
      </c>
      <c r="T109" s="196" t="str">
        <f>'16'!AI60</f>
        <v/>
      </c>
      <c r="U109" s="196" t="str">
        <f>'17'!AI60</f>
        <v/>
      </c>
      <c r="V109" s="196" t="str">
        <f>'18'!AI60</f>
        <v/>
      </c>
      <c r="W109" s="196" t="str">
        <f>'19'!AI60</f>
        <v/>
      </c>
      <c r="X109" s="196" t="str">
        <f>'20'!AI60</f>
        <v/>
      </c>
      <c r="Y109" s="196" t="str">
        <f>'21'!AI60</f>
        <v/>
      </c>
      <c r="Z109" s="196" t="str">
        <f>'22'!AI60</f>
        <v/>
      </c>
      <c r="AA109" s="196" t="str">
        <f>'23'!AI60</f>
        <v/>
      </c>
      <c r="AB109" s="196" t="str">
        <f>'24'!AI60</f>
        <v/>
      </c>
      <c r="AC109" s="196" t="str">
        <f>'25'!AI60</f>
        <v/>
      </c>
      <c r="AD109" s="196" t="str">
        <f>'26'!AI60</f>
        <v/>
      </c>
      <c r="AE109" s="196" t="str">
        <f>'27'!AI60</f>
        <v/>
      </c>
      <c r="AF109" s="196" t="str">
        <f>'28'!AI60</f>
        <v/>
      </c>
      <c r="AG109" s="196" t="str">
        <f>'29'!AI60</f>
        <v/>
      </c>
      <c r="AH109" s="196" t="str">
        <f>'30'!AI60</f>
        <v/>
      </c>
      <c r="AI109" s="196" t="str">
        <f>'31'!AI60</f>
        <v/>
      </c>
      <c r="AJ109" s="196" t="str">
        <f>'32'!AI60</f>
        <v/>
      </c>
      <c r="AK109" s="196" t="str">
        <f>'33'!AI60</f>
        <v/>
      </c>
      <c r="AL109" s="196" t="str">
        <f>'34'!AI60</f>
        <v/>
      </c>
      <c r="AM109" s="196" t="str">
        <f>'35'!AI60</f>
        <v/>
      </c>
      <c r="AN109" s="196"/>
      <c r="AO109" s="196"/>
      <c r="AP109" s="196"/>
      <c r="AQ109" s="196"/>
      <c r="AR109" s="196"/>
    </row>
    <row r="110" spans="1:44" s="3" customFormat="1" ht="18" x14ac:dyDescent="0.25">
      <c r="A110" s="2"/>
      <c r="B110" s="1"/>
      <c r="C110" s="157" t="str">
        <f>Référentiel!C87</f>
        <v>Traçage de la demande dans le SI</v>
      </c>
      <c r="D110" s="150" t="str">
        <f t="shared" si="5"/>
        <v/>
      </c>
      <c r="E110" s="196" t="str">
        <f>'1'!AI61</f>
        <v/>
      </c>
      <c r="F110" s="194" t="str">
        <f>'2'!AI61</f>
        <v/>
      </c>
      <c r="G110" s="196" t="str">
        <f>'3'!AI61</f>
        <v/>
      </c>
      <c r="H110" s="194" t="str">
        <f>'4'!AI61</f>
        <v/>
      </c>
      <c r="I110" s="196" t="str">
        <f>'5'!AI61</f>
        <v/>
      </c>
      <c r="J110" s="196" t="str">
        <f>'6'!AI61</f>
        <v/>
      </c>
      <c r="K110" s="196" t="str">
        <f>'7'!AI61</f>
        <v/>
      </c>
      <c r="L110" s="196" t="str">
        <f>'8'!AI61</f>
        <v/>
      </c>
      <c r="M110" s="196" t="str">
        <f>'9'!AI61</f>
        <v/>
      </c>
      <c r="N110" s="196" t="str">
        <f>'10'!AI61</f>
        <v/>
      </c>
      <c r="O110" s="196" t="str">
        <f>'11'!AI61</f>
        <v/>
      </c>
      <c r="P110" s="196" t="str">
        <f>'12'!AI61</f>
        <v/>
      </c>
      <c r="Q110" s="196" t="str">
        <f>'13'!AI61</f>
        <v/>
      </c>
      <c r="R110" s="196" t="str">
        <f>'14'!AI61</f>
        <v/>
      </c>
      <c r="S110" s="196" t="str">
        <f>'15'!AI61</f>
        <v/>
      </c>
      <c r="T110" s="196" t="str">
        <f>'16'!AI61</f>
        <v/>
      </c>
      <c r="U110" s="196" t="str">
        <f>'17'!AI61</f>
        <v/>
      </c>
      <c r="V110" s="196" t="str">
        <f>'18'!AI61</f>
        <v/>
      </c>
      <c r="W110" s="196" t="str">
        <f>'19'!AI61</f>
        <v/>
      </c>
      <c r="X110" s="196" t="str">
        <f>'20'!AI61</f>
        <v/>
      </c>
      <c r="Y110" s="196" t="str">
        <f>'21'!AI61</f>
        <v/>
      </c>
      <c r="Z110" s="196" t="str">
        <f>'22'!AI61</f>
        <v/>
      </c>
      <c r="AA110" s="196" t="str">
        <f>'23'!AI61</f>
        <v/>
      </c>
      <c r="AB110" s="196" t="str">
        <f>'24'!AI61</f>
        <v/>
      </c>
      <c r="AC110" s="196" t="str">
        <f>'25'!AI61</f>
        <v/>
      </c>
      <c r="AD110" s="196" t="str">
        <f>'26'!AI61</f>
        <v/>
      </c>
      <c r="AE110" s="196" t="str">
        <f>'27'!AI61</f>
        <v/>
      </c>
      <c r="AF110" s="196" t="str">
        <f>'28'!AI61</f>
        <v/>
      </c>
      <c r="AG110" s="196" t="str">
        <f>'29'!AI61</f>
        <v/>
      </c>
      <c r="AH110" s="196" t="str">
        <f>'30'!AI61</f>
        <v/>
      </c>
      <c r="AI110" s="196" t="str">
        <f>'31'!AI61</f>
        <v/>
      </c>
      <c r="AJ110" s="196" t="str">
        <f>'32'!AI61</f>
        <v/>
      </c>
      <c r="AK110" s="196" t="str">
        <f>'33'!AI61</f>
        <v/>
      </c>
      <c r="AL110" s="196" t="str">
        <f>'34'!AI61</f>
        <v/>
      </c>
      <c r="AM110" s="196" t="str">
        <f>'35'!AI61</f>
        <v/>
      </c>
      <c r="AN110" s="196"/>
      <c r="AO110" s="196"/>
      <c r="AP110" s="196"/>
      <c r="AQ110" s="196"/>
      <c r="AR110" s="196"/>
    </row>
    <row r="111" spans="1:44" s="3" customFormat="1" ht="18" x14ac:dyDescent="0.25">
      <c r="A111" s="2"/>
      <c r="B111" s="1"/>
      <c r="C111" s="157" t="str">
        <f>Référentiel!C88</f>
        <v>Traçage adapté à la demande</v>
      </c>
      <c r="D111" s="150" t="str">
        <f t="shared" si="5"/>
        <v/>
      </c>
      <c r="E111" s="196" t="str">
        <f>'1'!AI62</f>
        <v/>
      </c>
      <c r="F111" s="194" t="str">
        <f>'2'!AI62</f>
        <v/>
      </c>
      <c r="G111" s="196" t="str">
        <f>'3'!AI62</f>
        <v/>
      </c>
      <c r="H111" s="194" t="str">
        <f>'4'!AI62</f>
        <v/>
      </c>
      <c r="I111" s="196" t="str">
        <f>'5'!AI62</f>
        <v/>
      </c>
      <c r="J111" s="196" t="str">
        <f>'6'!AI62</f>
        <v/>
      </c>
      <c r="K111" s="196" t="str">
        <f>'7'!AI62</f>
        <v/>
      </c>
      <c r="L111" s="196" t="str">
        <f>'8'!AI62</f>
        <v/>
      </c>
      <c r="M111" s="196" t="str">
        <f>'9'!AI62</f>
        <v/>
      </c>
      <c r="N111" s="196" t="str">
        <f>'10'!AI62</f>
        <v/>
      </c>
      <c r="O111" s="196" t="str">
        <f>'11'!AI62</f>
        <v/>
      </c>
      <c r="P111" s="196" t="str">
        <f>'12'!AI62</f>
        <v/>
      </c>
      <c r="Q111" s="196" t="str">
        <f>'13'!AI62</f>
        <v/>
      </c>
      <c r="R111" s="196" t="str">
        <f>'14'!AI62</f>
        <v/>
      </c>
      <c r="S111" s="196" t="str">
        <f>'15'!AI62</f>
        <v/>
      </c>
      <c r="T111" s="196" t="str">
        <f>'16'!AI62</f>
        <v/>
      </c>
      <c r="U111" s="196" t="str">
        <f>'17'!AI62</f>
        <v/>
      </c>
      <c r="V111" s="196" t="str">
        <f>'18'!AI62</f>
        <v/>
      </c>
      <c r="W111" s="196" t="str">
        <f>'19'!AI62</f>
        <v/>
      </c>
      <c r="X111" s="196" t="str">
        <f>'20'!AI62</f>
        <v/>
      </c>
      <c r="Y111" s="196" t="str">
        <f>'21'!AI62</f>
        <v/>
      </c>
      <c r="Z111" s="196" t="str">
        <f>'22'!AI62</f>
        <v/>
      </c>
      <c r="AA111" s="196" t="str">
        <f>'23'!AI62</f>
        <v/>
      </c>
      <c r="AB111" s="196" t="str">
        <f>'24'!AI62</f>
        <v/>
      </c>
      <c r="AC111" s="196" t="str">
        <f>'25'!AI62</f>
        <v/>
      </c>
      <c r="AD111" s="196" t="str">
        <f>'26'!AI62</f>
        <v/>
      </c>
      <c r="AE111" s="196" t="str">
        <f>'27'!AI62</f>
        <v/>
      </c>
      <c r="AF111" s="196" t="str">
        <f>'28'!AI62</f>
        <v/>
      </c>
      <c r="AG111" s="196" t="str">
        <f>'29'!AI62</f>
        <v/>
      </c>
      <c r="AH111" s="196" t="str">
        <f>'30'!AI62</f>
        <v/>
      </c>
      <c r="AI111" s="196" t="str">
        <f>'31'!AI62</f>
        <v/>
      </c>
      <c r="AJ111" s="196" t="str">
        <f>'32'!AI62</f>
        <v/>
      </c>
      <c r="AK111" s="196" t="str">
        <f>'33'!AI62</f>
        <v/>
      </c>
      <c r="AL111" s="196" t="str">
        <f>'34'!AI62</f>
        <v/>
      </c>
      <c r="AM111" s="196" t="str">
        <f>'35'!AI62</f>
        <v/>
      </c>
      <c r="AN111" s="196"/>
      <c r="AO111" s="196"/>
      <c r="AP111" s="196"/>
      <c r="AQ111" s="196"/>
      <c r="AR111" s="196"/>
    </row>
    <row r="112" spans="1:44" s="3" customFormat="1" ht="18" x14ac:dyDescent="0.25">
      <c r="A112" s="2"/>
      <c r="B112" s="1"/>
      <c r="C112" s="157" t="str">
        <f>Référentiel!C89</f>
        <v>Respect des engagements pris</v>
      </c>
      <c r="D112" s="150" t="str">
        <f t="shared" si="5"/>
        <v/>
      </c>
      <c r="E112" s="196" t="str">
        <f>'1'!AI63</f>
        <v/>
      </c>
      <c r="F112" s="194" t="str">
        <f>'2'!AI63</f>
        <v/>
      </c>
      <c r="G112" s="196" t="str">
        <f>'3'!AI63</f>
        <v/>
      </c>
      <c r="H112" s="194" t="str">
        <f>'4'!AI63</f>
        <v/>
      </c>
      <c r="I112" s="196" t="str">
        <f>'5'!AI63</f>
        <v/>
      </c>
      <c r="J112" s="196" t="str">
        <f>'6'!AI63</f>
        <v/>
      </c>
      <c r="K112" s="196" t="str">
        <f>'7'!AI63</f>
        <v/>
      </c>
      <c r="L112" s="196" t="str">
        <f>'8'!AI63</f>
        <v/>
      </c>
      <c r="M112" s="196" t="str">
        <f>'9'!AI63</f>
        <v/>
      </c>
      <c r="N112" s="196" t="str">
        <f>'10'!AI63</f>
        <v/>
      </c>
      <c r="O112" s="196" t="str">
        <f>'11'!AI63</f>
        <v/>
      </c>
      <c r="P112" s="196" t="str">
        <f>'12'!AI63</f>
        <v/>
      </c>
      <c r="Q112" s="196" t="str">
        <f>'13'!AI63</f>
        <v/>
      </c>
      <c r="R112" s="196" t="str">
        <f>'14'!AI63</f>
        <v/>
      </c>
      <c r="S112" s="196" t="str">
        <f>'15'!AI63</f>
        <v/>
      </c>
      <c r="T112" s="196" t="str">
        <f>'16'!AI63</f>
        <v/>
      </c>
      <c r="U112" s="196" t="str">
        <f>'17'!AI63</f>
        <v/>
      </c>
      <c r="V112" s="196" t="str">
        <f>'18'!AI63</f>
        <v/>
      </c>
      <c r="W112" s="196" t="str">
        <f>'19'!AI63</f>
        <v/>
      </c>
      <c r="X112" s="196" t="str">
        <f>'20'!AI63</f>
        <v/>
      </c>
      <c r="Y112" s="196" t="str">
        <f>'21'!AI63</f>
        <v/>
      </c>
      <c r="Z112" s="196" t="str">
        <f>'22'!AI63</f>
        <v/>
      </c>
      <c r="AA112" s="196" t="str">
        <f>'23'!AI63</f>
        <v/>
      </c>
      <c r="AB112" s="196" t="str">
        <f>'24'!AI63</f>
        <v/>
      </c>
      <c r="AC112" s="196" t="str">
        <f>'25'!AI63</f>
        <v/>
      </c>
      <c r="AD112" s="196" t="str">
        <f>'26'!AI63</f>
        <v/>
      </c>
      <c r="AE112" s="196" t="str">
        <f>'27'!AI63</f>
        <v/>
      </c>
      <c r="AF112" s="196" t="str">
        <f>'28'!AI63</f>
        <v/>
      </c>
      <c r="AG112" s="196" t="str">
        <f>'29'!AI63</f>
        <v/>
      </c>
      <c r="AH112" s="196" t="str">
        <f>'30'!AI63</f>
        <v/>
      </c>
      <c r="AI112" s="196" t="str">
        <f>'31'!AI63</f>
        <v/>
      </c>
      <c r="AJ112" s="196" t="str">
        <f>'32'!AI63</f>
        <v/>
      </c>
      <c r="AK112" s="196" t="str">
        <f>'33'!AI63</f>
        <v/>
      </c>
      <c r="AL112" s="196" t="str">
        <f>'34'!AI63</f>
        <v/>
      </c>
      <c r="AM112" s="196" t="str">
        <f>'35'!AI63</f>
        <v/>
      </c>
      <c r="AN112" s="196"/>
      <c r="AO112" s="196"/>
      <c r="AP112" s="196"/>
      <c r="AQ112" s="196"/>
      <c r="AR112" s="196"/>
    </row>
    <row r="113" spans="1:44" s="3" customFormat="1" ht="18" x14ac:dyDescent="0.25">
      <c r="A113" s="2"/>
      <c r="B113" s="1"/>
      <c r="C113" s="157" t="str">
        <f>Référentiel!C90</f>
        <v>Clarté des commentaires</v>
      </c>
      <c r="D113" s="150" t="str">
        <f t="shared" si="5"/>
        <v/>
      </c>
      <c r="E113" s="196" t="str">
        <f>'1'!AI64</f>
        <v/>
      </c>
      <c r="F113" s="194" t="str">
        <f>'2'!AI64</f>
        <v/>
      </c>
      <c r="G113" s="196" t="str">
        <f>'3'!AI64</f>
        <v/>
      </c>
      <c r="H113" s="194" t="str">
        <f>'4'!AI64</f>
        <v/>
      </c>
      <c r="I113" s="196" t="str">
        <f>'5'!AI64</f>
        <v/>
      </c>
      <c r="J113" s="196" t="str">
        <f>'6'!AI64</f>
        <v/>
      </c>
      <c r="K113" s="196" t="str">
        <f>'7'!AI64</f>
        <v/>
      </c>
      <c r="L113" s="196" t="str">
        <f>'8'!AI64</f>
        <v/>
      </c>
      <c r="M113" s="196" t="str">
        <f>'9'!AI64</f>
        <v/>
      </c>
      <c r="N113" s="196" t="str">
        <f>'10'!AI64</f>
        <v/>
      </c>
      <c r="O113" s="196" t="str">
        <f>'11'!AI64</f>
        <v/>
      </c>
      <c r="P113" s="196" t="str">
        <f>'12'!AI64</f>
        <v/>
      </c>
      <c r="Q113" s="196" t="str">
        <f>'13'!AI64</f>
        <v/>
      </c>
      <c r="R113" s="196" t="str">
        <f>'14'!AI64</f>
        <v/>
      </c>
      <c r="S113" s="196" t="str">
        <f>'15'!AI64</f>
        <v/>
      </c>
      <c r="T113" s="196" t="str">
        <f>'16'!AI64</f>
        <v/>
      </c>
      <c r="U113" s="196" t="str">
        <f>'17'!AI64</f>
        <v/>
      </c>
      <c r="V113" s="196" t="str">
        <f>'18'!AI64</f>
        <v/>
      </c>
      <c r="W113" s="196" t="str">
        <f>'19'!AI64</f>
        <v/>
      </c>
      <c r="X113" s="196" t="str">
        <f>'20'!AI64</f>
        <v/>
      </c>
      <c r="Y113" s="196" t="str">
        <f>'21'!AI64</f>
        <v/>
      </c>
      <c r="Z113" s="196" t="str">
        <f>'22'!AI64</f>
        <v/>
      </c>
      <c r="AA113" s="196" t="str">
        <f>'23'!AI64</f>
        <v/>
      </c>
      <c r="AB113" s="196" t="str">
        <f>'24'!AI64</f>
        <v/>
      </c>
      <c r="AC113" s="196" t="str">
        <f>'25'!AI64</f>
        <v/>
      </c>
      <c r="AD113" s="196" t="str">
        <f>'26'!AI64</f>
        <v/>
      </c>
      <c r="AE113" s="196" t="str">
        <f>'27'!AI64</f>
        <v/>
      </c>
      <c r="AF113" s="196" t="str">
        <f>'28'!AI64</f>
        <v/>
      </c>
      <c r="AG113" s="196" t="str">
        <f>'29'!AI64</f>
        <v/>
      </c>
      <c r="AH113" s="196" t="str">
        <f>'30'!AI64</f>
        <v/>
      </c>
      <c r="AI113" s="196" t="str">
        <f>'31'!AI64</f>
        <v/>
      </c>
      <c r="AJ113" s="196" t="str">
        <f>'32'!AI64</f>
        <v/>
      </c>
      <c r="AK113" s="196" t="str">
        <f>'33'!AI64</f>
        <v/>
      </c>
      <c r="AL113" s="196" t="str">
        <f>'34'!AI64</f>
        <v/>
      </c>
      <c r="AM113" s="196" t="str">
        <f>'35'!AI64</f>
        <v/>
      </c>
      <c r="AN113" s="196"/>
      <c r="AO113" s="196"/>
      <c r="AP113" s="196"/>
      <c r="AQ113" s="196"/>
      <c r="AR113" s="196"/>
    </row>
    <row r="114" spans="1:44" s="3" customFormat="1" ht="32.25" customHeight="1" x14ac:dyDescent="0.25">
      <c r="A114" s="2"/>
      <c r="B114" s="1"/>
      <c r="C114" s="157" t="str">
        <f>Référentiel!C91</f>
        <v>Jugement de valeur</v>
      </c>
      <c r="D114" s="150" t="str">
        <f t="shared" si="5"/>
        <v/>
      </c>
      <c r="E114" s="196" t="str">
        <f>'1'!AI65</f>
        <v/>
      </c>
      <c r="F114" s="194" t="str">
        <f>'2'!AI65</f>
        <v/>
      </c>
      <c r="G114" s="196" t="str">
        <f>'3'!AI65</f>
        <v/>
      </c>
      <c r="H114" s="194" t="str">
        <f>'4'!AI65</f>
        <v/>
      </c>
      <c r="I114" s="196" t="str">
        <f>'5'!AI65</f>
        <v/>
      </c>
      <c r="J114" s="196" t="str">
        <f>'6'!AI65</f>
        <v/>
      </c>
      <c r="K114" s="196" t="str">
        <f>'7'!AI65</f>
        <v/>
      </c>
      <c r="L114" s="196" t="str">
        <f>'8'!AI65</f>
        <v/>
      </c>
      <c r="M114" s="196" t="str">
        <f>'9'!AI65</f>
        <v/>
      </c>
      <c r="N114" s="196" t="str">
        <f>'10'!AI65</f>
        <v/>
      </c>
      <c r="O114" s="196" t="str">
        <f>'11'!AI65</f>
        <v/>
      </c>
      <c r="P114" s="196" t="str">
        <f>'12'!AI65</f>
        <v/>
      </c>
      <c r="Q114" s="196" t="str">
        <f>'13'!AI65</f>
        <v/>
      </c>
      <c r="R114" s="196" t="str">
        <f>'14'!AI65</f>
        <v/>
      </c>
      <c r="S114" s="196" t="str">
        <f>'15'!AI65</f>
        <v/>
      </c>
      <c r="T114" s="196" t="str">
        <f>'16'!AI65</f>
        <v/>
      </c>
      <c r="U114" s="196" t="str">
        <f>'17'!AI65</f>
        <v/>
      </c>
      <c r="V114" s="196" t="str">
        <f>'18'!AI65</f>
        <v/>
      </c>
      <c r="W114" s="196" t="str">
        <f>'19'!AI65</f>
        <v/>
      </c>
      <c r="X114" s="196" t="str">
        <f>'20'!AI65</f>
        <v/>
      </c>
      <c r="Y114" s="196" t="str">
        <f>'21'!AI65</f>
        <v/>
      </c>
      <c r="Z114" s="196" t="str">
        <f>'22'!AI65</f>
        <v/>
      </c>
      <c r="AA114" s="196" t="str">
        <f>'23'!AI65</f>
        <v/>
      </c>
      <c r="AB114" s="196" t="str">
        <f>'24'!AI65</f>
        <v/>
      </c>
      <c r="AC114" s="196" t="str">
        <f>'25'!AI65</f>
        <v/>
      </c>
      <c r="AD114" s="196" t="str">
        <f>'26'!AI65</f>
        <v/>
      </c>
      <c r="AE114" s="196" t="str">
        <f>'27'!AI65</f>
        <v/>
      </c>
      <c r="AF114" s="196" t="str">
        <f>'28'!AI65</f>
        <v/>
      </c>
      <c r="AG114" s="196" t="str">
        <f>'29'!AI65</f>
        <v/>
      </c>
      <c r="AH114" s="196" t="str">
        <f>'30'!AI65</f>
        <v/>
      </c>
      <c r="AI114" s="196" t="str">
        <f>'31'!AI65</f>
        <v/>
      </c>
      <c r="AJ114" s="196" t="str">
        <f>'32'!AI65</f>
        <v/>
      </c>
      <c r="AK114" s="196" t="str">
        <f>'33'!AI65</f>
        <v/>
      </c>
      <c r="AL114" s="196" t="str">
        <f>'34'!AI65</f>
        <v/>
      </c>
      <c r="AM114" s="196" t="str">
        <f>'35'!AI65</f>
        <v/>
      </c>
      <c r="AN114" s="196"/>
      <c r="AO114" s="196"/>
      <c r="AP114" s="196"/>
      <c r="AQ114" s="196"/>
      <c r="AR114" s="196"/>
    </row>
    <row r="115" spans="1:44" s="3" customFormat="1" ht="23.25" hidden="1" customHeight="1" x14ac:dyDescent="0.25">
      <c r="A115" s="2"/>
      <c r="B115" s="1"/>
      <c r="C115" s="157"/>
      <c r="D115" s="150"/>
      <c r="E115" s="196"/>
      <c r="F115" s="194"/>
      <c r="G115" s="196"/>
      <c r="H115" s="194"/>
      <c r="I115" s="196"/>
      <c r="J115" s="196"/>
      <c r="K115" s="196"/>
      <c r="L115" s="196"/>
      <c r="M115" s="196"/>
      <c r="N115" s="196"/>
      <c r="O115" s="196"/>
      <c r="P115" s="196"/>
      <c r="Q115" s="196"/>
      <c r="R115" s="196"/>
      <c r="S115" s="196"/>
      <c r="T115" s="196"/>
      <c r="U115" s="196"/>
      <c r="V115" s="196"/>
      <c r="W115" s="196"/>
      <c r="X115" s="196"/>
      <c r="Y115" s="196"/>
      <c r="Z115" s="196"/>
      <c r="AA115" s="196"/>
      <c r="AB115" s="196"/>
      <c r="AC115" s="196"/>
      <c r="AD115" s="196"/>
      <c r="AE115" s="196"/>
      <c r="AF115" s="196"/>
      <c r="AG115" s="196"/>
      <c r="AH115" s="196"/>
      <c r="AI115" s="196"/>
      <c r="AJ115" s="196"/>
      <c r="AK115" s="196"/>
      <c r="AL115" s="196"/>
      <c r="AM115" s="196"/>
      <c r="AN115" s="196"/>
      <c r="AO115" s="196"/>
      <c r="AP115" s="196"/>
      <c r="AQ115" s="196"/>
      <c r="AR115" s="196"/>
    </row>
    <row r="116" spans="1:44" s="3" customFormat="1" ht="23.25" hidden="1" customHeight="1" x14ac:dyDescent="0.25">
      <c r="A116" s="2"/>
      <c r="B116" s="1"/>
      <c r="C116" s="157"/>
      <c r="D116" s="150"/>
      <c r="E116" s="196"/>
      <c r="F116" s="194"/>
      <c r="G116" s="196"/>
      <c r="H116" s="194"/>
      <c r="I116" s="196"/>
      <c r="J116" s="196"/>
      <c r="K116" s="196"/>
      <c r="L116" s="196"/>
      <c r="M116" s="196"/>
      <c r="N116" s="196"/>
      <c r="O116" s="196"/>
      <c r="P116" s="196"/>
      <c r="Q116" s="196"/>
      <c r="R116" s="196"/>
      <c r="S116" s="196"/>
      <c r="T116" s="196"/>
      <c r="U116" s="196"/>
      <c r="V116" s="196"/>
      <c r="W116" s="196"/>
      <c r="X116" s="196"/>
      <c r="Y116" s="196"/>
      <c r="Z116" s="196"/>
      <c r="AA116" s="196"/>
      <c r="AB116" s="196"/>
      <c r="AC116" s="196"/>
      <c r="AD116" s="196"/>
      <c r="AE116" s="196"/>
      <c r="AF116" s="196"/>
      <c r="AG116" s="196"/>
      <c r="AH116" s="196"/>
      <c r="AI116" s="196"/>
      <c r="AJ116" s="196"/>
      <c r="AK116" s="196"/>
      <c r="AL116" s="196"/>
      <c r="AM116" s="196"/>
      <c r="AN116" s="196"/>
      <c r="AO116" s="196"/>
      <c r="AP116" s="196"/>
      <c r="AQ116" s="196"/>
      <c r="AR116" s="196"/>
    </row>
    <row r="117" spans="1:44" s="3" customFormat="1" ht="27" hidden="1" customHeight="1" x14ac:dyDescent="0.25">
      <c r="A117" s="2"/>
      <c r="B117" s="1"/>
      <c r="C117" s="157"/>
      <c r="D117" s="150"/>
      <c r="E117" s="196"/>
      <c r="F117" s="194"/>
      <c r="G117" s="196"/>
      <c r="H117" s="194"/>
      <c r="I117" s="196"/>
      <c r="J117" s="196"/>
      <c r="K117" s="196"/>
      <c r="L117" s="196"/>
      <c r="M117" s="196"/>
      <c r="N117" s="196"/>
      <c r="O117" s="196"/>
      <c r="P117" s="196"/>
      <c r="Q117" s="196"/>
      <c r="R117" s="196"/>
      <c r="S117" s="196"/>
      <c r="T117" s="196"/>
      <c r="U117" s="196"/>
      <c r="V117" s="196"/>
      <c r="W117" s="196"/>
      <c r="X117" s="196"/>
      <c r="Y117" s="196"/>
      <c r="Z117" s="196"/>
      <c r="AA117" s="196"/>
      <c r="AB117" s="196"/>
      <c r="AC117" s="196"/>
      <c r="AD117" s="196"/>
      <c r="AE117" s="196"/>
      <c r="AF117" s="196"/>
      <c r="AG117" s="196"/>
      <c r="AH117" s="196"/>
      <c r="AI117" s="196"/>
      <c r="AJ117" s="196"/>
      <c r="AK117" s="196"/>
      <c r="AL117" s="196"/>
      <c r="AM117" s="196"/>
      <c r="AN117" s="196"/>
      <c r="AO117" s="196"/>
      <c r="AP117" s="196"/>
      <c r="AQ117" s="196"/>
      <c r="AR117" s="196"/>
    </row>
    <row r="118" spans="1:44" s="3" customFormat="1" ht="17.25" hidden="1" customHeight="1" x14ac:dyDescent="0.25">
      <c r="A118" s="2"/>
      <c r="B118" s="1"/>
      <c r="C118" s="157"/>
      <c r="D118" s="150"/>
      <c r="E118" s="196"/>
      <c r="F118" s="194"/>
      <c r="G118" s="196"/>
      <c r="H118" s="194"/>
      <c r="I118" s="196"/>
      <c r="J118" s="196"/>
      <c r="K118" s="196"/>
      <c r="L118" s="196"/>
      <c r="M118" s="196"/>
      <c r="N118" s="196"/>
      <c r="O118" s="196"/>
      <c r="P118" s="196"/>
      <c r="Q118" s="196"/>
      <c r="R118" s="196"/>
      <c r="S118" s="196"/>
      <c r="T118" s="196"/>
      <c r="U118" s="196"/>
      <c r="V118" s="196"/>
      <c r="W118" s="196"/>
      <c r="X118" s="196"/>
      <c r="Y118" s="196"/>
      <c r="Z118" s="196"/>
      <c r="AA118" s="196"/>
      <c r="AB118" s="196"/>
      <c r="AC118" s="196"/>
      <c r="AD118" s="196"/>
      <c r="AE118" s="196"/>
      <c r="AF118" s="196"/>
      <c r="AG118" s="196"/>
      <c r="AH118" s="196"/>
      <c r="AI118" s="196"/>
      <c r="AJ118" s="196"/>
      <c r="AK118" s="196"/>
      <c r="AL118" s="196"/>
      <c r="AM118" s="196"/>
      <c r="AN118" s="196"/>
      <c r="AO118" s="196"/>
      <c r="AP118" s="196"/>
      <c r="AQ118" s="196"/>
      <c r="AR118" s="196"/>
    </row>
    <row r="119" spans="1:44" s="3" customFormat="1" ht="17.25" hidden="1" customHeight="1" x14ac:dyDescent="0.25">
      <c r="A119" s="2"/>
      <c r="B119" s="1"/>
      <c r="C119" s="157"/>
      <c r="D119" s="150"/>
      <c r="E119" s="196"/>
      <c r="F119" s="194"/>
      <c r="G119" s="196"/>
      <c r="H119" s="194"/>
      <c r="I119" s="196"/>
      <c r="J119" s="196"/>
      <c r="K119" s="196"/>
      <c r="L119" s="196"/>
      <c r="M119" s="196"/>
      <c r="N119" s="196"/>
      <c r="O119" s="196"/>
      <c r="P119" s="196"/>
      <c r="Q119" s="196"/>
      <c r="R119" s="196"/>
      <c r="S119" s="196"/>
      <c r="T119" s="196"/>
      <c r="U119" s="196"/>
      <c r="V119" s="196"/>
      <c r="W119" s="196"/>
      <c r="X119" s="196"/>
      <c r="Y119" s="196"/>
      <c r="Z119" s="196"/>
      <c r="AA119" s="196"/>
      <c r="AB119" s="196"/>
      <c r="AC119" s="196"/>
      <c r="AD119" s="196"/>
      <c r="AE119" s="196"/>
      <c r="AF119" s="196"/>
      <c r="AG119" s="196"/>
      <c r="AH119" s="196"/>
      <c r="AI119" s="196"/>
      <c r="AJ119" s="196"/>
      <c r="AK119" s="196"/>
      <c r="AL119" s="196"/>
      <c r="AM119" s="196"/>
      <c r="AN119" s="196"/>
      <c r="AO119" s="196"/>
      <c r="AP119" s="196"/>
      <c r="AQ119" s="196"/>
      <c r="AR119" s="196"/>
    </row>
    <row r="120" spans="1:44" s="3" customFormat="1" ht="17.25" hidden="1" customHeight="1" x14ac:dyDescent="0.25">
      <c r="A120" s="2"/>
      <c r="B120" s="1"/>
      <c r="C120" s="157"/>
      <c r="D120" s="150"/>
      <c r="E120" s="196"/>
      <c r="F120" s="194"/>
      <c r="G120" s="196"/>
      <c r="H120" s="194"/>
      <c r="I120" s="196"/>
      <c r="J120" s="196"/>
      <c r="K120" s="196"/>
      <c r="L120" s="196"/>
      <c r="M120" s="196"/>
      <c r="N120" s="196"/>
      <c r="O120" s="196"/>
      <c r="P120" s="196"/>
      <c r="Q120" s="196"/>
      <c r="R120" s="196"/>
      <c r="S120" s="196"/>
      <c r="T120" s="196"/>
      <c r="U120" s="196"/>
      <c r="V120" s="196"/>
      <c r="W120" s="196"/>
      <c r="X120" s="196"/>
      <c r="Y120" s="196"/>
      <c r="Z120" s="196"/>
      <c r="AA120" s="196"/>
      <c r="AB120" s="196"/>
      <c r="AC120" s="196"/>
      <c r="AD120" s="196"/>
      <c r="AE120" s="196"/>
      <c r="AF120" s="196"/>
      <c r="AG120" s="196"/>
      <c r="AH120" s="196"/>
      <c r="AI120" s="196"/>
      <c r="AJ120" s="196"/>
      <c r="AK120" s="196"/>
      <c r="AL120" s="196"/>
      <c r="AM120" s="196"/>
      <c r="AN120" s="196"/>
      <c r="AO120" s="196"/>
      <c r="AP120" s="196"/>
      <c r="AQ120" s="196"/>
      <c r="AR120" s="196"/>
    </row>
    <row r="121" spans="1:44" s="3" customFormat="1" ht="15" hidden="1" customHeight="1" x14ac:dyDescent="0.25">
      <c r="A121" s="2"/>
      <c r="B121" s="1"/>
      <c r="C121" s="157"/>
      <c r="D121" s="150"/>
      <c r="E121" s="196"/>
      <c r="F121" s="194"/>
      <c r="G121" s="196"/>
      <c r="H121" s="194"/>
      <c r="I121" s="196"/>
      <c r="J121" s="196"/>
      <c r="K121" s="196"/>
      <c r="L121" s="196"/>
      <c r="M121" s="196"/>
      <c r="N121" s="196"/>
      <c r="O121" s="196"/>
      <c r="P121" s="196"/>
      <c r="Q121" s="196"/>
      <c r="R121" s="196"/>
      <c r="S121" s="196"/>
      <c r="T121" s="196"/>
      <c r="U121" s="196"/>
      <c r="V121" s="196"/>
      <c r="W121" s="196"/>
      <c r="X121" s="196"/>
      <c r="Y121" s="196"/>
      <c r="Z121" s="196"/>
      <c r="AA121" s="196"/>
      <c r="AB121" s="196"/>
      <c r="AC121" s="196"/>
      <c r="AD121" s="196"/>
      <c r="AE121" s="196"/>
      <c r="AF121" s="196"/>
      <c r="AG121" s="196"/>
      <c r="AH121" s="196"/>
      <c r="AI121" s="196"/>
      <c r="AJ121" s="196"/>
      <c r="AK121" s="196"/>
      <c r="AL121" s="196"/>
      <c r="AM121" s="196"/>
      <c r="AN121" s="196"/>
      <c r="AO121" s="196"/>
      <c r="AP121" s="196"/>
      <c r="AQ121" s="196"/>
      <c r="AR121" s="196"/>
    </row>
    <row r="122" spans="1:44" s="3" customFormat="1" ht="15.75" hidden="1" x14ac:dyDescent="0.25">
      <c r="A122" s="4"/>
      <c r="B122" s="8"/>
      <c r="C122" s="149"/>
      <c r="D122" s="149"/>
      <c r="E122" s="197"/>
      <c r="F122" s="195"/>
      <c r="G122" s="197"/>
      <c r="H122" s="195"/>
      <c r="I122" s="197"/>
      <c r="J122" s="197"/>
      <c r="K122" s="197"/>
      <c r="L122" s="197"/>
      <c r="M122" s="197"/>
      <c r="N122" s="197"/>
      <c r="O122" s="197"/>
      <c r="P122" s="197"/>
      <c r="Q122" s="197"/>
      <c r="R122" s="197"/>
      <c r="S122" s="197"/>
      <c r="T122" s="197"/>
      <c r="U122" s="197"/>
      <c r="V122" s="197"/>
      <c r="W122" s="197"/>
      <c r="X122" s="197"/>
      <c r="Y122" s="197"/>
      <c r="Z122" s="197"/>
      <c r="AA122" s="197"/>
      <c r="AB122" s="197"/>
      <c r="AC122" s="197"/>
      <c r="AD122" s="197"/>
      <c r="AE122" s="197"/>
      <c r="AF122" s="197"/>
      <c r="AG122" s="197"/>
      <c r="AH122" s="197"/>
      <c r="AI122" s="197"/>
      <c r="AJ122" s="197"/>
      <c r="AK122" s="197"/>
      <c r="AL122" s="197"/>
      <c r="AM122" s="197"/>
      <c r="AN122" s="197"/>
      <c r="AO122" s="197"/>
      <c r="AP122" s="197"/>
      <c r="AQ122" s="197"/>
      <c r="AR122" s="197"/>
    </row>
    <row r="123" spans="1:44" s="3" customFormat="1" ht="15.75" hidden="1" x14ac:dyDescent="0.25">
      <c r="A123" s="2"/>
      <c r="B123" s="1"/>
      <c r="C123" s="143"/>
      <c r="D123" s="143"/>
      <c r="E123" s="130"/>
      <c r="F123" s="135"/>
      <c r="G123" s="130"/>
      <c r="H123" s="135"/>
      <c r="I123" s="130"/>
      <c r="J123" s="130"/>
      <c r="K123" s="130"/>
      <c r="L123" s="130"/>
      <c r="M123" s="130"/>
      <c r="N123" s="130"/>
      <c r="O123" s="130"/>
      <c r="P123" s="130"/>
      <c r="Q123" s="130"/>
      <c r="R123" s="130"/>
      <c r="S123" s="130"/>
      <c r="T123" s="130"/>
      <c r="U123" s="130"/>
      <c r="V123" s="130"/>
      <c r="W123" s="130"/>
      <c r="X123" s="130"/>
      <c r="Y123" s="130"/>
      <c r="Z123" s="130"/>
      <c r="AA123" s="130"/>
      <c r="AB123" s="130"/>
      <c r="AC123" s="130"/>
      <c r="AD123" s="130"/>
      <c r="AE123" s="130"/>
      <c r="AF123" s="130"/>
      <c r="AG123" s="130"/>
      <c r="AH123" s="130"/>
      <c r="AI123" s="130"/>
      <c r="AJ123" s="130"/>
      <c r="AK123" s="130"/>
      <c r="AL123" s="130"/>
      <c r="AM123" s="130"/>
      <c r="AN123" s="130"/>
      <c r="AO123" s="130"/>
      <c r="AP123" s="130"/>
      <c r="AQ123" s="130"/>
      <c r="AR123" s="130"/>
    </row>
    <row r="124" spans="1:44" s="3" customFormat="1" ht="18" hidden="1" x14ac:dyDescent="0.25">
      <c r="A124" s="2"/>
      <c r="B124" s="1"/>
      <c r="C124" s="157"/>
      <c r="D124" s="150"/>
      <c r="E124" s="196"/>
      <c r="F124" s="194"/>
      <c r="G124" s="196"/>
      <c r="H124" s="194"/>
      <c r="I124" s="196"/>
      <c r="J124" s="196"/>
      <c r="K124" s="196"/>
      <c r="L124" s="196"/>
      <c r="M124" s="196"/>
      <c r="N124" s="196"/>
      <c r="O124" s="196"/>
      <c r="P124" s="196"/>
      <c r="Q124" s="196"/>
      <c r="R124" s="196"/>
      <c r="S124" s="196"/>
      <c r="T124" s="196"/>
      <c r="U124" s="196"/>
      <c r="V124" s="196"/>
      <c r="W124" s="196"/>
      <c r="X124" s="196"/>
      <c r="Y124" s="196"/>
      <c r="Z124" s="196"/>
      <c r="AA124" s="196"/>
      <c r="AB124" s="196"/>
      <c r="AC124" s="196"/>
      <c r="AD124" s="196"/>
      <c r="AE124" s="196"/>
      <c r="AF124" s="196"/>
      <c r="AG124" s="196"/>
      <c r="AH124" s="196"/>
      <c r="AI124" s="196"/>
      <c r="AJ124" s="196"/>
      <c r="AK124" s="196"/>
      <c r="AL124" s="196"/>
      <c r="AM124" s="196"/>
      <c r="AN124" s="196"/>
      <c r="AO124" s="196"/>
      <c r="AP124" s="196"/>
      <c r="AQ124" s="196"/>
      <c r="AR124" s="196"/>
    </row>
    <row r="125" spans="1:44" s="3" customFormat="1" ht="18" hidden="1" x14ac:dyDescent="0.25">
      <c r="A125" s="2"/>
      <c r="B125" s="1"/>
      <c r="C125" s="157"/>
      <c r="D125" s="150"/>
      <c r="E125" s="196"/>
      <c r="F125" s="194"/>
      <c r="G125" s="196"/>
      <c r="H125" s="194"/>
      <c r="I125" s="196"/>
      <c r="J125" s="196"/>
      <c r="K125" s="196"/>
      <c r="L125" s="196"/>
      <c r="M125" s="196"/>
      <c r="N125" s="196"/>
      <c r="O125" s="196"/>
      <c r="P125" s="196"/>
      <c r="Q125" s="196"/>
      <c r="R125" s="196"/>
      <c r="S125" s="196"/>
      <c r="T125" s="196"/>
      <c r="U125" s="196"/>
      <c r="V125" s="196"/>
      <c r="W125" s="196"/>
      <c r="X125" s="196"/>
      <c r="Y125" s="196"/>
      <c r="Z125" s="196"/>
      <c r="AA125" s="196"/>
      <c r="AB125" s="196"/>
      <c r="AC125" s="196"/>
      <c r="AD125" s="196"/>
      <c r="AE125" s="196"/>
      <c r="AF125" s="196"/>
      <c r="AG125" s="196"/>
      <c r="AH125" s="196"/>
      <c r="AI125" s="196"/>
      <c r="AJ125" s="196"/>
      <c r="AK125" s="196"/>
      <c r="AL125" s="196"/>
      <c r="AM125" s="196"/>
      <c r="AN125" s="196"/>
      <c r="AO125" s="196"/>
      <c r="AP125" s="196"/>
      <c r="AQ125" s="196"/>
      <c r="AR125" s="196"/>
    </row>
    <row r="126" spans="1:44" s="3" customFormat="1" ht="18" hidden="1" x14ac:dyDescent="0.25">
      <c r="A126" s="2"/>
      <c r="B126" s="1"/>
      <c r="C126" s="157"/>
      <c r="D126" s="150"/>
      <c r="E126" s="196"/>
      <c r="F126" s="194"/>
      <c r="G126" s="196"/>
      <c r="H126" s="194"/>
      <c r="I126" s="196"/>
      <c r="J126" s="196"/>
      <c r="K126" s="196"/>
      <c r="L126" s="196"/>
      <c r="M126" s="196"/>
      <c r="N126" s="196"/>
      <c r="O126" s="196"/>
      <c r="P126" s="196"/>
      <c r="Q126" s="196"/>
      <c r="R126" s="196"/>
      <c r="S126" s="196"/>
      <c r="T126" s="196"/>
      <c r="U126" s="196"/>
      <c r="V126" s="196"/>
      <c r="W126" s="196"/>
      <c r="X126" s="196"/>
      <c r="Y126" s="196"/>
      <c r="Z126" s="196"/>
      <c r="AA126" s="196"/>
      <c r="AB126" s="196"/>
      <c r="AC126" s="196"/>
      <c r="AD126" s="196"/>
      <c r="AE126" s="196"/>
      <c r="AF126" s="196"/>
      <c r="AG126" s="196"/>
      <c r="AH126" s="196"/>
      <c r="AI126" s="196"/>
      <c r="AJ126" s="196"/>
      <c r="AK126" s="196"/>
      <c r="AL126" s="196"/>
      <c r="AM126" s="196"/>
      <c r="AN126" s="196"/>
      <c r="AO126" s="196"/>
      <c r="AP126" s="196"/>
      <c r="AQ126" s="196"/>
      <c r="AR126" s="196"/>
    </row>
    <row r="127" spans="1:44" s="3" customFormat="1" ht="18" hidden="1" x14ac:dyDescent="0.25">
      <c r="A127" s="2"/>
      <c r="B127" s="1"/>
      <c r="C127" s="157"/>
      <c r="D127" s="150"/>
      <c r="E127" s="196"/>
      <c r="F127" s="194"/>
      <c r="G127" s="196"/>
      <c r="H127" s="194"/>
      <c r="I127" s="196"/>
      <c r="J127" s="196"/>
      <c r="K127" s="196"/>
      <c r="L127" s="196"/>
      <c r="M127" s="196"/>
      <c r="N127" s="196"/>
      <c r="O127" s="196"/>
      <c r="P127" s="196"/>
      <c r="Q127" s="196"/>
      <c r="R127" s="196"/>
      <c r="S127" s="196"/>
      <c r="T127" s="196"/>
      <c r="U127" s="196"/>
      <c r="V127" s="196"/>
      <c r="W127" s="196"/>
      <c r="X127" s="196"/>
      <c r="Y127" s="196"/>
      <c r="Z127" s="196"/>
      <c r="AA127" s="196"/>
      <c r="AB127" s="196"/>
      <c r="AC127" s="196"/>
      <c r="AD127" s="196"/>
      <c r="AE127" s="196"/>
      <c r="AF127" s="196"/>
      <c r="AG127" s="196"/>
      <c r="AH127" s="196"/>
      <c r="AI127" s="196"/>
      <c r="AJ127" s="196"/>
      <c r="AK127" s="196"/>
      <c r="AL127" s="196"/>
      <c r="AM127" s="196"/>
      <c r="AN127" s="196"/>
      <c r="AO127" s="196"/>
      <c r="AP127" s="196"/>
      <c r="AQ127" s="196"/>
      <c r="AR127" s="196"/>
    </row>
    <row r="128" spans="1:44" s="3" customFormat="1" ht="18" hidden="1" x14ac:dyDescent="0.25">
      <c r="A128" s="2"/>
      <c r="B128" s="1"/>
      <c r="C128" s="157"/>
      <c r="D128" s="150"/>
      <c r="E128" s="196"/>
      <c r="F128" s="194"/>
      <c r="G128" s="196"/>
      <c r="H128" s="194"/>
      <c r="I128" s="196"/>
      <c r="J128" s="196"/>
      <c r="K128" s="196"/>
      <c r="L128" s="196"/>
      <c r="M128" s="196"/>
      <c r="N128" s="196"/>
      <c r="O128" s="196"/>
      <c r="P128" s="196"/>
      <c r="Q128" s="196"/>
      <c r="R128" s="196"/>
      <c r="S128" s="196"/>
      <c r="T128" s="196"/>
      <c r="U128" s="196"/>
      <c r="V128" s="196"/>
      <c r="W128" s="196"/>
      <c r="X128" s="196"/>
      <c r="Y128" s="196"/>
      <c r="Z128" s="196"/>
      <c r="AA128" s="196"/>
      <c r="AB128" s="196"/>
      <c r="AC128" s="196"/>
      <c r="AD128" s="196"/>
      <c r="AE128" s="196"/>
      <c r="AF128" s="196"/>
      <c r="AG128" s="196"/>
      <c r="AH128" s="196"/>
      <c r="AI128" s="196"/>
      <c r="AJ128" s="196"/>
      <c r="AK128" s="196"/>
      <c r="AL128" s="196"/>
      <c r="AM128" s="196"/>
      <c r="AN128" s="196"/>
      <c r="AO128" s="196"/>
      <c r="AP128" s="196"/>
      <c r="AQ128" s="196"/>
      <c r="AR128" s="196"/>
    </row>
    <row r="129" spans="1:44" s="3" customFormat="1" ht="18" hidden="1" x14ac:dyDescent="0.25">
      <c r="A129" s="2"/>
      <c r="B129" s="1"/>
      <c r="C129" s="157"/>
      <c r="D129" s="150"/>
      <c r="E129" s="196"/>
      <c r="F129" s="194"/>
      <c r="G129" s="196"/>
      <c r="H129" s="194"/>
      <c r="I129" s="196"/>
      <c r="J129" s="196"/>
      <c r="K129" s="196"/>
      <c r="L129" s="196"/>
      <c r="M129" s="196"/>
      <c r="N129" s="196"/>
      <c r="O129" s="196"/>
      <c r="P129" s="196"/>
      <c r="Q129" s="196"/>
      <c r="R129" s="196"/>
      <c r="S129" s="196"/>
      <c r="T129" s="196"/>
      <c r="U129" s="196"/>
      <c r="V129" s="196"/>
      <c r="W129" s="196"/>
      <c r="X129" s="196"/>
      <c r="Y129" s="196"/>
      <c r="Z129" s="196"/>
      <c r="AA129" s="196"/>
      <c r="AB129" s="196"/>
      <c r="AC129" s="196"/>
      <c r="AD129" s="196"/>
      <c r="AE129" s="196"/>
      <c r="AF129" s="196"/>
      <c r="AG129" s="196"/>
      <c r="AH129" s="196"/>
      <c r="AI129" s="196"/>
      <c r="AJ129" s="196"/>
      <c r="AK129" s="196"/>
      <c r="AL129" s="196"/>
      <c r="AM129" s="196"/>
      <c r="AN129" s="196"/>
      <c r="AO129" s="196"/>
      <c r="AP129" s="196"/>
      <c r="AQ129" s="196"/>
      <c r="AR129" s="196"/>
    </row>
    <row r="130" spans="1:44" s="3" customFormat="1" ht="18" hidden="1" x14ac:dyDescent="0.25">
      <c r="A130" s="2"/>
      <c r="B130" s="1"/>
      <c r="C130" s="157"/>
      <c r="D130" s="150"/>
      <c r="E130" s="196"/>
      <c r="F130" s="194"/>
      <c r="G130" s="196"/>
      <c r="H130" s="194"/>
      <c r="I130" s="196"/>
      <c r="J130" s="196"/>
      <c r="K130" s="196"/>
      <c r="L130" s="196"/>
      <c r="M130" s="196"/>
      <c r="N130" s="196"/>
      <c r="O130" s="196"/>
      <c r="P130" s="196"/>
      <c r="Q130" s="196"/>
      <c r="R130" s="196"/>
      <c r="S130" s="196"/>
      <c r="T130" s="196"/>
      <c r="U130" s="196"/>
      <c r="V130" s="196"/>
      <c r="W130" s="196"/>
      <c r="X130" s="196"/>
      <c r="Y130" s="196"/>
      <c r="Z130" s="196"/>
      <c r="AA130" s="196"/>
      <c r="AB130" s="196"/>
      <c r="AC130" s="196"/>
      <c r="AD130" s="196"/>
      <c r="AE130" s="196"/>
      <c r="AF130" s="196"/>
      <c r="AG130" s="196"/>
      <c r="AH130" s="196"/>
      <c r="AI130" s="196"/>
      <c r="AJ130" s="196"/>
      <c r="AK130" s="196"/>
      <c r="AL130" s="196"/>
      <c r="AM130" s="196"/>
      <c r="AN130" s="196"/>
      <c r="AO130" s="196"/>
      <c r="AP130" s="196"/>
      <c r="AQ130" s="196"/>
      <c r="AR130" s="196"/>
    </row>
    <row r="131" spans="1:44" s="3" customFormat="1" ht="18" hidden="1" x14ac:dyDescent="0.25">
      <c r="A131" s="2"/>
      <c r="B131" s="1"/>
      <c r="C131" s="157"/>
      <c r="D131" s="150"/>
      <c r="E131" s="196"/>
      <c r="F131" s="194"/>
      <c r="G131" s="196"/>
      <c r="H131" s="194"/>
      <c r="I131" s="196"/>
      <c r="J131" s="196"/>
      <c r="K131" s="196"/>
      <c r="L131" s="196"/>
      <c r="M131" s="196"/>
      <c r="N131" s="196"/>
      <c r="O131" s="196"/>
      <c r="P131" s="196"/>
      <c r="Q131" s="196"/>
      <c r="R131" s="196"/>
      <c r="S131" s="196"/>
      <c r="T131" s="196"/>
      <c r="U131" s="196"/>
      <c r="V131" s="196"/>
      <c r="W131" s="196"/>
      <c r="X131" s="196"/>
      <c r="Y131" s="196"/>
      <c r="Z131" s="196"/>
      <c r="AA131" s="196"/>
      <c r="AB131" s="196"/>
      <c r="AC131" s="196"/>
      <c r="AD131" s="196"/>
      <c r="AE131" s="196"/>
      <c r="AF131" s="196"/>
      <c r="AG131" s="196"/>
      <c r="AH131" s="196"/>
      <c r="AI131" s="196"/>
      <c r="AJ131" s="196"/>
      <c r="AK131" s="196"/>
      <c r="AL131" s="196"/>
      <c r="AM131" s="196"/>
      <c r="AN131" s="196"/>
      <c r="AO131" s="196"/>
      <c r="AP131" s="196"/>
      <c r="AQ131" s="196"/>
      <c r="AR131" s="196"/>
    </row>
    <row r="132" spans="1:44" s="3" customFormat="1" ht="18" hidden="1" x14ac:dyDescent="0.25">
      <c r="A132" s="2"/>
      <c r="B132" s="1"/>
      <c r="C132" s="157"/>
      <c r="D132" s="150"/>
      <c r="E132" s="196"/>
      <c r="F132" s="194"/>
      <c r="G132" s="196"/>
      <c r="H132" s="194"/>
      <c r="I132" s="196"/>
      <c r="J132" s="196"/>
      <c r="K132" s="196"/>
      <c r="L132" s="196"/>
      <c r="M132" s="196"/>
      <c r="N132" s="196"/>
      <c r="O132" s="196"/>
      <c r="P132" s="196"/>
      <c r="Q132" s="196"/>
      <c r="R132" s="196"/>
      <c r="S132" s="196"/>
      <c r="T132" s="196"/>
      <c r="U132" s="196"/>
      <c r="V132" s="196"/>
      <c r="W132" s="196"/>
      <c r="X132" s="196"/>
      <c r="Y132" s="196"/>
      <c r="Z132" s="196"/>
      <c r="AA132" s="196"/>
      <c r="AB132" s="196"/>
      <c r="AC132" s="196"/>
      <c r="AD132" s="196"/>
      <c r="AE132" s="196"/>
      <c r="AF132" s="196"/>
      <c r="AG132" s="196"/>
      <c r="AH132" s="196"/>
      <c r="AI132" s="196"/>
      <c r="AJ132" s="196"/>
      <c r="AK132" s="196"/>
      <c r="AL132" s="196"/>
      <c r="AM132" s="196"/>
      <c r="AN132" s="196"/>
      <c r="AO132" s="196"/>
      <c r="AP132" s="196"/>
      <c r="AQ132" s="196"/>
      <c r="AR132" s="196"/>
    </row>
    <row r="133" spans="1:44" s="3" customFormat="1" ht="18" hidden="1" x14ac:dyDescent="0.25">
      <c r="A133" s="2"/>
      <c r="B133" s="1"/>
      <c r="C133" s="157"/>
      <c r="D133" s="150"/>
      <c r="E133" s="196"/>
      <c r="F133" s="194"/>
      <c r="G133" s="196"/>
      <c r="H133" s="194"/>
      <c r="I133" s="196"/>
      <c r="J133" s="196"/>
      <c r="K133" s="196"/>
      <c r="L133" s="196"/>
      <c r="M133" s="196"/>
      <c r="N133" s="196"/>
      <c r="O133" s="196"/>
      <c r="P133" s="196"/>
      <c r="Q133" s="196"/>
      <c r="R133" s="196"/>
      <c r="S133" s="196"/>
      <c r="T133" s="196"/>
      <c r="U133" s="196"/>
      <c r="V133" s="196"/>
      <c r="W133" s="196"/>
      <c r="X133" s="196"/>
      <c r="Y133" s="196"/>
      <c r="Z133" s="196"/>
      <c r="AA133" s="196"/>
      <c r="AB133" s="196"/>
      <c r="AC133" s="196"/>
      <c r="AD133" s="196"/>
      <c r="AE133" s="196"/>
      <c r="AF133" s="196"/>
      <c r="AG133" s="196"/>
      <c r="AH133" s="196"/>
      <c r="AI133" s="196"/>
      <c r="AJ133" s="196"/>
      <c r="AK133" s="196"/>
      <c r="AL133" s="196"/>
      <c r="AM133" s="196"/>
      <c r="AN133" s="196"/>
      <c r="AO133" s="196"/>
      <c r="AP133" s="196"/>
      <c r="AQ133" s="196"/>
      <c r="AR133" s="196"/>
    </row>
    <row r="134" spans="1:44" s="3" customFormat="1" ht="18" hidden="1" x14ac:dyDescent="0.25">
      <c r="A134" s="2"/>
      <c r="B134" s="1"/>
      <c r="C134" s="157"/>
      <c r="D134" s="150"/>
      <c r="E134" s="196"/>
      <c r="F134" s="194"/>
      <c r="G134" s="196"/>
      <c r="H134" s="194"/>
      <c r="I134" s="196"/>
      <c r="J134" s="196"/>
      <c r="K134" s="196"/>
      <c r="L134" s="196"/>
      <c r="M134" s="196"/>
      <c r="N134" s="196"/>
      <c r="O134" s="196"/>
      <c r="P134" s="196"/>
      <c r="Q134" s="196"/>
      <c r="R134" s="196"/>
      <c r="S134" s="196"/>
      <c r="T134" s="196"/>
      <c r="U134" s="196"/>
      <c r="V134" s="196"/>
      <c r="W134" s="196"/>
      <c r="X134" s="196"/>
      <c r="Y134" s="196"/>
      <c r="Z134" s="196"/>
      <c r="AA134" s="196"/>
      <c r="AB134" s="196"/>
      <c r="AC134" s="196"/>
      <c r="AD134" s="196"/>
      <c r="AE134" s="196"/>
      <c r="AF134" s="196"/>
      <c r="AG134" s="196"/>
      <c r="AH134" s="196"/>
      <c r="AI134" s="196"/>
      <c r="AJ134" s="196"/>
      <c r="AK134" s="196"/>
      <c r="AL134" s="196"/>
      <c r="AM134" s="196"/>
      <c r="AN134" s="196"/>
      <c r="AO134" s="196"/>
      <c r="AP134" s="196"/>
      <c r="AQ134" s="196"/>
      <c r="AR134" s="196"/>
    </row>
    <row r="135" spans="1:44" s="3" customFormat="1" ht="18" hidden="1" x14ac:dyDescent="0.25">
      <c r="A135" s="2"/>
      <c r="B135" s="1"/>
      <c r="C135" s="157"/>
      <c r="D135" s="150"/>
      <c r="E135" s="196"/>
      <c r="F135" s="194"/>
      <c r="G135" s="196"/>
      <c r="H135" s="194"/>
      <c r="I135" s="196"/>
      <c r="J135" s="196"/>
      <c r="K135" s="196"/>
      <c r="L135" s="196"/>
      <c r="M135" s="196"/>
      <c r="N135" s="196"/>
      <c r="O135" s="196"/>
      <c r="P135" s="196"/>
      <c r="Q135" s="196"/>
      <c r="R135" s="196"/>
      <c r="S135" s="196"/>
      <c r="T135" s="196"/>
      <c r="U135" s="196"/>
      <c r="V135" s="196"/>
      <c r="W135" s="196"/>
      <c r="X135" s="196"/>
      <c r="Y135" s="196"/>
      <c r="Z135" s="196"/>
      <c r="AA135" s="196"/>
      <c r="AB135" s="196"/>
      <c r="AC135" s="196"/>
      <c r="AD135" s="196"/>
      <c r="AE135" s="196"/>
      <c r="AF135" s="196"/>
      <c r="AG135" s="196"/>
      <c r="AH135" s="196"/>
      <c r="AI135" s="196"/>
      <c r="AJ135" s="196"/>
      <c r="AK135" s="196"/>
      <c r="AL135" s="196"/>
      <c r="AM135" s="196"/>
      <c r="AN135" s="196"/>
      <c r="AO135" s="196"/>
      <c r="AP135" s="196"/>
      <c r="AQ135" s="196"/>
      <c r="AR135" s="196"/>
    </row>
    <row r="136" spans="1:44" s="3" customFormat="1" ht="18" hidden="1" x14ac:dyDescent="0.25">
      <c r="A136" s="2"/>
      <c r="B136" s="1"/>
      <c r="C136" s="157"/>
      <c r="D136" s="150"/>
      <c r="E136" s="196"/>
      <c r="F136" s="194"/>
      <c r="G136" s="196"/>
      <c r="H136" s="194"/>
      <c r="I136" s="196"/>
      <c r="J136" s="196"/>
      <c r="K136" s="196"/>
      <c r="L136" s="196"/>
      <c r="M136" s="196"/>
      <c r="N136" s="196"/>
      <c r="O136" s="196"/>
      <c r="P136" s="196"/>
      <c r="Q136" s="196"/>
      <c r="R136" s="196"/>
      <c r="S136" s="196"/>
      <c r="T136" s="196"/>
      <c r="U136" s="196"/>
      <c r="V136" s="196"/>
      <c r="W136" s="196"/>
      <c r="X136" s="196"/>
      <c r="Y136" s="196"/>
      <c r="Z136" s="196"/>
      <c r="AA136" s="196"/>
      <c r="AB136" s="196"/>
      <c r="AC136" s="196"/>
      <c r="AD136" s="196"/>
      <c r="AE136" s="196"/>
      <c r="AF136" s="196"/>
      <c r="AG136" s="196"/>
      <c r="AH136" s="196"/>
      <c r="AI136" s="196"/>
      <c r="AJ136" s="196"/>
      <c r="AK136" s="196"/>
      <c r="AL136" s="196"/>
      <c r="AM136" s="196"/>
      <c r="AN136" s="196"/>
      <c r="AO136" s="196"/>
      <c r="AP136" s="196"/>
      <c r="AQ136" s="196"/>
      <c r="AR136" s="196"/>
    </row>
    <row r="137" spans="1:44" s="3" customFormat="1" ht="18" hidden="1" x14ac:dyDescent="0.25">
      <c r="A137" s="2"/>
      <c r="B137" s="1"/>
      <c r="C137" s="157"/>
      <c r="D137" s="150"/>
      <c r="E137" s="196"/>
      <c r="F137" s="194"/>
      <c r="G137" s="196"/>
      <c r="H137" s="194"/>
      <c r="I137" s="196"/>
      <c r="J137" s="196"/>
      <c r="K137" s="196"/>
      <c r="L137" s="196"/>
      <c r="M137" s="196"/>
      <c r="N137" s="196"/>
      <c r="O137" s="196"/>
      <c r="P137" s="196"/>
      <c r="Q137" s="196"/>
      <c r="R137" s="196"/>
      <c r="S137" s="196"/>
      <c r="T137" s="196"/>
      <c r="U137" s="196"/>
      <c r="V137" s="196"/>
      <c r="W137" s="196"/>
      <c r="X137" s="196"/>
      <c r="Y137" s="196"/>
      <c r="Z137" s="196"/>
      <c r="AA137" s="196"/>
      <c r="AB137" s="196"/>
      <c r="AC137" s="196"/>
      <c r="AD137" s="196"/>
      <c r="AE137" s="196"/>
      <c r="AF137" s="196"/>
      <c r="AG137" s="196"/>
      <c r="AH137" s="196"/>
      <c r="AI137" s="196"/>
      <c r="AJ137" s="196"/>
      <c r="AK137" s="196"/>
      <c r="AL137" s="196"/>
      <c r="AM137" s="196"/>
      <c r="AN137" s="196"/>
      <c r="AO137" s="196"/>
      <c r="AP137" s="196"/>
      <c r="AQ137" s="196"/>
      <c r="AR137" s="196"/>
    </row>
    <row r="138" spans="1:44" s="3" customFormat="1" ht="18" hidden="1" x14ac:dyDescent="0.25">
      <c r="A138" s="2"/>
      <c r="B138" s="1"/>
      <c r="C138" s="157"/>
      <c r="D138" s="150"/>
      <c r="E138" s="196"/>
      <c r="F138" s="194"/>
      <c r="G138" s="196"/>
      <c r="H138" s="194"/>
      <c r="I138" s="196"/>
      <c r="J138" s="196"/>
      <c r="K138" s="196"/>
      <c r="L138" s="196"/>
      <c r="M138" s="196"/>
      <c r="N138" s="196"/>
      <c r="O138" s="196"/>
      <c r="P138" s="196"/>
      <c r="Q138" s="196"/>
      <c r="R138" s="196"/>
      <c r="S138" s="196"/>
      <c r="T138" s="196"/>
      <c r="U138" s="196"/>
      <c r="V138" s="196"/>
      <c r="W138" s="196"/>
      <c r="X138" s="196"/>
      <c r="Y138" s="196"/>
      <c r="Z138" s="196"/>
      <c r="AA138" s="196"/>
      <c r="AB138" s="196"/>
      <c r="AC138" s="196"/>
      <c r="AD138" s="196"/>
      <c r="AE138" s="196"/>
      <c r="AF138" s="196"/>
      <c r="AG138" s="196"/>
      <c r="AH138" s="196"/>
      <c r="AI138" s="196"/>
      <c r="AJ138" s="196"/>
      <c r="AK138" s="196"/>
      <c r="AL138" s="196"/>
      <c r="AM138" s="196"/>
      <c r="AN138" s="196"/>
      <c r="AO138" s="196"/>
      <c r="AP138" s="196"/>
      <c r="AQ138" s="196"/>
      <c r="AR138" s="196"/>
    </row>
    <row r="139" spans="1:44" ht="15.75" hidden="1" x14ac:dyDescent="0.25">
      <c r="D139" s="151"/>
      <c r="E139" s="199"/>
      <c r="F139" s="156"/>
      <c r="G139" s="198"/>
      <c r="H139" s="198"/>
      <c r="I139" s="198"/>
      <c r="J139" s="156"/>
      <c r="K139" s="156"/>
      <c r="L139" s="156"/>
      <c r="M139" s="156"/>
      <c r="N139" s="156"/>
      <c r="O139" s="156"/>
      <c r="P139" s="156"/>
      <c r="Q139" s="156"/>
      <c r="R139" s="156"/>
      <c r="S139" s="156"/>
      <c r="T139" s="156"/>
      <c r="U139" s="156"/>
      <c r="V139" s="156"/>
      <c r="W139" s="156"/>
      <c r="X139" s="156"/>
      <c r="Y139" s="156"/>
      <c r="Z139" s="156"/>
      <c r="AA139" s="156"/>
      <c r="AB139" s="156"/>
      <c r="AC139" s="156"/>
      <c r="AD139" s="156"/>
      <c r="AE139" s="156"/>
      <c r="AF139" s="156"/>
      <c r="AG139" s="156"/>
      <c r="AH139" s="156"/>
      <c r="AI139" s="154"/>
    </row>
    <row r="140" spans="1:44" ht="15.75" hidden="1" x14ac:dyDescent="0.25">
      <c r="D140" s="151"/>
      <c r="E140" s="199"/>
      <c r="F140" s="156"/>
      <c r="G140" s="198"/>
      <c r="H140" s="198"/>
      <c r="I140" s="198"/>
      <c r="J140" s="156"/>
      <c r="K140" s="156"/>
      <c r="L140" s="156"/>
      <c r="M140" s="156"/>
      <c r="N140" s="156"/>
      <c r="O140" s="156"/>
      <c r="P140" s="156"/>
      <c r="Q140" s="156"/>
      <c r="R140" s="156"/>
      <c r="S140" s="156"/>
      <c r="T140" s="156"/>
      <c r="U140" s="156"/>
      <c r="V140" s="156"/>
      <c r="W140" s="156"/>
      <c r="X140" s="156"/>
      <c r="Y140" s="156"/>
      <c r="Z140" s="156"/>
      <c r="AA140" s="156"/>
      <c r="AB140" s="156"/>
      <c r="AC140" s="156"/>
      <c r="AD140" s="156"/>
      <c r="AE140" s="156"/>
      <c r="AF140" s="156"/>
      <c r="AG140" s="156"/>
      <c r="AH140" s="156"/>
      <c r="AI140" s="154"/>
    </row>
    <row r="141" spans="1:44" ht="15.75" x14ac:dyDescent="0.25">
      <c r="D141" s="151"/>
      <c r="E141" s="199"/>
      <c r="F141" s="156"/>
      <c r="G141" s="198"/>
      <c r="H141" s="198"/>
      <c r="I141" s="198"/>
      <c r="J141" s="156"/>
      <c r="K141" s="156"/>
      <c r="L141" s="156"/>
      <c r="M141" s="156"/>
      <c r="N141" s="156"/>
      <c r="O141" s="156"/>
      <c r="P141" s="156"/>
      <c r="Q141" s="156"/>
      <c r="R141" s="156"/>
      <c r="S141" s="156"/>
      <c r="T141" s="156"/>
      <c r="U141" s="156"/>
      <c r="V141" s="156"/>
      <c r="W141" s="156"/>
      <c r="X141" s="156"/>
      <c r="Y141" s="156"/>
      <c r="Z141" s="156"/>
      <c r="AA141" s="156"/>
      <c r="AB141" s="156"/>
      <c r="AC141" s="156"/>
      <c r="AD141" s="156"/>
      <c r="AE141" s="156"/>
      <c r="AF141" s="156"/>
      <c r="AG141" s="156"/>
      <c r="AH141" s="156"/>
      <c r="AI141" s="154"/>
    </row>
    <row r="142" spans="1:44" ht="15.75" x14ac:dyDescent="0.25">
      <c r="D142" s="151"/>
      <c r="E142" s="199"/>
      <c r="F142" s="156"/>
      <c r="G142" s="198"/>
      <c r="H142" s="198"/>
      <c r="I142" s="198"/>
      <c r="J142" s="156"/>
      <c r="K142" s="156"/>
      <c r="L142" s="156"/>
      <c r="M142" s="156"/>
      <c r="N142" s="156"/>
      <c r="O142" s="156"/>
      <c r="P142" s="156"/>
      <c r="Q142" s="156"/>
      <c r="R142" s="156"/>
      <c r="S142" s="156"/>
      <c r="T142" s="156"/>
      <c r="U142" s="156"/>
      <c r="V142" s="156"/>
      <c r="W142" s="156"/>
      <c r="X142" s="156"/>
      <c r="Y142" s="156"/>
      <c r="Z142" s="156"/>
      <c r="AA142" s="156"/>
      <c r="AB142" s="156"/>
      <c r="AC142" s="156"/>
      <c r="AD142" s="156"/>
      <c r="AE142" s="156"/>
      <c r="AF142" s="156"/>
      <c r="AG142" s="156"/>
      <c r="AH142" s="156"/>
      <c r="AI142" s="154"/>
    </row>
    <row r="143" spans="1:44" ht="15.75" x14ac:dyDescent="0.25">
      <c r="D143" s="151"/>
      <c r="E143" s="199"/>
      <c r="F143" s="156"/>
      <c r="G143" s="198"/>
      <c r="H143" s="198"/>
      <c r="I143" s="198"/>
      <c r="J143" s="156"/>
      <c r="K143" s="156"/>
      <c r="L143" s="156"/>
      <c r="M143" s="156"/>
      <c r="N143" s="156"/>
      <c r="O143" s="156"/>
      <c r="P143" s="156"/>
      <c r="Q143" s="156"/>
      <c r="R143" s="156"/>
      <c r="S143" s="156"/>
      <c r="T143" s="156"/>
      <c r="U143" s="156"/>
      <c r="V143" s="156"/>
      <c r="W143" s="156"/>
      <c r="X143" s="156"/>
      <c r="Y143" s="156"/>
      <c r="Z143" s="156"/>
      <c r="AA143" s="156"/>
      <c r="AB143" s="156"/>
      <c r="AC143" s="156"/>
      <c r="AD143" s="156"/>
      <c r="AE143" s="156"/>
      <c r="AF143" s="156"/>
      <c r="AG143" s="156"/>
      <c r="AH143" s="156"/>
      <c r="AI143" s="154"/>
    </row>
    <row r="144" spans="1:44" ht="15.75" x14ac:dyDescent="0.25">
      <c r="D144" s="151"/>
      <c r="E144" s="199"/>
      <c r="F144" s="156"/>
      <c r="G144" s="198"/>
      <c r="H144" s="198"/>
      <c r="I144" s="198"/>
      <c r="J144" s="156"/>
      <c r="K144" s="156"/>
      <c r="L144" s="156"/>
      <c r="M144" s="156"/>
      <c r="N144" s="156"/>
      <c r="O144" s="156"/>
      <c r="P144" s="156"/>
      <c r="Q144" s="156"/>
      <c r="R144" s="156"/>
      <c r="S144" s="156"/>
      <c r="T144" s="156"/>
      <c r="U144" s="156"/>
      <c r="V144" s="156"/>
      <c r="W144" s="156"/>
      <c r="X144" s="156"/>
      <c r="Y144" s="156"/>
      <c r="Z144" s="156"/>
      <c r="AA144" s="156"/>
      <c r="AB144" s="156"/>
      <c r="AC144" s="156"/>
      <c r="AD144" s="156"/>
      <c r="AE144" s="156"/>
      <c r="AF144" s="156"/>
      <c r="AG144" s="156"/>
      <c r="AH144" s="156"/>
      <c r="AI144" s="154"/>
    </row>
    <row r="145" spans="4:35" ht="15.75" x14ac:dyDescent="0.25">
      <c r="D145" s="151"/>
      <c r="E145" s="199"/>
      <c r="F145" s="156"/>
      <c r="G145" s="198"/>
      <c r="H145" s="198"/>
      <c r="I145" s="198"/>
      <c r="J145" s="156"/>
      <c r="K145" s="156"/>
      <c r="L145" s="156"/>
      <c r="M145" s="156"/>
      <c r="N145" s="156"/>
      <c r="O145" s="156"/>
      <c r="P145" s="156"/>
      <c r="Q145" s="156"/>
      <c r="R145" s="156"/>
      <c r="S145" s="156"/>
      <c r="T145" s="156"/>
      <c r="U145" s="156"/>
      <c r="V145" s="156"/>
      <c r="W145" s="156"/>
      <c r="X145" s="156"/>
      <c r="Y145" s="156"/>
      <c r="Z145" s="156"/>
      <c r="AA145" s="156"/>
      <c r="AB145" s="156"/>
      <c r="AC145" s="156"/>
      <c r="AD145" s="156"/>
      <c r="AE145" s="156"/>
      <c r="AF145" s="156"/>
      <c r="AG145" s="156"/>
      <c r="AH145" s="156"/>
      <c r="AI145" s="154"/>
    </row>
    <row r="146" spans="4:35" ht="15.75" x14ac:dyDescent="0.25">
      <c r="D146" s="151"/>
      <c r="E146" s="199"/>
      <c r="F146" s="156"/>
      <c r="G146" s="198"/>
      <c r="H146" s="198"/>
      <c r="I146" s="198"/>
      <c r="J146" s="156"/>
      <c r="K146" s="156"/>
      <c r="L146" s="156"/>
      <c r="M146" s="156"/>
      <c r="N146" s="156"/>
      <c r="O146" s="156"/>
      <c r="P146" s="156"/>
      <c r="Q146" s="156"/>
      <c r="R146" s="156"/>
      <c r="S146" s="156"/>
      <c r="T146" s="156"/>
      <c r="U146" s="156"/>
      <c r="V146" s="156"/>
      <c r="W146" s="156"/>
      <c r="X146" s="156"/>
      <c r="Y146" s="156"/>
      <c r="Z146" s="156"/>
      <c r="AA146" s="156"/>
      <c r="AB146" s="156"/>
      <c r="AC146" s="156"/>
      <c r="AD146" s="156"/>
      <c r="AE146" s="156"/>
      <c r="AF146" s="156"/>
      <c r="AG146" s="156"/>
      <c r="AH146" s="156"/>
      <c r="AI146" s="154"/>
    </row>
    <row r="147" spans="4:35" ht="15.75" x14ac:dyDescent="0.25">
      <c r="D147" s="151"/>
      <c r="E147" s="199"/>
      <c r="F147" s="156"/>
      <c r="G147" s="198"/>
      <c r="H147" s="198"/>
      <c r="I147" s="198"/>
      <c r="J147" s="156"/>
      <c r="K147" s="156"/>
      <c r="L147" s="156"/>
      <c r="M147" s="156"/>
      <c r="N147" s="156"/>
      <c r="O147" s="156"/>
      <c r="P147" s="156"/>
      <c r="Q147" s="156"/>
      <c r="R147" s="156"/>
      <c r="S147" s="156"/>
      <c r="T147" s="156"/>
      <c r="U147" s="156"/>
      <c r="V147" s="156"/>
      <c r="W147" s="156"/>
      <c r="X147" s="156"/>
      <c r="Y147" s="156"/>
      <c r="Z147" s="156"/>
      <c r="AA147" s="156"/>
      <c r="AB147" s="156"/>
      <c r="AC147" s="156"/>
      <c r="AD147" s="156"/>
      <c r="AE147" s="156"/>
      <c r="AF147" s="156"/>
      <c r="AG147" s="156"/>
      <c r="AH147" s="156"/>
      <c r="AI147" s="154"/>
    </row>
    <row r="148" spans="4:35" ht="15.75" x14ac:dyDescent="0.25">
      <c r="D148" s="151"/>
      <c r="E148" s="199"/>
      <c r="F148" s="156"/>
      <c r="G148" s="198"/>
      <c r="H148" s="198"/>
      <c r="I148" s="198"/>
      <c r="J148" s="156"/>
      <c r="K148" s="156"/>
      <c r="L148" s="156"/>
      <c r="M148" s="156"/>
      <c r="N148" s="156"/>
      <c r="O148" s="156"/>
      <c r="P148" s="156"/>
      <c r="Q148" s="156"/>
      <c r="R148" s="156"/>
      <c r="S148" s="156"/>
      <c r="T148" s="156"/>
      <c r="U148" s="156"/>
      <c r="V148" s="156"/>
      <c r="W148" s="156"/>
      <c r="X148" s="156"/>
      <c r="Y148" s="156"/>
      <c r="Z148" s="156"/>
      <c r="AA148" s="156"/>
      <c r="AB148" s="156"/>
      <c r="AC148" s="156"/>
      <c r="AD148" s="156"/>
      <c r="AE148" s="156"/>
      <c r="AF148" s="156"/>
      <c r="AG148" s="156"/>
      <c r="AH148" s="156"/>
      <c r="AI148" s="154"/>
    </row>
    <row r="149" spans="4:35" ht="15.75" x14ac:dyDescent="0.25">
      <c r="D149" s="151"/>
      <c r="E149" s="199"/>
      <c r="F149" s="156"/>
      <c r="G149" s="198"/>
      <c r="H149" s="198"/>
      <c r="I149" s="198"/>
      <c r="J149" s="156"/>
      <c r="K149" s="156"/>
      <c r="L149" s="156"/>
      <c r="M149" s="156"/>
      <c r="N149" s="156"/>
      <c r="O149" s="156"/>
      <c r="P149" s="156"/>
      <c r="Q149" s="156"/>
      <c r="R149" s="156"/>
      <c r="S149" s="156"/>
      <c r="T149" s="156"/>
      <c r="U149" s="156"/>
      <c r="V149" s="156"/>
      <c r="W149" s="156"/>
      <c r="X149" s="156"/>
      <c r="Y149" s="156"/>
      <c r="Z149" s="156"/>
      <c r="AA149" s="156"/>
      <c r="AB149" s="156"/>
      <c r="AC149" s="156"/>
      <c r="AD149" s="156"/>
      <c r="AE149" s="156"/>
      <c r="AF149" s="156"/>
      <c r="AG149" s="156"/>
      <c r="AH149" s="156"/>
      <c r="AI149" s="154"/>
    </row>
    <row r="150" spans="4:35" ht="15.75" x14ac:dyDescent="0.25">
      <c r="D150" s="151"/>
      <c r="E150" s="199"/>
      <c r="F150" s="156"/>
      <c r="G150" s="198"/>
      <c r="H150" s="198"/>
      <c r="I150" s="198"/>
      <c r="J150" s="156"/>
      <c r="K150" s="156"/>
      <c r="L150" s="156"/>
      <c r="M150" s="156"/>
      <c r="N150" s="156"/>
      <c r="O150" s="156"/>
      <c r="P150" s="156"/>
      <c r="Q150" s="156"/>
      <c r="R150" s="156"/>
      <c r="S150" s="156"/>
      <c r="T150" s="156"/>
      <c r="U150" s="156"/>
      <c r="V150" s="156"/>
      <c r="W150" s="156"/>
      <c r="X150" s="156"/>
      <c r="Y150" s="156"/>
      <c r="Z150" s="156"/>
      <c r="AA150" s="156"/>
      <c r="AB150" s="156"/>
      <c r="AC150" s="156"/>
      <c r="AD150" s="156"/>
      <c r="AE150" s="156"/>
      <c r="AF150" s="156"/>
      <c r="AG150" s="156"/>
      <c r="AH150" s="156"/>
      <c r="AI150" s="154"/>
    </row>
    <row r="151" spans="4:35" ht="15.75" x14ac:dyDescent="0.25">
      <c r="D151" s="151"/>
      <c r="E151" s="199"/>
      <c r="F151" s="156"/>
      <c r="G151" s="198"/>
      <c r="H151" s="198"/>
      <c r="I151" s="198"/>
      <c r="J151" s="156"/>
      <c r="K151" s="156"/>
      <c r="L151" s="156"/>
      <c r="M151" s="156"/>
      <c r="N151" s="156"/>
      <c r="O151" s="156"/>
      <c r="P151" s="156"/>
      <c r="Q151" s="156"/>
      <c r="R151" s="156"/>
      <c r="S151" s="156"/>
      <c r="T151" s="156"/>
      <c r="U151" s="156"/>
      <c r="V151" s="156"/>
      <c r="W151" s="156"/>
      <c r="X151" s="156"/>
      <c r="Y151" s="156"/>
      <c r="Z151" s="156"/>
      <c r="AA151" s="156"/>
      <c r="AB151" s="156"/>
      <c r="AC151" s="156"/>
      <c r="AD151" s="156"/>
      <c r="AE151" s="156"/>
      <c r="AF151" s="156"/>
      <c r="AG151" s="156"/>
      <c r="AH151" s="156"/>
      <c r="AI151" s="154"/>
    </row>
    <row r="152" spans="4:35" ht="15.75" x14ac:dyDescent="0.25">
      <c r="D152" s="151"/>
      <c r="E152" s="199"/>
      <c r="F152" s="156"/>
      <c r="G152" s="198"/>
      <c r="H152" s="198"/>
      <c r="I152" s="198"/>
      <c r="J152" s="156"/>
      <c r="K152" s="156"/>
      <c r="L152" s="156"/>
      <c r="M152" s="156"/>
      <c r="N152" s="156"/>
      <c r="O152" s="156"/>
      <c r="P152" s="156"/>
      <c r="Q152" s="156"/>
      <c r="R152" s="156"/>
      <c r="S152" s="156"/>
      <c r="T152" s="156"/>
      <c r="U152" s="156"/>
      <c r="V152" s="156"/>
      <c r="W152" s="156"/>
      <c r="X152" s="156"/>
      <c r="Y152" s="156"/>
      <c r="Z152" s="156"/>
      <c r="AA152" s="156"/>
      <c r="AB152" s="156"/>
      <c r="AC152" s="156"/>
      <c r="AD152" s="156"/>
      <c r="AE152" s="156"/>
      <c r="AF152" s="156"/>
      <c r="AG152" s="156"/>
      <c r="AH152" s="156"/>
      <c r="AI152" s="154"/>
    </row>
    <row r="153" spans="4:35" ht="15.75" x14ac:dyDescent="0.25">
      <c r="D153" s="151"/>
      <c r="E153" s="199"/>
      <c r="F153" s="156"/>
      <c r="G153" s="198"/>
      <c r="H153" s="198"/>
      <c r="I153" s="198"/>
      <c r="J153" s="156"/>
      <c r="K153" s="156"/>
      <c r="L153" s="156"/>
      <c r="M153" s="156"/>
      <c r="N153" s="156"/>
      <c r="O153" s="156"/>
      <c r="P153" s="156"/>
      <c r="Q153" s="156"/>
      <c r="R153" s="156"/>
      <c r="S153" s="156"/>
      <c r="T153" s="156"/>
      <c r="U153" s="156"/>
      <c r="V153" s="156"/>
      <c r="W153" s="156"/>
      <c r="X153" s="156"/>
      <c r="Y153" s="156"/>
      <c r="Z153" s="156"/>
      <c r="AA153" s="156"/>
      <c r="AB153" s="156"/>
      <c r="AC153" s="156"/>
      <c r="AD153" s="156"/>
      <c r="AE153" s="156"/>
      <c r="AF153" s="156"/>
      <c r="AG153" s="156"/>
      <c r="AH153" s="156"/>
      <c r="AI153" s="154"/>
    </row>
    <row r="154" spans="4:35" ht="15.75" x14ac:dyDescent="0.25">
      <c r="D154" s="151"/>
      <c r="E154" s="199"/>
      <c r="F154" s="156"/>
      <c r="G154" s="198"/>
      <c r="H154" s="198"/>
      <c r="I154" s="198"/>
      <c r="J154" s="156"/>
      <c r="K154" s="156"/>
      <c r="L154" s="156"/>
      <c r="M154" s="156"/>
      <c r="N154" s="156"/>
      <c r="O154" s="156"/>
      <c r="P154" s="156"/>
      <c r="Q154" s="156"/>
      <c r="R154" s="156"/>
      <c r="S154" s="156"/>
      <c r="T154" s="156"/>
      <c r="U154" s="156"/>
      <c r="V154" s="156"/>
      <c r="W154" s="156"/>
      <c r="X154" s="156"/>
      <c r="Y154" s="156"/>
      <c r="Z154" s="156"/>
      <c r="AA154" s="156"/>
      <c r="AB154" s="156"/>
      <c r="AC154" s="156"/>
      <c r="AD154" s="156"/>
      <c r="AE154" s="156"/>
      <c r="AF154" s="156"/>
      <c r="AG154" s="156"/>
      <c r="AH154" s="156"/>
      <c r="AI154" s="154"/>
    </row>
    <row r="155" spans="4:35" ht="15.75" x14ac:dyDescent="0.25">
      <c r="D155" s="151"/>
      <c r="E155" s="199"/>
      <c r="F155" s="156"/>
      <c r="G155" s="198"/>
      <c r="H155" s="198"/>
      <c r="I155" s="198"/>
      <c r="J155" s="156"/>
      <c r="K155" s="156"/>
      <c r="L155" s="156"/>
      <c r="M155" s="156"/>
      <c r="N155" s="156"/>
      <c r="O155" s="156"/>
      <c r="P155" s="156"/>
      <c r="Q155" s="156"/>
      <c r="R155" s="156"/>
      <c r="S155" s="156"/>
      <c r="T155" s="156"/>
      <c r="U155" s="156"/>
      <c r="V155" s="156"/>
      <c r="W155" s="156"/>
      <c r="X155" s="156"/>
      <c r="Y155" s="156"/>
      <c r="Z155" s="156"/>
      <c r="AA155" s="156"/>
      <c r="AB155" s="156"/>
      <c r="AC155" s="156"/>
      <c r="AD155" s="156"/>
      <c r="AE155" s="156"/>
      <c r="AF155" s="156"/>
      <c r="AG155" s="156"/>
      <c r="AH155" s="156"/>
      <c r="AI155" s="154"/>
    </row>
    <row r="156" spans="4:35" ht="15.75" x14ac:dyDescent="0.25">
      <c r="D156" s="151"/>
      <c r="E156" s="199"/>
      <c r="F156" s="156"/>
      <c r="G156" s="198"/>
      <c r="H156" s="198"/>
      <c r="I156" s="198"/>
      <c r="J156" s="156"/>
      <c r="K156" s="156"/>
      <c r="L156" s="156"/>
      <c r="M156" s="156"/>
      <c r="N156" s="156"/>
      <c r="O156" s="156"/>
      <c r="P156" s="156"/>
      <c r="Q156" s="156"/>
      <c r="R156" s="156"/>
      <c r="S156" s="156"/>
      <c r="T156" s="156"/>
      <c r="U156" s="156"/>
      <c r="V156" s="156"/>
      <c r="W156" s="156"/>
      <c r="X156" s="156"/>
      <c r="Y156" s="156"/>
      <c r="Z156" s="156"/>
      <c r="AA156" s="156"/>
      <c r="AB156" s="156"/>
      <c r="AC156" s="156"/>
      <c r="AD156" s="156"/>
      <c r="AE156" s="156"/>
      <c r="AF156" s="156"/>
      <c r="AG156" s="156"/>
      <c r="AH156" s="156"/>
      <c r="AI156" s="154"/>
    </row>
    <row r="157" spans="4:35" ht="15.75" x14ac:dyDescent="0.25">
      <c r="D157" s="151"/>
      <c r="E157" s="199"/>
      <c r="F157" s="156"/>
      <c r="G157" s="198"/>
      <c r="H157" s="198"/>
      <c r="I157" s="198"/>
      <c r="J157" s="156"/>
      <c r="K157" s="156"/>
      <c r="L157" s="156"/>
      <c r="M157" s="156"/>
      <c r="N157" s="156"/>
      <c r="O157" s="156"/>
      <c r="P157" s="156"/>
      <c r="Q157" s="156"/>
      <c r="R157" s="156"/>
      <c r="S157" s="156"/>
      <c r="T157" s="156"/>
      <c r="U157" s="156"/>
      <c r="V157" s="156"/>
      <c r="W157" s="156"/>
      <c r="X157" s="156"/>
      <c r="Y157" s="156"/>
      <c r="Z157" s="156"/>
      <c r="AA157" s="156"/>
      <c r="AB157" s="156"/>
      <c r="AC157" s="156"/>
      <c r="AD157" s="156"/>
      <c r="AE157" s="156"/>
      <c r="AF157" s="156"/>
      <c r="AG157" s="156"/>
      <c r="AH157" s="156"/>
      <c r="AI157" s="154"/>
    </row>
    <row r="158" spans="4:35" ht="15.75" x14ac:dyDescent="0.25">
      <c r="D158" s="151"/>
      <c r="E158" s="199"/>
      <c r="F158" s="156"/>
      <c r="G158" s="198"/>
      <c r="H158" s="198"/>
      <c r="I158" s="198"/>
      <c r="J158" s="156"/>
      <c r="K158" s="156"/>
      <c r="L158" s="156"/>
      <c r="M158" s="156"/>
      <c r="N158" s="156"/>
      <c r="O158" s="156"/>
      <c r="P158" s="156"/>
      <c r="Q158" s="156"/>
      <c r="R158" s="156"/>
      <c r="S158" s="156"/>
      <c r="T158" s="156"/>
      <c r="U158" s="156"/>
      <c r="V158" s="156"/>
      <c r="W158" s="156"/>
      <c r="X158" s="156"/>
      <c r="Y158" s="156"/>
      <c r="Z158" s="156"/>
      <c r="AA158" s="156"/>
      <c r="AB158" s="156"/>
      <c r="AC158" s="156"/>
      <c r="AD158" s="156"/>
      <c r="AE158" s="156"/>
      <c r="AF158" s="156"/>
      <c r="AG158" s="156"/>
      <c r="AH158" s="156"/>
      <c r="AI158" s="154"/>
    </row>
    <row r="159" spans="4:35" ht="15.75" x14ac:dyDescent="0.25">
      <c r="D159" s="151"/>
      <c r="E159" s="199"/>
      <c r="F159" s="156"/>
      <c r="G159" s="198"/>
      <c r="H159" s="198"/>
      <c r="I159" s="198"/>
      <c r="J159" s="156"/>
      <c r="K159" s="156"/>
      <c r="L159" s="156"/>
      <c r="M159" s="156"/>
      <c r="N159" s="156"/>
      <c r="O159" s="156"/>
      <c r="P159" s="156"/>
      <c r="Q159" s="156"/>
      <c r="R159" s="156"/>
      <c r="S159" s="156"/>
      <c r="T159" s="156"/>
      <c r="U159" s="156"/>
      <c r="V159" s="156"/>
      <c r="W159" s="156"/>
      <c r="X159" s="156"/>
      <c r="Y159" s="156"/>
      <c r="Z159" s="156"/>
      <c r="AA159" s="156"/>
      <c r="AB159" s="156"/>
      <c r="AC159" s="156"/>
      <c r="AD159" s="156"/>
      <c r="AE159" s="156"/>
      <c r="AF159" s="156"/>
      <c r="AG159" s="156"/>
      <c r="AH159" s="156"/>
      <c r="AI159" s="154"/>
    </row>
    <row r="160" spans="4:35" ht="15.75" x14ac:dyDescent="0.25">
      <c r="D160" s="151"/>
      <c r="E160" s="199"/>
      <c r="F160" s="156"/>
      <c r="G160" s="198"/>
      <c r="H160" s="198"/>
      <c r="I160" s="198"/>
      <c r="J160" s="156"/>
      <c r="K160" s="156"/>
      <c r="L160" s="156"/>
      <c r="M160" s="156"/>
      <c r="N160" s="156"/>
      <c r="O160" s="156"/>
      <c r="P160" s="156"/>
      <c r="Q160" s="156"/>
      <c r="R160" s="156"/>
      <c r="S160" s="156"/>
      <c r="T160" s="156"/>
      <c r="U160" s="156"/>
      <c r="V160" s="156"/>
      <c r="W160" s="156"/>
      <c r="X160" s="156"/>
      <c r="Y160" s="156"/>
      <c r="Z160" s="156"/>
      <c r="AA160" s="156"/>
      <c r="AB160" s="156"/>
      <c r="AC160" s="156"/>
      <c r="AD160" s="156"/>
      <c r="AE160" s="156"/>
      <c r="AF160" s="156"/>
      <c r="AG160" s="156"/>
      <c r="AH160" s="156"/>
      <c r="AI160" s="154"/>
    </row>
    <row r="161" spans="4:35" ht="15.75" x14ac:dyDescent="0.25">
      <c r="D161" s="151"/>
      <c r="E161" s="199"/>
      <c r="F161" s="156"/>
      <c r="G161" s="198"/>
      <c r="H161" s="198"/>
      <c r="I161" s="198"/>
      <c r="J161" s="156"/>
      <c r="K161" s="156"/>
      <c r="L161" s="156"/>
      <c r="M161" s="156"/>
      <c r="N161" s="156"/>
      <c r="O161" s="156"/>
      <c r="P161" s="156"/>
      <c r="Q161" s="156"/>
      <c r="R161" s="156"/>
      <c r="S161" s="156"/>
      <c r="T161" s="156"/>
      <c r="U161" s="156"/>
      <c r="V161" s="156"/>
      <c r="W161" s="156"/>
      <c r="X161" s="156"/>
      <c r="Y161" s="156"/>
      <c r="Z161" s="156"/>
      <c r="AA161" s="156"/>
      <c r="AB161" s="156"/>
      <c r="AC161" s="156"/>
      <c r="AD161" s="156"/>
      <c r="AE161" s="156"/>
      <c r="AF161" s="156"/>
      <c r="AG161" s="156"/>
      <c r="AH161" s="156"/>
      <c r="AI161" s="154"/>
    </row>
    <row r="162" spans="4:35" ht="15.75" x14ac:dyDescent="0.25">
      <c r="D162" s="151"/>
      <c r="E162" s="199"/>
      <c r="F162" s="156"/>
      <c r="G162" s="198"/>
      <c r="H162" s="198"/>
      <c r="I162" s="198"/>
      <c r="J162" s="156"/>
      <c r="K162" s="156"/>
      <c r="L162" s="156"/>
      <c r="M162" s="156"/>
      <c r="N162" s="156"/>
      <c r="O162" s="156"/>
      <c r="P162" s="156"/>
      <c r="Q162" s="156"/>
      <c r="R162" s="156"/>
      <c r="S162" s="156"/>
      <c r="T162" s="156"/>
      <c r="U162" s="156"/>
      <c r="V162" s="156"/>
      <c r="W162" s="156"/>
      <c r="X162" s="156"/>
      <c r="Y162" s="156"/>
      <c r="Z162" s="156"/>
      <c r="AA162" s="156"/>
      <c r="AB162" s="156"/>
      <c r="AC162" s="156"/>
      <c r="AD162" s="156"/>
      <c r="AE162" s="156"/>
      <c r="AF162" s="156"/>
      <c r="AG162" s="156"/>
      <c r="AH162" s="156"/>
      <c r="AI162" s="154"/>
    </row>
  </sheetData>
  <sheetProtection formatCells="0" formatColumns="0" formatRows="0" insertColumns="0" insertRows="0" insertHyperlinks="0" deleteColumns="0" deleteRows="0" sort="0" autoFilter="0" pivotTables="0"/>
  <mergeCells count="2">
    <mergeCell ref="A2:B6"/>
    <mergeCell ref="C2:AS6"/>
  </mergeCells>
  <conditionalFormatting sqref="A37:D37">
    <cfRule type="cellIs" dxfId="1729" priority="303" stopIfTrue="1" operator="lessThan">
      <formula>#REF!</formula>
    </cfRule>
  </conditionalFormatting>
  <conditionalFormatting sqref="E37">
    <cfRule type="cellIs" dxfId="1728" priority="12" stopIfTrue="1" operator="lessThan">
      <formula>#REF!</formula>
    </cfRule>
  </conditionalFormatting>
  <conditionalFormatting sqref="G37 I37:AG37">
    <cfRule type="cellIs" dxfId="1727" priority="8" stopIfTrue="1" operator="lessThan">
      <formula>#REF!</formula>
    </cfRule>
  </conditionalFormatting>
  <conditionalFormatting sqref="AH37">
    <cfRule type="cellIs" dxfId="1726" priority="7" stopIfTrue="1" operator="lessThan">
      <formula>#REF!</formula>
    </cfRule>
  </conditionalFormatting>
  <conditionalFormatting sqref="AK37:AR37">
    <cfRule type="cellIs" dxfId="1725" priority="4" stopIfTrue="1" operator="lessThan">
      <formula>#REF!</formula>
    </cfRule>
  </conditionalFormatting>
  <conditionalFormatting sqref="AI37">
    <cfRule type="cellIs" dxfId="1724" priority="5" stopIfTrue="1" operator="lessThan">
      <formula>#REF!</formula>
    </cfRule>
  </conditionalFormatting>
  <conditionalFormatting sqref="AJ37">
    <cfRule type="cellIs" dxfId="1723" priority="3" stopIfTrue="1" operator="lessThan">
      <formula>#REF!</formula>
    </cfRule>
  </conditionalFormatting>
  <conditionalFormatting sqref="F37 F54 F71 F88 F105 F122">
    <cfRule type="cellIs" dxfId="1722" priority="2" stopIfTrue="1" operator="lessThan">
      <formula>#REF!</formula>
    </cfRule>
  </conditionalFormatting>
  <conditionalFormatting sqref="H37 H54 H71 H88 H105 H122">
    <cfRule type="cellIs" dxfId="1721" priority="1" stopIfTrue="1" operator="lessThan">
      <formula>#REF!</formula>
    </cfRule>
  </conditionalFormatting>
  <dataValidations count="1">
    <dataValidation type="list" allowBlank="1" showInputMessage="1" showErrorMessage="1" sqref="C15:D15" xr:uid="{00000000-0002-0000-0200-000000000000}">
      <formula1>#REF!</formula1>
    </dataValidation>
  </dataValidations>
  <pageMargins left="0.7" right="0.7" top="0.75" bottom="0.75" header="0.3" footer="0.3"/>
  <pageSetup paperSize="9" orientation="landscape" horizontalDpi="0" verticalDpi="0" r:id="rId1"/>
  <ignoredErrors>
    <ignoredError sqref="E8:G17 E18 E7 G7 G18 I8:AR17 I7:V7 I18:AA18 X7:AR7" unlockedFormula="1"/>
  </ignoredErrors>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200-000001000000}">
          <x14:formula1>
            <xm:f>Données!$F$14:$F$17</xm:f>
          </x14:formula1>
          <xm:sqref>C16:D16</xm:sqref>
        </x14:dataValidation>
        <x14:dataValidation type="list" allowBlank="1" showInputMessage="1" showErrorMessage="1" xr:uid="{00000000-0002-0000-0200-000002000000}">
          <x14:formula1>
            <xm:f>Données!$B$12:$B$30</xm:f>
          </x14:formula1>
          <xm:sqref>C14:D14</xm:sqref>
        </x14:dataValidation>
        <x14:dataValidation type="list" allowBlank="1" showInputMessage="1" showErrorMessage="1" xr:uid="{00000000-0002-0000-0200-000003000000}">
          <x14:formula1>
            <xm:f>Données!$D$14:$D$43</xm:f>
          </x14:formula1>
          <xm:sqref>C13:D13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2"/>
  <dimension ref="A1:BZ88"/>
  <sheetViews>
    <sheetView showGridLines="0" zoomScale="90" zoomScaleNormal="90" workbookViewId="0">
      <selection activeCell="D19" sqref="D19"/>
    </sheetView>
  </sheetViews>
  <sheetFormatPr baseColWidth="10" defaultColWidth="18.7109375" defaultRowHeight="12.75" x14ac:dyDescent="0.2"/>
  <cols>
    <col min="1" max="1" width="18.7109375" style="38" customWidth="1"/>
    <col min="2" max="2" width="21.28515625" style="38" bestFit="1" customWidth="1"/>
    <col min="3" max="3" width="12.140625" style="38" customWidth="1"/>
    <col min="4" max="4" width="36" style="38" bestFit="1" customWidth="1"/>
    <col min="5" max="5" width="18.7109375" style="38"/>
    <col min="6" max="6" width="13.5703125" style="38" bestFit="1" customWidth="1"/>
    <col min="7" max="7" width="18.7109375" style="38"/>
    <col min="8" max="8" width="30.42578125" style="38" customWidth="1"/>
    <col min="9" max="9" width="11.42578125" style="49" customWidth="1"/>
    <col min="10" max="10" width="20" style="49" bestFit="1" customWidth="1"/>
    <col min="11" max="13" width="18.7109375" style="49"/>
    <col min="14" max="15" width="11.42578125" style="121" customWidth="1"/>
    <col min="16" max="16" width="8.85546875" style="121" hidden="1" customWidth="1"/>
    <col min="17" max="18" width="11.42578125" style="121" customWidth="1"/>
    <col min="19" max="20" width="18.7109375" style="38"/>
    <col min="21" max="21" width="11.42578125" style="38" customWidth="1"/>
    <col min="22" max="22" width="27.28515625" style="172" hidden="1" customWidth="1"/>
    <col min="23" max="23" width="11" style="171" hidden="1" customWidth="1"/>
    <col min="24" max="24" width="11" style="215" hidden="1" customWidth="1"/>
    <col min="25" max="25" width="11.42578125" style="38" hidden="1" customWidth="1"/>
    <col min="26" max="26" width="18.7109375" style="38"/>
    <col min="27" max="27" width="18.7109375" style="41" hidden="1" customWidth="1"/>
    <col min="28" max="28" width="7.85546875" style="41" hidden="1" customWidth="1"/>
    <col min="29" max="68" width="4" style="41" hidden="1" customWidth="1"/>
    <col min="69" max="70" width="0" style="41" hidden="1" customWidth="1"/>
    <col min="71" max="72" width="0" style="38" hidden="1" customWidth="1"/>
    <col min="73" max="16384" width="18.7109375" style="38"/>
  </cols>
  <sheetData>
    <row r="1" spans="1:70" s="52" customFormat="1" ht="15" customHeight="1" x14ac:dyDescent="0.2">
      <c r="A1" s="543"/>
      <c r="B1" s="546" t="s">
        <v>50</v>
      </c>
      <c r="C1" s="546"/>
      <c r="D1" s="546"/>
      <c r="E1" s="546"/>
      <c r="F1" s="546"/>
      <c r="G1" s="546"/>
      <c r="H1" s="546"/>
      <c r="I1" s="546"/>
      <c r="J1" s="546"/>
      <c r="K1" s="53"/>
      <c r="L1" s="53"/>
      <c r="M1" s="53"/>
      <c r="N1" s="120"/>
      <c r="O1" s="120"/>
      <c r="P1" s="120"/>
      <c r="Q1" s="120"/>
      <c r="R1" s="120"/>
      <c r="V1" s="180"/>
      <c r="W1" s="205"/>
      <c r="X1" s="213"/>
      <c r="AA1" s="379"/>
      <c r="AB1" s="379"/>
      <c r="AC1" s="379"/>
      <c r="AD1" s="379"/>
      <c r="AE1" s="379"/>
      <c r="AF1" s="379"/>
      <c r="AG1" s="379"/>
      <c r="AH1" s="379"/>
      <c r="AI1" s="379"/>
      <c r="AJ1" s="379"/>
      <c r="AK1" s="379"/>
      <c r="AL1" s="379"/>
      <c r="AM1" s="379"/>
      <c r="AN1" s="379"/>
      <c r="AO1" s="379"/>
      <c r="AP1" s="379"/>
      <c r="AQ1" s="379"/>
      <c r="AR1" s="379"/>
      <c r="AS1" s="379"/>
      <c r="AT1" s="379"/>
      <c r="AU1" s="379"/>
      <c r="AV1" s="379"/>
      <c r="AW1" s="379"/>
      <c r="AX1" s="379"/>
      <c r="AY1" s="379"/>
      <c r="AZ1" s="379"/>
      <c r="BA1" s="379"/>
      <c r="BB1" s="379"/>
      <c r="BC1" s="379"/>
      <c r="BD1" s="379"/>
      <c r="BE1" s="379"/>
      <c r="BF1" s="379"/>
      <c r="BG1" s="379"/>
      <c r="BH1" s="379"/>
      <c r="BI1" s="379"/>
      <c r="BJ1" s="379"/>
      <c r="BK1" s="379"/>
      <c r="BL1" s="379"/>
      <c r="BM1" s="379"/>
      <c r="BN1" s="379"/>
      <c r="BO1" s="379"/>
      <c r="BP1" s="379"/>
      <c r="BQ1" s="379"/>
      <c r="BR1" s="379"/>
    </row>
    <row r="2" spans="1:70" s="52" customFormat="1" ht="15" customHeight="1" x14ac:dyDescent="0.2">
      <c r="A2" s="544"/>
      <c r="B2" s="546"/>
      <c r="C2" s="546"/>
      <c r="D2" s="546"/>
      <c r="E2" s="546"/>
      <c r="F2" s="546"/>
      <c r="G2" s="546"/>
      <c r="H2" s="546"/>
      <c r="I2" s="546"/>
      <c r="J2" s="546"/>
      <c r="K2" s="53"/>
      <c r="L2" s="53"/>
      <c r="M2" s="53"/>
      <c r="N2" s="120"/>
      <c r="O2" s="120"/>
      <c r="P2" s="120"/>
      <c r="Q2" s="120"/>
      <c r="R2" s="120"/>
      <c r="V2" s="180"/>
      <c r="W2" s="205"/>
      <c r="X2" s="213"/>
      <c r="AA2" s="379"/>
      <c r="AB2" s="379"/>
      <c r="AC2" s="379"/>
      <c r="AD2" s="379"/>
      <c r="AE2" s="379"/>
      <c r="AF2" s="379"/>
      <c r="AG2" s="379"/>
      <c r="AH2" s="379"/>
      <c r="AI2" s="379"/>
      <c r="AJ2" s="379"/>
      <c r="AK2" s="379"/>
      <c r="AL2" s="379"/>
      <c r="AM2" s="379"/>
      <c r="AN2" s="379"/>
      <c r="AO2" s="379"/>
      <c r="AP2" s="379"/>
      <c r="AQ2" s="379"/>
      <c r="AR2" s="379"/>
      <c r="AS2" s="379"/>
      <c r="AT2" s="379"/>
      <c r="AU2" s="379"/>
      <c r="AV2" s="379"/>
      <c r="AW2" s="379"/>
      <c r="AX2" s="379"/>
      <c r="AY2" s="379"/>
      <c r="AZ2" s="379"/>
      <c r="BA2" s="379"/>
      <c r="BB2" s="379"/>
      <c r="BC2" s="379"/>
      <c r="BD2" s="379"/>
      <c r="BE2" s="379"/>
      <c r="BF2" s="379"/>
      <c r="BG2" s="379"/>
      <c r="BH2" s="379"/>
      <c r="BI2" s="379"/>
      <c r="BJ2" s="379"/>
      <c r="BK2" s="379"/>
      <c r="BL2" s="379"/>
      <c r="BM2" s="379"/>
      <c r="BN2" s="379"/>
      <c r="BO2" s="379"/>
      <c r="BP2" s="379"/>
      <c r="BQ2" s="379"/>
      <c r="BR2" s="379"/>
    </row>
    <row r="3" spans="1:70" ht="15" customHeight="1" x14ac:dyDescent="0.2">
      <c r="A3" s="544"/>
      <c r="B3" s="546"/>
      <c r="C3" s="546"/>
      <c r="D3" s="546"/>
      <c r="E3" s="546"/>
      <c r="F3" s="546"/>
      <c r="G3" s="546"/>
      <c r="H3" s="546"/>
      <c r="I3" s="546"/>
      <c r="J3" s="546"/>
      <c r="V3" s="173">
        <f>'Suivi  Détaillé'!E19</f>
        <v>0</v>
      </c>
      <c r="W3" s="178" t="str">
        <f>'Suivi  Détaillé'!E20</f>
        <v xml:space="preserve"> </v>
      </c>
      <c r="X3" s="214">
        <f>'Suivi  Détaillé'!E18</f>
        <v>0</v>
      </c>
      <c r="Y3" s="214">
        <f>'Suivi  Détaillé'!E7</f>
        <v>0</v>
      </c>
    </row>
    <row r="4" spans="1:70" ht="38.25" customHeight="1" x14ac:dyDescent="0.2">
      <c r="A4" s="545"/>
      <c r="B4" s="546"/>
      <c r="C4" s="546"/>
      <c r="D4" s="546"/>
      <c r="E4" s="546"/>
      <c r="F4" s="546"/>
      <c r="G4" s="546"/>
      <c r="H4" s="546"/>
      <c r="I4" s="546"/>
      <c r="J4" s="546"/>
      <c r="V4" s="173">
        <f>'Suivi  Détaillé'!F19</f>
        <v>0</v>
      </c>
      <c r="W4" s="178" t="str">
        <f>'Suivi  Détaillé'!F20</f>
        <v xml:space="preserve"> </v>
      </c>
      <c r="X4" s="214">
        <f>'Suivi  Détaillé'!F18</f>
        <v>0</v>
      </c>
      <c r="Y4" s="214">
        <f>'Suivi  Détaillé'!F7</f>
        <v>0</v>
      </c>
      <c r="AA4" s="378" t="s">
        <v>82</v>
      </c>
      <c r="AB4" s="378" t="s">
        <v>87</v>
      </c>
      <c r="AC4" s="378">
        <v>1</v>
      </c>
      <c r="AD4" s="378">
        <v>2</v>
      </c>
      <c r="AE4" s="378">
        <v>3</v>
      </c>
      <c r="AF4" s="378">
        <v>4</v>
      </c>
      <c r="AG4" s="378">
        <v>5</v>
      </c>
      <c r="AH4" s="378">
        <v>6</v>
      </c>
      <c r="AI4" s="378">
        <v>7</v>
      </c>
      <c r="AJ4" s="378">
        <v>8</v>
      </c>
      <c r="AK4" s="378">
        <v>9</v>
      </c>
      <c r="AL4" s="378">
        <v>10</v>
      </c>
      <c r="AM4" s="378">
        <v>11</v>
      </c>
      <c r="AN4" s="378">
        <v>12</v>
      </c>
      <c r="AO4" s="378">
        <v>13</v>
      </c>
      <c r="AP4" s="378">
        <v>14</v>
      </c>
      <c r="AQ4" s="378">
        <v>15</v>
      </c>
      <c r="AR4" s="378">
        <v>16</v>
      </c>
      <c r="AS4" s="378">
        <v>17</v>
      </c>
      <c r="AT4" s="378">
        <v>18</v>
      </c>
      <c r="AU4" s="378">
        <v>19</v>
      </c>
      <c r="AV4" s="378">
        <v>20</v>
      </c>
      <c r="AW4" s="378">
        <v>21</v>
      </c>
      <c r="AX4" s="378">
        <v>22</v>
      </c>
      <c r="AY4" s="378">
        <v>23</v>
      </c>
      <c r="AZ4" s="378">
        <v>24</v>
      </c>
      <c r="BA4" s="378">
        <v>25</v>
      </c>
      <c r="BB4" s="378">
        <v>26</v>
      </c>
      <c r="BC4" s="378">
        <v>27</v>
      </c>
      <c r="BD4" s="378">
        <v>28</v>
      </c>
      <c r="BE4" s="378">
        <v>29</v>
      </c>
      <c r="BF4" s="378">
        <v>30</v>
      </c>
      <c r="BG4" s="378">
        <v>31</v>
      </c>
      <c r="BH4" s="378">
        <v>32</v>
      </c>
      <c r="BI4" s="378">
        <v>33</v>
      </c>
      <c r="BJ4" s="378">
        <v>34</v>
      </c>
      <c r="BK4" s="378">
        <v>35</v>
      </c>
      <c r="BL4" s="378">
        <v>36</v>
      </c>
      <c r="BM4" s="378">
        <v>37</v>
      </c>
      <c r="BN4" s="378">
        <v>38</v>
      </c>
      <c r="BO4" s="378">
        <v>39</v>
      </c>
      <c r="BP4" s="378">
        <v>40</v>
      </c>
    </row>
    <row r="5" spans="1:70" s="52" customFormat="1" ht="21" x14ac:dyDescent="0.25">
      <c r="A5" s="203"/>
      <c r="B5" s="55"/>
      <c r="C5" s="55"/>
      <c r="D5" s="55"/>
      <c r="E5" s="55"/>
      <c r="F5" s="55"/>
      <c r="G5" s="55"/>
      <c r="H5" s="55"/>
      <c r="I5" s="40"/>
      <c r="J5" s="56"/>
      <c r="K5" s="53"/>
      <c r="L5" s="53"/>
      <c r="M5" s="53"/>
      <c r="N5" s="120"/>
      <c r="O5" s="120"/>
      <c r="P5" s="120"/>
      <c r="Q5" s="120"/>
      <c r="R5" s="120"/>
      <c r="V5" s="181">
        <f>'Suivi  Détaillé'!G19</f>
        <v>0</v>
      </c>
      <c r="W5" s="179" t="str">
        <f>'Suivi  Détaillé'!G20</f>
        <v xml:space="preserve"> </v>
      </c>
      <c r="X5" s="216">
        <f>'Suivi  Détaillé'!G18</f>
        <v>0</v>
      </c>
      <c r="Y5" s="216">
        <f>'Suivi  Détaillé'!G7</f>
        <v>0</v>
      </c>
      <c r="AA5" s="380">
        <f>J14</f>
        <v>0</v>
      </c>
      <c r="AB5" s="380">
        <f>SUM(AC5:BP5)</f>
        <v>0</v>
      </c>
      <c r="AC5" s="380">
        <f>COUNTIF('1'!L9:L13,Données!AA5)</f>
        <v>0</v>
      </c>
      <c r="AD5" s="380">
        <f>COUNTIF('2'!L9:L13,Données!AA5)</f>
        <v>0</v>
      </c>
      <c r="AE5" s="380">
        <f>COUNTIF('3'!L9:L13,Données!AA5)</f>
        <v>0</v>
      </c>
      <c r="AF5" s="380">
        <f>COUNTIF('4'!L9:L13,Données!AA5)</f>
        <v>0</v>
      </c>
      <c r="AG5" s="380">
        <f>COUNTIF('5'!L9:L13,Données!AA5)</f>
        <v>0</v>
      </c>
      <c r="AH5" s="380">
        <f>COUNTIF('6'!L9:L13,Données!AA5)</f>
        <v>0</v>
      </c>
      <c r="AI5" s="380">
        <f>COUNTIF('7'!L9:L13,Données!AA5)</f>
        <v>0</v>
      </c>
      <c r="AJ5" s="380">
        <f>COUNTIF('8'!L9:L13,Données!AA5)</f>
        <v>0</v>
      </c>
      <c r="AK5" s="380">
        <f>COUNTIF('9'!L9:L13,Données!AA5)</f>
        <v>0</v>
      </c>
      <c r="AL5" s="380">
        <f>COUNTIF('10'!L9:L13,Données!AA5)</f>
        <v>0</v>
      </c>
      <c r="AM5" s="380">
        <f>COUNTIF('11'!L9:L13,Données!AA5)</f>
        <v>0</v>
      </c>
      <c r="AN5" s="380">
        <f>COUNTIF('12'!L9:L13,Données!AA5)</f>
        <v>0</v>
      </c>
      <c r="AO5" s="380">
        <f>COUNTIF('13'!L9:L13,Données!AA5)</f>
        <v>0</v>
      </c>
      <c r="AP5" s="380">
        <f>COUNTIF('14'!L9:L13,Données!AA5)</f>
        <v>0</v>
      </c>
      <c r="AQ5" s="380">
        <f>COUNTIF('15'!L9:L13,Données!AA5)</f>
        <v>0</v>
      </c>
      <c r="AR5" s="380">
        <f>COUNTIF('16'!L9:L13,Données!AA5)</f>
        <v>0</v>
      </c>
      <c r="AS5" s="380">
        <f>COUNTIF('17'!L9:L13,Données!AA5)</f>
        <v>0</v>
      </c>
      <c r="AT5" s="380">
        <f>COUNTIF('18'!L9:L13,Données!AA5)</f>
        <v>0</v>
      </c>
      <c r="AU5" s="380">
        <f>COUNTIF('19'!L9:L13,Données!AA5)</f>
        <v>0</v>
      </c>
      <c r="AV5" s="380">
        <f>COUNTIF('20'!L9:L13,Données!AA5)</f>
        <v>0</v>
      </c>
      <c r="AW5" s="380">
        <f>COUNTIF('21'!L9:L13,Données!AA5)</f>
        <v>0</v>
      </c>
      <c r="AX5" s="380">
        <f>COUNTIF('22'!L9:L13,Données!AA5)</f>
        <v>0</v>
      </c>
      <c r="AY5" s="380">
        <f>COUNTIF('23'!L9:L13,Données!AA5)</f>
        <v>0</v>
      </c>
      <c r="AZ5" s="380">
        <f>COUNTIF('24'!L9:L13,Données!AA5)</f>
        <v>0</v>
      </c>
      <c r="BA5" s="380">
        <f>COUNTIF('25'!L9:L13,Données!AA5)</f>
        <v>0</v>
      </c>
      <c r="BB5" s="380">
        <f>COUNTIF('26'!L9:L13,Données!AA5)</f>
        <v>0</v>
      </c>
      <c r="BC5" s="380">
        <f>COUNTIF('27'!L9:L13,Données!AA5)</f>
        <v>0</v>
      </c>
      <c r="BD5" s="380">
        <f>COUNTIF('28'!L9:L13,Données!AA5)</f>
        <v>0</v>
      </c>
      <c r="BE5" s="380">
        <f>COUNTIF('29'!L9:L13,Données!AA5)</f>
        <v>0</v>
      </c>
      <c r="BF5" s="380">
        <f>COUNTIF('30'!L9:L13,Données!AA5)</f>
        <v>0</v>
      </c>
      <c r="BG5" s="380">
        <f>COUNTIF('31'!L9:L13,Données!AA5)</f>
        <v>0</v>
      </c>
      <c r="BH5" s="380">
        <f>COUNTIF('32'!L9:L13,Données!AA5)</f>
        <v>0</v>
      </c>
      <c r="BI5" s="380">
        <f>COUNTIF('33'!L9:L13,Données!AA5)</f>
        <v>0</v>
      </c>
      <c r="BJ5" s="380">
        <f>COUNTIF('34'!L9:L13,Données!AA5)</f>
        <v>0</v>
      </c>
      <c r="BK5" s="380">
        <f>COUNTIF('35'!L9:L13,Données!AA5)</f>
        <v>0</v>
      </c>
      <c r="BL5" s="380">
        <f>COUNTIF('36'!L9:L13,Données!AA5)</f>
        <v>0</v>
      </c>
      <c r="BM5" s="380">
        <f>COUNTIF('37'!L9:L13,Données!AA5)</f>
        <v>0</v>
      </c>
      <c r="BN5" s="380">
        <f>COUNTIF('38'!L9:L13,Données!AA5)</f>
        <v>0</v>
      </c>
      <c r="BO5" s="380">
        <f>COUNTIF('39'!L9:L13,Données!AA5)</f>
        <v>0</v>
      </c>
      <c r="BP5" s="380">
        <f>COUNTIF('40'!L9:L13,Données!AA5)</f>
        <v>0</v>
      </c>
      <c r="BQ5" s="379"/>
      <c r="BR5" s="379"/>
    </row>
    <row r="6" spans="1:70" ht="21" x14ac:dyDescent="0.2">
      <c r="A6" s="202"/>
      <c r="B6" s="201"/>
      <c r="C6" s="201"/>
      <c r="D6" s="201"/>
      <c r="E6" s="201"/>
      <c r="F6" s="201"/>
      <c r="G6" s="201"/>
      <c r="H6" s="541"/>
      <c r="I6" s="541"/>
      <c r="J6" s="541"/>
      <c r="V6" s="173">
        <f>'Suivi  Détaillé'!H19</f>
        <v>0</v>
      </c>
      <c r="W6" s="178" t="str">
        <f>'Suivi  Détaillé'!H20</f>
        <v xml:space="preserve"> </v>
      </c>
      <c r="X6" s="214">
        <f>'Suivi  Détaillé'!H18</f>
        <v>0</v>
      </c>
      <c r="Y6" s="214">
        <f>'Suivi  Détaillé'!H7</f>
        <v>0</v>
      </c>
      <c r="AA6" s="380">
        <f t="shared" ref="AA6:AA20" si="0">J15</f>
        <v>0</v>
      </c>
      <c r="AB6" s="380">
        <f t="shared" ref="AB6:AB20" si="1">SUM(AC6:BP6)</f>
        <v>0</v>
      </c>
      <c r="AC6" s="380">
        <f>COUNTIF('1'!L9:L13,Données!AA6)</f>
        <v>0</v>
      </c>
      <c r="AD6" s="380">
        <f>COUNTIF('2'!L9:L13,Données!AA6)</f>
        <v>0</v>
      </c>
      <c r="AE6" s="380">
        <f>COUNTIF('3'!L9:L13,Données!AA6)</f>
        <v>0</v>
      </c>
      <c r="AF6" s="380">
        <f>COUNTIF('4'!L9:L13,Données!AA6)</f>
        <v>0</v>
      </c>
      <c r="AG6" s="380">
        <f>COUNTIF('5'!L9:L13,Données!AA6)</f>
        <v>0</v>
      </c>
      <c r="AH6" s="380">
        <f>COUNTIF('6'!L9:L13,Données!AA6)</f>
        <v>0</v>
      </c>
      <c r="AI6" s="380">
        <f>COUNTIF('7'!L9:L13,Données!AA6)</f>
        <v>0</v>
      </c>
      <c r="AJ6" s="380">
        <f>COUNTIF('8'!L9:L13,Données!AA6)</f>
        <v>0</v>
      </c>
      <c r="AK6" s="380">
        <f>COUNTIF('9'!L9:L13,Données!AA6)</f>
        <v>0</v>
      </c>
      <c r="AL6" s="380">
        <f>COUNTIF('10'!L9:L13,Données!AA6)</f>
        <v>0</v>
      </c>
      <c r="AM6" s="380">
        <f>COUNTIF('11'!L9:L13,Données!AA6)</f>
        <v>0</v>
      </c>
      <c r="AN6" s="380">
        <f>COUNTIF('12'!L9:L13,Données!AA6)</f>
        <v>0</v>
      </c>
      <c r="AO6" s="380">
        <f>COUNTIF('13'!L9:L13,Données!AA6)</f>
        <v>0</v>
      </c>
      <c r="AP6" s="380">
        <f>COUNTIF('14'!L9:L13,Données!AA6)</f>
        <v>0</v>
      </c>
      <c r="AQ6" s="380">
        <f>COUNTIF('15'!L9:L13,Données!AA6)</f>
        <v>0</v>
      </c>
      <c r="AR6" s="380">
        <f>COUNTIF('16'!L9:L13,Données!AA6)</f>
        <v>0</v>
      </c>
      <c r="AS6" s="380">
        <f>COUNTIF('17'!L9:L13,Données!AA6)</f>
        <v>0</v>
      </c>
      <c r="AT6" s="380">
        <f>COUNTIF('18'!L9:L13,Données!AA6)</f>
        <v>0</v>
      </c>
      <c r="AU6" s="380">
        <f>COUNTIF('19'!L9:L13,Données!AA6)</f>
        <v>0</v>
      </c>
      <c r="AV6" s="380">
        <f>COUNTIF('20'!L9:L13,Données!AA6)</f>
        <v>0</v>
      </c>
      <c r="AW6" s="380">
        <f>COUNTIF('21'!L9:L13,Données!AA6)</f>
        <v>0</v>
      </c>
      <c r="AX6" s="380">
        <f>COUNTIF('22'!L9:L13,Données!AA6)</f>
        <v>0</v>
      </c>
      <c r="AY6" s="380">
        <f>COUNTIF('23'!L9:L13,Données!AA6)</f>
        <v>0</v>
      </c>
      <c r="AZ6" s="380">
        <f>COUNTIF('24'!L9:L13,Données!AA6)</f>
        <v>0</v>
      </c>
      <c r="BA6" s="380">
        <f>COUNTIF('25'!L9:L13,Données!AA6)</f>
        <v>0</v>
      </c>
      <c r="BB6" s="380">
        <f>COUNTIF('26'!L9:L13,Données!AA6)</f>
        <v>0</v>
      </c>
      <c r="BC6" s="380">
        <f>COUNTIF('27'!L9:L13,Données!AA6)</f>
        <v>0</v>
      </c>
      <c r="BD6" s="380">
        <f>COUNTIF('28'!L9:L13,Données!AA6)</f>
        <v>0</v>
      </c>
      <c r="BE6" s="380">
        <f>COUNTIF('29'!L9:L13,Données!AA6)</f>
        <v>0</v>
      </c>
      <c r="BF6" s="380">
        <f>COUNTIF('30'!L9:L13,Données!AA6)</f>
        <v>0</v>
      </c>
      <c r="BG6" s="380">
        <f>COUNTIF('31'!L9:L13,Données!AA6)</f>
        <v>0</v>
      </c>
      <c r="BH6" s="380">
        <f>COUNTIF('32'!L9:L13,Données!AA6)</f>
        <v>0</v>
      </c>
      <c r="BI6" s="380">
        <f>COUNTIF('33'!L9:L13,Données!AA6)</f>
        <v>0</v>
      </c>
      <c r="BJ6" s="380">
        <f>COUNTIF('34'!L9:L13,Données!AA6)</f>
        <v>0</v>
      </c>
      <c r="BK6" s="380">
        <f>COUNTIF('35'!L9:L13,Données!AA6)</f>
        <v>0</v>
      </c>
      <c r="BL6" s="380">
        <f>COUNTIF('36'!L9:L13,Données!AA6)</f>
        <v>0</v>
      </c>
      <c r="BM6" s="380">
        <f>COUNTIF('37'!L9:L13,Données!AA6)</f>
        <v>0</v>
      </c>
      <c r="BN6" s="380">
        <f>COUNTIF('38'!L9:L13,Données!AA6)</f>
        <v>0</v>
      </c>
      <c r="BO6" s="380">
        <f>COUNTIF('39'!L9:L13,Données!BM6)</f>
        <v>0</v>
      </c>
      <c r="BP6" s="380">
        <f>COUNTIF('40'!L9:L13,Données!AA6)</f>
        <v>0</v>
      </c>
    </row>
    <row r="7" spans="1:70" s="52" customFormat="1" ht="17.25" customHeight="1" x14ac:dyDescent="0.25">
      <c r="A7" s="54"/>
      <c r="B7" s="54"/>
      <c r="C7" s="55"/>
      <c r="D7" s="55"/>
      <c r="E7" s="55"/>
      <c r="F7" s="55"/>
      <c r="G7" s="55"/>
      <c r="H7" s="55"/>
      <c r="I7" s="40"/>
      <c r="J7" s="56"/>
      <c r="K7" s="53"/>
      <c r="L7" s="53"/>
      <c r="M7" s="53"/>
      <c r="N7" s="120"/>
      <c r="O7" s="120"/>
      <c r="P7" s="120"/>
      <c r="Q7" s="120"/>
      <c r="R7" s="120"/>
      <c r="V7" s="173">
        <f>'Suivi  Détaillé'!I19</f>
        <v>0</v>
      </c>
      <c r="W7" s="178" t="str">
        <f>'Suivi  Détaillé'!I20</f>
        <v xml:space="preserve"> </v>
      </c>
      <c r="X7" s="214">
        <f>'Suivi  Détaillé'!I18</f>
        <v>0</v>
      </c>
      <c r="Y7" s="214">
        <f>'Suivi  Détaillé'!I7</f>
        <v>0</v>
      </c>
      <c r="AA7" s="380">
        <f t="shared" si="0"/>
        <v>0</v>
      </c>
      <c r="AB7" s="380">
        <f t="shared" si="1"/>
        <v>0</v>
      </c>
      <c r="AC7" s="380">
        <f>COUNTIF('1'!L9:L13,Données!AA7)</f>
        <v>0</v>
      </c>
      <c r="AD7" s="380">
        <f>COUNTIF('2'!L9:L13,Données!AA7)</f>
        <v>0</v>
      </c>
      <c r="AE7" s="380">
        <f>COUNTIF('3'!L9:L13,Données!AA7)</f>
        <v>0</v>
      </c>
      <c r="AF7" s="380">
        <f>COUNTIF('4'!L9:L13,Données!AA7)</f>
        <v>0</v>
      </c>
      <c r="AG7" s="380">
        <f>COUNTIF('5'!L9:L13,Données!AA7)</f>
        <v>0</v>
      </c>
      <c r="AH7" s="380">
        <f>COUNTIF('6'!L9:L13,Données!AA7)</f>
        <v>0</v>
      </c>
      <c r="AI7" s="380">
        <f>COUNTIF('7'!L9:L13,Données!AA7)</f>
        <v>0</v>
      </c>
      <c r="AJ7" s="380">
        <f>COUNTIF('8'!L9:L13,Données!AA7)</f>
        <v>0</v>
      </c>
      <c r="AK7" s="380">
        <f>COUNTIF('9'!L9:L13,Données!AA7)</f>
        <v>0</v>
      </c>
      <c r="AL7" s="380">
        <f>COUNTIF('10'!L9:L13,Données!AA7)</f>
        <v>0</v>
      </c>
      <c r="AM7" s="380">
        <f>COUNTIF('11'!L9:L13,Données!AA7)</f>
        <v>0</v>
      </c>
      <c r="AN7" s="380">
        <f>COUNTIF('12'!L9:L13,Données!AA7)</f>
        <v>0</v>
      </c>
      <c r="AO7" s="380">
        <f>COUNTIF('13'!L9:L13,Données!AA7)</f>
        <v>0</v>
      </c>
      <c r="AP7" s="380">
        <f>COUNTIF('14'!L9:L13,Données!AA7)</f>
        <v>0</v>
      </c>
      <c r="AQ7" s="380">
        <f>COUNTIF('15'!L9:L13,Données!AA7)</f>
        <v>0</v>
      </c>
      <c r="AR7" s="380">
        <f>COUNTIF('16'!L9:L13,Données!AA7)</f>
        <v>0</v>
      </c>
      <c r="AS7" s="380">
        <f>COUNTIF('17'!L9:L13,Données!AA7)</f>
        <v>0</v>
      </c>
      <c r="AT7" s="380">
        <f>COUNTIF('18'!L9:L13,Données!AA7)</f>
        <v>0</v>
      </c>
      <c r="AU7" s="380">
        <f>COUNTIF('19'!L9:L13,Données!AA7)</f>
        <v>0</v>
      </c>
      <c r="AV7" s="380">
        <f>COUNTIF('20'!L9:L13,Données!AA7)</f>
        <v>0</v>
      </c>
      <c r="AW7" s="380">
        <f>COUNTIF('21'!L9:L13,Données!AA7)</f>
        <v>0</v>
      </c>
      <c r="AX7" s="380">
        <f>COUNTIF('22'!L9:L13,Données!AA7)</f>
        <v>0</v>
      </c>
      <c r="AY7" s="380">
        <f>COUNTIF('23'!L9:L13,Données!AA7)</f>
        <v>0</v>
      </c>
      <c r="AZ7" s="380">
        <f>COUNTIF('24'!L9:L13,Données!AA7)</f>
        <v>0</v>
      </c>
      <c r="BA7" s="380">
        <f>COUNTIF('25'!L9:L13,Données!AA7)</f>
        <v>0</v>
      </c>
      <c r="BB7" s="380">
        <f>COUNTIF('26'!L9:L13,Données!AA7)</f>
        <v>0</v>
      </c>
      <c r="BC7" s="380">
        <f>COUNTIF('27'!L9:L13,Données!AA7)</f>
        <v>0</v>
      </c>
      <c r="BD7" s="380">
        <f>COUNTIF('28'!L9:L13,Données!AA7)</f>
        <v>0</v>
      </c>
      <c r="BE7" s="380">
        <f>COUNTIF('29'!L9:L13,Données!AA7)</f>
        <v>0</v>
      </c>
      <c r="BF7" s="380">
        <f>COUNTIF('30'!L9:L13,Données!AA7)</f>
        <v>0</v>
      </c>
      <c r="BG7" s="380">
        <f>COUNTIF('31'!L9:L13,Données!AA7)</f>
        <v>0</v>
      </c>
      <c r="BH7" s="380">
        <f>COUNTIF('32'!L9:L13,Données!AA7)</f>
        <v>0</v>
      </c>
      <c r="BI7" s="380">
        <f>COUNTIF('33'!L9:L13,Données!AA7)</f>
        <v>0</v>
      </c>
      <c r="BJ7" s="380">
        <f>COUNTIF('34'!L9:L13,Données!AA7)</f>
        <v>0</v>
      </c>
      <c r="BK7" s="380">
        <f>COUNTIF('35'!L9:L13,Données!AA7)</f>
        <v>0</v>
      </c>
      <c r="BL7" s="380">
        <f>COUNTIF('36'!L9:L13,Données!AA7)</f>
        <v>0</v>
      </c>
      <c r="BM7" s="380">
        <f>COUNTIF('37'!L9:L13,Données!AA7)</f>
        <v>0</v>
      </c>
      <c r="BN7" s="380">
        <f>COUNTIF('38'!L9:L13,Données!AA7)</f>
        <v>0</v>
      </c>
      <c r="BO7" s="380">
        <f>COUNTIF('39'!L9:L13,Données!BM7)</f>
        <v>0</v>
      </c>
      <c r="BP7" s="380">
        <f>COUNTIF('40'!L9:L13,Données!AA7)</f>
        <v>0</v>
      </c>
      <c r="BQ7" s="379"/>
      <c r="BR7" s="379"/>
    </row>
    <row r="8" spans="1:70" ht="17.25" customHeight="1" x14ac:dyDescent="0.25">
      <c r="B8" s="542" t="s">
        <v>20</v>
      </c>
      <c r="C8" s="542"/>
      <c r="D8" s="44" t="s">
        <v>247</v>
      </c>
      <c r="P8" s="121" t="s">
        <v>51</v>
      </c>
      <c r="V8" s="173">
        <f>'Suivi  Détaillé'!J19</f>
        <v>0</v>
      </c>
      <c r="W8" s="178" t="str">
        <f>'Suivi  Détaillé'!J20</f>
        <v xml:space="preserve"> </v>
      </c>
      <c r="X8" s="214">
        <f>'Suivi  Détaillé'!J18</f>
        <v>0</v>
      </c>
      <c r="Y8" s="214">
        <f>'Suivi  Détaillé'!J7</f>
        <v>0</v>
      </c>
      <c r="AA8" s="380">
        <f t="shared" si="0"/>
        <v>0</v>
      </c>
      <c r="AB8" s="380">
        <f t="shared" si="1"/>
        <v>0</v>
      </c>
      <c r="AC8" s="380">
        <f>COUNTIF('1'!L9:L13,Données!AA8)</f>
        <v>0</v>
      </c>
      <c r="AD8" s="380">
        <f>COUNTIF('2'!L9:L13,Données!AA8)</f>
        <v>0</v>
      </c>
      <c r="AE8" s="380">
        <f>COUNTIF('3'!L9:L13,Données!AA8)</f>
        <v>0</v>
      </c>
      <c r="AF8" s="380">
        <f>COUNTIF('4'!L9:L13,Données!AA8)</f>
        <v>0</v>
      </c>
      <c r="AG8" s="380">
        <f>COUNTIF('5'!L9:L13,Données!AA8)</f>
        <v>0</v>
      </c>
      <c r="AH8" s="380">
        <f>COUNTIF('6'!L9:L13,Données!AA8)</f>
        <v>0</v>
      </c>
      <c r="AI8" s="380">
        <f>COUNTIF('7'!L9:L13,Données!AA8)</f>
        <v>0</v>
      </c>
      <c r="AJ8" s="380">
        <f>COUNTIF('8'!L9:L13,Données!AA8)</f>
        <v>0</v>
      </c>
      <c r="AK8" s="380">
        <f>COUNTIF('9'!L9:L13,Données!AA8)</f>
        <v>0</v>
      </c>
      <c r="AL8" s="380">
        <f>COUNTIF('10'!L9:L13,Données!AA8)</f>
        <v>0</v>
      </c>
      <c r="AM8" s="380">
        <f>COUNTIF('11'!L9:L13,Données!AA8)</f>
        <v>0</v>
      </c>
      <c r="AN8" s="380">
        <f>COUNTIF('12'!L9:L13,Données!AA8)</f>
        <v>0</v>
      </c>
      <c r="AO8" s="380">
        <f>COUNTIF('13'!L9:L13,Données!AA8)</f>
        <v>0</v>
      </c>
      <c r="AP8" s="380">
        <f>COUNTIF('14'!L9:L13,Données!AA8)</f>
        <v>0</v>
      </c>
      <c r="AQ8" s="380">
        <f>COUNTIF('15'!L9:L13,Données!AA8)</f>
        <v>0</v>
      </c>
      <c r="AR8" s="380">
        <f>COUNTIF('16'!L9:L13,Données!AA8)</f>
        <v>0</v>
      </c>
      <c r="AS8" s="380">
        <f>COUNTIF('17'!L9:L13,Données!AA8)</f>
        <v>0</v>
      </c>
      <c r="AT8" s="380">
        <f>COUNTIF('18'!L9:L13,Données!AA8)</f>
        <v>0</v>
      </c>
      <c r="AU8" s="380">
        <f>COUNTIF('19'!L9:L13,Données!AA8)</f>
        <v>0</v>
      </c>
      <c r="AV8" s="380">
        <f>COUNTIF('20'!L9:L13,Données!AA8)</f>
        <v>0</v>
      </c>
      <c r="AW8" s="380">
        <f>COUNTIF('21'!L9:L13,Données!AA8)</f>
        <v>0</v>
      </c>
      <c r="AX8" s="380">
        <f>COUNTIF('22'!L9:L13,Données!AA8)</f>
        <v>0</v>
      </c>
      <c r="AY8" s="380">
        <f>COUNTIF('23'!L9:L13,Données!AA8)</f>
        <v>0</v>
      </c>
      <c r="AZ8" s="380">
        <f>COUNTIF('24'!L9:L13,Données!AA8)</f>
        <v>0</v>
      </c>
      <c r="BA8" s="380">
        <f>COUNTIF('25'!L9:L13,Données!AA8)</f>
        <v>0</v>
      </c>
      <c r="BB8" s="380">
        <f>COUNTIF('26'!L9:L13,Données!AA8)</f>
        <v>0</v>
      </c>
      <c r="BC8" s="380">
        <f>COUNTIF('27'!L9:L13,Données!AA8)</f>
        <v>0</v>
      </c>
      <c r="BD8" s="380">
        <f>COUNTIF('28'!L9:L13,Données!AA8)</f>
        <v>0</v>
      </c>
      <c r="BE8" s="380">
        <f>COUNTIF('29'!L9:L13,Données!AA8)</f>
        <v>0</v>
      </c>
      <c r="BF8" s="380">
        <f>COUNTIF('30'!L9:L13,Données!AA8)</f>
        <v>0</v>
      </c>
      <c r="BG8" s="380">
        <f>COUNTIF('31'!L9:L13,Données!AA8)</f>
        <v>0</v>
      </c>
      <c r="BH8" s="380">
        <f>COUNTIF('32'!L9:L13,Données!AA8)</f>
        <v>0</v>
      </c>
      <c r="BI8" s="380">
        <f>COUNTIF('33'!L9:L13,Données!AA8)</f>
        <v>0</v>
      </c>
      <c r="BJ8" s="380">
        <f>COUNTIF('34'!L9:L13,Données!AA8)</f>
        <v>0</v>
      </c>
      <c r="BK8" s="380">
        <f>COUNTIF('35'!L9:L13,Données!AA8)</f>
        <v>0</v>
      </c>
      <c r="BL8" s="380">
        <f>COUNTIF('36'!L9:L13,Données!AA8)</f>
        <v>0</v>
      </c>
      <c r="BM8" s="380">
        <f>COUNTIF('37'!L9:L13,Données!AA8)</f>
        <v>0</v>
      </c>
      <c r="BN8" s="380">
        <f>COUNTIF('38'!L9:L13,Données!AA8)</f>
        <v>0</v>
      </c>
      <c r="BO8" s="380">
        <f>COUNTIF('39'!L9:L13,Données!BM8)</f>
        <v>0</v>
      </c>
      <c r="BP8" s="380">
        <f>COUNTIF('40'!L9:L13,Données!AA8)</f>
        <v>0</v>
      </c>
    </row>
    <row r="9" spans="1:70" x14ac:dyDescent="0.2">
      <c r="P9" s="121" t="s">
        <v>52</v>
      </c>
      <c r="T9" s="171"/>
      <c r="V9" s="173">
        <f>'Suivi  Détaillé'!K19</f>
        <v>0</v>
      </c>
      <c r="W9" s="178" t="str">
        <f>'Suivi  Détaillé'!K20</f>
        <v xml:space="preserve"> </v>
      </c>
      <c r="X9" s="214">
        <f>'Suivi  Détaillé'!K18</f>
        <v>0</v>
      </c>
      <c r="Y9" s="214">
        <f>'Suivi  Détaillé'!K7</f>
        <v>0</v>
      </c>
      <c r="AA9" s="380">
        <f t="shared" si="0"/>
        <v>0</v>
      </c>
      <c r="AB9" s="380">
        <f t="shared" si="1"/>
        <v>0</v>
      </c>
      <c r="AC9" s="380">
        <f>COUNTIF('1'!L9:L13,Données!AA9)</f>
        <v>0</v>
      </c>
      <c r="AD9" s="380">
        <f>COUNTIF('2'!L9:L13,Données!AA9)</f>
        <v>0</v>
      </c>
      <c r="AE9" s="380">
        <f>COUNTIF('3'!L9:L13,Données!AA9)</f>
        <v>0</v>
      </c>
      <c r="AF9" s="380">
        <f>COUNTIF('4'!L9:L13,Données!AA9)</f>
        <v>0</v>
      </c>
      <c r="AG9" s="380">
        <f>COUNTIF('5'!L9:L13,Données!AA9)</f>
        <v>0</v>
      </c>
      <c r="AH9" s="380">
        <f>COUNTIF('6'!L9:L13,Données!AA9)</f>
        <v>0</v>
      </c>
      <c r="AI9" s="380">
        <f>COUNTIF('7'!L9:L13,Données!AA9)</f>
        <v>0</v>
      </c>
      <c r="AJ9" s="380">
        <f>COUNTIF('8'!L9:L13,Données!AA9)</f>
        <v>0</v>
      </c>
      <c r="AK9" s="380">
        <f>COUNTIF('9'!L9:L13,Données!AA9)</f>
        <v>0</v>
      </c>
      <c r="AL9" s="380">
        <f>COUNTIF('10'!L9:L13,Données!AA9)</f>
        <v>0</v>
      </c>
      <c r="AM9" s="380">
        <f>COUNTIF('11'!L9:L13,Données!AA9)</f>
        <v>0</v>
      </c>
      <c r="AN9" s="380">
        <f>COUNTIF('12'!L9:L13,Données!AA9)</f>
        <v>0</v>
      </c>
      <c r="AO9" s="380">
        <f>COUNTIF('13'!L9:L13,Données!AA9)</f>
        <v>0</v>
      </c>
      <c r="AP9" s="380">
        <f>COUNTIF('14'!L9:L13,Données!AA9)</f>
        <v>0</v>
      </c>
      <c r="AQ9" s="380">
        <f>COUNTIF('15'!L9:L13,Données!AA9)</f>
        <v>0</v>
      </c>
      <c r="AR9" s="380">
        <f>COUNTIF('16'!L9:L13,Données!AA9)</f>
        <v>0</v>
      </c>
      <c r="AS9" s="380">
        <f>COUNTIF('17'!L9:L13,Données!AA9)</f>
        <v>0</v>
      </c>
      <c r="AT9" s="380">
        <f>COUNTIF('18'!L9:L13,Données!AA9)</f>
        <v>0</v>
      </c>
      <c r="AU9" s="380">
        <f>COUNTIF('19'!L9:L13,Données!AA9)</f>
        <v>0</v>
      </c>
      <c r="AV9" s="380">
        <f>COUNTIF('20'!L9:L13,Données!AA9)</f>
        <v>0</v>
      </c>
      <c r="AW9" s="380">
        <f>COUNTIF('21'!L9:L13,Données!AA9)</f>
        <v>0</v>
      </c>
      <c r="AX9" s="380">
        <f>COUNTIF('22'!L9:L13,Données!AA9)</f>
        <v>0</v>
      </c>
      <c r="AY9" s="380">
        <f>COUNTIF('23'!L9:L13,Données!AA9)</f>
        <v>0</v>
      </c>
      <c r="AZ9" s="380">
        <f>COUNTIF('24'!L9:L13,Données!AA9)</f>
        <v>0</v>
      </c>
      <c r="BA9" s="380">
        <f>COUNTIF('25'!L9:L13,Données!AA9)</f>
        <v>0</v>
      </c>
      <c r="BB9" s="380">
        <f>COUNTIF('26'!L9:L13,Données!AA9)</f>
        <v>0</v>
      </c>
      <c r="BC9" s="380">
        <f>COUNTIF('27'!L9:L13,Données!AA9)</f>
        <v>0</v>
      </c>
      <c r="BD9" s="380">
        <f>COUNTIF('28'!L9:L13,Données!AA9)</f>
        <v>0</v>
      </c>
      <c r="BE9" s="380">
        <f>COUNTIF('29'!L9:L13,Données!AA9)</f>
        <v>0</v>
      </c>
      <c r="BF9" s="380">
        <f>COUNTIF('30'!L9:L13,Données!AA9)</f>
        <v>0</v>
      </c>
      <c r="BG9" s="380">
        <f>COUNTIF('31'!L9:L13,Données!AA9)</f>
        <v>0</v>
      </c>
      <c r="BH9" s="380">
        <f>COUNTIF('32'!L9:L13,Données!AA9)</f>
        <v>0</v>
      </c>
      <c r="BI9" s="380">
        <f>COUNTIF('33'!L9:L13,Données!AA9)</f>
        <v>0</v>
      </c>
      <c r="BJ9" s="380">
        <f>COUNTIF('34'!L9:L13,Données!AA9)</f>
        <v>0</v>
      </c>
      <c r="BK9" s="380">
        <f>COUNTIF('35'!L9:L13,Données!AA9)</f>
        <v>0</v>
      </c>
      <c r="BL9" s="380">
        <f>COUNTIF('36'!L9:L13,Données!AA9)</f>
        <v>0</v>
      </c>
      <c r="BM9" s="380">
        <f>COUNTIF('37'!L9:L13,Données!AA9)</f>
        <v>0</v>
      </c>
      <c r="BN9" s="380">
        <f>COUNTIF('38'!L9:L13,Données!AA9)</f>
        <v>0</v>
      </c>
      <c r="BO9" s="380">
        <f>COUNTIF('39'!L9:L13,Données!BM9)</f>
        <v>0</v>
      </c>
      <c r="BP9" s="380">
        <f>COUNTIF('40'!L9:L13,Données!AA9)</f>
        <v>0</v>
      </c>
    </row>
    <row r="10" spans="1:70" x14ac:dyDescent="0.2">
      <c r="V10" s="173">
        <f>'Suivi  Détaillé'!L19</f>
        <v>0</v>
      </c>
      <c r="W10" s="178" t="str">
        <f>'Suivi  Détaillé'!L20</f>
        <v xml:space="preserve"> </v>
      </c>
      <c r="X10" s="214">
        <f>'Suivi  Détaillé'!L18</f>
        <v>0</v>
      </c>
      <c r="Y10" s="214">
        <f>'Suivi  Détaillé'!L7</f>
        <v>0</v>
      </c>
      <c r="AA10" s="380">
        <f t="shared" si="0"/>
        <v>0</v>
      </c>
      <c r="AB10" s="380">
        <f t="shared" si="1"/>
        <v>0</v>
      </c>
      <c r="AC10" s="380">
        <f>COUNTIF('1'!L9:L13,Données!AA10)</f>
        <v>0</v>
      </c>
      <c r="AD10" s="380">
        <f>COUNTIF('2'!L9:L13,Données!AA10)</f>
        <v>0</v>
      </c>
      <c r="AE10" s="380">
        <f>COUNTIF('3'!L9:L13,Données!AA10)</f>
        <v>0</v>
      </c>
      <c r="AF10" s="380">
        <f>COUNTIF('4'!L9:L13,Données!AA10)</f>
        <v>0</v>
      </c>
      <c r="AG10" s="380">
        <f>COUNTIF('5'!L9:L13,Données!AA10)</f>
        <v>0</v>
      </c>
      <c r="AH10" s="380">
        <f>COUNTIF('6'!L9:L13,Données!AA10)</f>
        <v>0</v>
      </c>
      <c r="AI10" s="380">
        <f>COUNTIF('7'!L9:L13,Données!AA10)</f>
        <v>0</v>
      </c>
      <c r="AJ10" s="380">
        <f>COUNTIF('8'!L9:L13,Données!AA10)</f>
        <v>0</v>
      </c>
      <c r="AK10" s="380">
        <f>COUNTIF('9'!L9:L13,Données!AA10)</f>
        <v>0</v>
      </c>
      <c r="AL10" s="380">
        <f>COUNTIF('10'!L9:L13,Données!AA10)</f>
        <v>0</v>
      </c>
      <c r="AM10" s="380">
        <f>COUNTIF('11'!L9:L13,Données!AA10)</f>
        <v>0</v>
      </c>
      <c r="AN10" s="380">
        <f>COUNTIF('12'!L9:L13,Données!AA10)</f>
        <v>0</v>
      </c>
      <c r="AO10" s="380">
        <f>COUNTIF('13'!L9:L13,Données!AA10)</f>
        <v>0</v>
      </c>
      <c r="AP10" s="380">
        <f>COUNTIF('14'!L9:L13,Données!AA10)</f>
        <v>0</v>
      </c>
      <c r="AQ10" s="380">
        <f>COUNTIF('15'!L9:L13,Données!AA10)</f>
        <v>0</v>
      </c>
      <c r="AR10" s="380">
        <f>COUNTIF('16'!L9:L13,Données!AA10)</f>
        <v>0</v>
      </c>
      <c r="AS10" s="380">
        <f>COUNTIF('17'!L9:L13,Données!AA10)</f>
        <v>0</v>
      </c>
      <c r="AT10" s="380">
        <f>COUNTIF('18'!L9:L13,Données!AA10)</f>
        <v>0</v>
      </c>
      <c r="AU10" s="380">
        <f>COUNTIF('19'!L9:L13,Données!AA10)</f>
        <v>0</v>
      </c>
      <c r="AV10" s="380">
        <f>COUNTIF('20'!L9:L13,Données!AA10)</f>
        <v>0</v>
      </c>
      <c r="AW10" s="380">
        <f>COUNTIF('21'!L9:L13,Données!AA10)</f>
        <v>0</v>
      </c>
      <c r="AX10" s="380">
        <f>COUNTIF('22'!L9:L13,Données!AA10)</f>
        <v>0</v>
      </c>
      <c r="AY10" s="380">
        <f>COUNTIF('23'!L9:L13,Données!AA10)</f>
        <v>0</v>
      </c>
      <c r="AZ10" s="380">
        <f>COUNTIF('24'!L9:L13,Données!AA10)</f>
        <v>0</v>
      </c>
      <c r="BA10" s="380">
        <f>COUNTIF('25'!L9:L13,Données!AA10)</f>
        <v>0</v>
      </c>
      <c r="BB10" s="380">
        <f>COUNTIF('26'!L9:L13,Données!AA10)</f>
        <v>0</v>
      </c>
      <c r="BC10" s="380">
        <f>COUNTIF('27'!L9:L13,Données!AA10)</f>
        <v>0</v>
      </c>
      <c r="BD10" s="380">
        <f>COUNTIF('28'!L9:L13,Données!AA10)</f>
        <v>0</v>
      </c>
      <c r="BE10" s="380">
        <f>COUNTIF('29'!L9:L13,Données!AA10)</f>
        <v>0</v>
      </c>
      <c r="BF10" s="380">
        <f>COUNTIF('30'!L9:L13,Données!AA10)</f>
        <v>0</v>
      </c>
      <c r="BG10" s="380">
        <f>COUNTIF('31'!L9:L13,Données!AA10)</f>
        <v>0</v>
      </c>
      <c r="BH10" s="380">
        <f>COUNTIF('32'!L9:L13,Données!AA10)</f>
        <v>0</v>
      </c>
      <c r="BI10" s="380">
        <f>COUNTIF('33'!L9:L13,Données!AA10)</f>
        <v>0</v>
      </c>
      <c r="BJ10" s="380">
        <f>COUNTIF('34'!L9:L13,Données!AA10)</f>
        <v>0</v>
      </c>
      <c r="BK10" s="380">
        <f>COUNTIF('35'!L9:L13,Données!AA10)</f>
        <v>0</v>
      </c>
      <c r="BL10" s="380">
        <f>COUNTIF('36'!L9:L13,Données!AA10)</f>
        <v>0</v>
      </c>
      <c r="BM10" s="380">
        <f>COUNTIF('37'!L9:L13,Données!AA10)</f>
        <v>0</v>
      </c>
      <c r="BN10" s="380">
        <f>COUNTIF('38'!L9:L13,Données!AA10)</f>
        <v>0</v>
      </c>
      <c r="BO10" s="380">
        <f>COUNTIF('39'!L9:L13,Données!BM10)</f>
        <v>0</v>
      </c>
      <c r="BP10" s="380">
        <f>COUNTIF('40'!L9:L13,Données!AA10)</f>
        <v>0</v>
      </c>
    </row>
    <row r="11" spans="1:70" x14ac:dyDescent="0.2">
      <c r="V11" s="173">
        <f>'Suivi  Détaillé'!M19</f>
        <v>0</v>
      </c>
      <c r="W11" s="178" t="str">
        <f>'Suivi  Détaillé'!M20</f>
        <v xml:space="preserve"> </v>
      </c>
      <c r="X11" s="214">
        <f>'Suivi  Détaillé'!M18</f>
        <v>0</v>
      </c>
      <c r="Y11" s="214">
        <f>'Suivi  Détaillé'!M7</f>
        <v>0</v>
      </c>
      <c r="AA11" s="380">
        <f t="shared" si="0"/>
        <v>0</v>
      </c>
      <c r="AB11" s="380">
        <f t="shared" si="1"/>
        <v>0</v>
      </c>
      <c r="AC11" s="380">
        <f>COUNTIF('1'!L9:L13,Données!AA11)</f>
        <v>0</v>
      </c>
      <c r="AD11" s="380">
        <f>COUNTIF('2'!L9:L13,Données!AA11)</f>
        <v>0</v>
      </c>
      <c r="AE11" s="380">
        <f>COUNTIF('3'!L9:L13,Données!AA11)</f>
        <v>0</v>
      </c>
      <c r="AF11" s="380">
        <f>COUNTIF('4'!L9:L13,Données!AA11)</f>
        <v>0</v>
      </c>
      <c r="AG11" s="380">
        <f>COUNTIF('5'!L9:L13,Données!AA11)</f>
        <v>0</v>
      </c>
      <c r="AH11" s="380">
        <f>COUNTIF('6'!L9:L13,Données!AA11)</f>
        <v>0</v>
      </c>
      <c r="AI11" s="380">
        <f>COUNTIF('7'!L9:L13,Données!AA11)</f>
        <v>0</v>
      </c>
      <c r="AJ11" s="380">
        <f>COUNTIF('8'!L9:L13,Données!AA11)</f>
        <v>0</v>
      </c>
      <c r="AK11" s="380">
        <f>COUNTIF('9'!L9:L13,Données!AA11)</f>
        <v>0</v>
      </c>
      <c r="AL11" s="380">
        <f>COUNTIF('10'!L9:L13,Données!AA11)</f>
        <v>0</v>
      </c>
      <c r="AM11" s="380">
        <f>COUNTIF('11'!L9:L13,Données!AA11)</f>
        <v>0</v>
      </c>
      <c r="AN11" s="380">
        <f>COUNTIF('12'!L9:L13,Données!AA11)</f>
        <v>0</v>
      </c>
      <c r="AO11" s="380">
        <f>COUNTIF('13'!L9:L13,Données!AA11)</f>
        <v>0</v>
      </c>
      <c r="AP11" s="380">
        <f>COUNTIF('14'!L9:L13,Données!AA11)</f>
        <v>0</v>
      </c>
      <c r="AQ11" s="380">
        <f>COUNTIF('15'!L9:L13,Données!AA11)</f>
        <v>0</v>
      </c>
      <c r="AR11" s="380">
        <f>COUNTIF('16'!L9:L13,Données!AA11)</f>
        <v>0</v>
      </c>
      <c r="AS11" s="380">
        <f>COUNTIF('17'!L9:L13,Données!AA11)</f>
        <v>0</v>
      </c>
      <c r="AT11" s="380">
        <f>COUNTIF('18'!L9:L13,Données!AA11)</f>
        <v>0</v>
      </c>
      <c r="AU11" s="380">
        <f>COUNTIF('19'!L9:L13,Données!AA11)</f>
        <v>0</v>
      </c>
      <c r="AV11" s="380">
        <f>COUNTIF('20'!L9:L13,Données!AA11)</f>
        <v>0</v>
      </c>
      <c r="AW11" s="380">
        <f>COUNTIF('21'!L9:L13,Données!AA11)</f>
        <v>0</v>
      </c>
      <c r="AX11" s="380">
        <f>COUNTIF('22'!L9:L13,Données!AA11)</f>
        <v>0</v>
      </c>
      <c r="AY11" s="380">
        <f>COUNTIF('23'!L9:L13,Données!AA11)</f>
        <v>0</v>
      </c>
      <c r="AZ11" s="380">
        <f>COUNTIF('24'!L9:L13,Données!AA11)</f>
        <v>0</v>
      </c>
      <c r="BA11" s="380">
        <f>COUNTIF('25'!L9:L13,Données!AA11)</f>
        <v>0</v>
      </c>
      <c r="BB11" s="380">
        <f>COUNTIF('26'!L9:L13,Données!AA11)</f>
        <v>0</v>
      </c>
      <c r="BC11" s="380">
        <f>COUNTIF('27'!L9:L13,Données!AA11)</f>
        <v>0</v>
      </c>
      <c r="BD11" s="380">
        <f>COUNTIF('28'!L9:L13,Données!AA11)</f>
        <v>0</v>
      </c>
      <c r="BE11" s="380">
        <f>COUNTIF('29'!L9:L13,Données!AA11)</f>
        <v>0</v>
      </c>
      <c r="BF11" s="380">
        <f>COUNTIF('30'!L9:L13,Données!AA11)</f>
        <v>0</v>
      </c>
      <c r="BG11" s="380">
        <f>COUNTIF('31'!L9:L13,Données!AA11)</f>
        <v>0</v>
      </c>
      <c r="BH11" s="380">
        <f>COUNTIF('32'!L9:L13,Données!AA11)</f>
        <v>0</v>
      </c>
      <c r="BI11" s="380">
        <f>COUNTIF('33'!L9:L13,Données!AA11)</f>
        <v>0</v>
      </c>
      <c r="BJ11" s="380">
        <f>COUNTIF('34'!L9:L13,Données!AA11)</f>
        <v>0</v>
      </c>
      <c r="BK11" s="380">
        <f>COUNTIF('35'!L9:L13,Données!AA11)</f>
        <v>0</v>
      </c>
      <c r="BL11" s="380">
        <f>COUNTIF('36'!L9:L13,Données!AA11)</f>
        <v>0</v>
      </c>
      <c r="BM11" s="380">
        <f>COUNTIF('37'!L9:L13,Données!AA11)</f>
        <v>0</v>
      </c>
      <c r="BN11" s="380">
        <f>COUNTIF('38'!L9:L13,Données!AA11)</f>
        <v>0</v>
      </c>
      <c r="BO11" s="380">
        <f>COUNTIF('39'!L9:L13,Données!BM11)</f>
        <v>0</v>
      </c>
      <c r="BP11" s="380">
        <f>COUNTIF('40'!L9:L13,Données!AA11)</f>
        <v>0</v>
      </c>
    </row>
    <row r="12" spans="1:70" x14ac:dyDescent="0.2">
      <c r="V12" s="173">
        <f>'Suivi  Détaillé'!N19</f>
        <v>0</v>
      </c>
      <c r="W12" s="178" t="str">
        <f>'Suivi  Détaillé'!N20</f>
        <v xml:space="preserve"> </v>
      </c>
      <c r="X12" s="214">
        <f>'Suivi  Détaillé'!N18</f>
        <v>0</v>
      </c>
      <c r="Y12" s="214">
        <f>'Suivi  Détaillé'!N7</f>
        <v>0</v>
      </c>
      <c r="AA12" s="380">
        <f t="shared" si="0"/>
        <v>0</v>
      </c>
      <c r="AB12" s="380">
        <f t="shared" si="1"/>
        <v>0</v>
      </c>
      <c r="AC12" s="380">
        <f>COUNTIF('1'!L9:L13,Données!AA12)</f>
        <v>0</v>
      </c>
      <c r="AD12" s="380">
        <f>COUNTIF('2'!L9:L13,Données!AA12)</f>
        <v>0</v>
      </c>
      <c r="AE12" s="380">
        <f>COUNTIF('3'!L9:L13,Données!AA12)</f>
        <v>0</v>
      </c>
      <c r="AF12" s="380">
        <f>COUNTIF('4'!L9:L13,Données!AA12)</f>
        <v>0</v>
      </c>
      <c r="AG12" s="380">
        <f>COUNTIF('5'!L9:L13,Données!AA12)</f>
        <v>0</v>
      </c>
      <c r="AH12" s="380">
        <f>COUNTIF('6'!L9:L13,Données!AA12)</f>
        <v>0</v>
      </c>
      <c r="AI12" s="380">
        <f>COUNTIF('7'!L9:L13,Données!AA12)</f>
        <v>0</v>
      </c>
      <c r="AJ12" s="380">
        <f>COUNTIF('8'!L9:L13,Données!AA12)</f>
        <v>0</v>
      </c>
      <c r="AK12" s="380">
        <f>COUNTIF('9'!L9:L13,Données!AA12)</f>
        <v>0</v>
      </c>
      <c r="AL12" s="380">
        <f>COUNTIF('10'!L9:L13,Données!AA12)</f>
        <v>0</v>
      </c>
      <c r="AM12" s="380">
        <f>COUNTIF('11'!L9:L13,Données!AA12)</f>
        <v>0</v>
      </c>
      <c r="AN12" s="380">
        <f>COUNTIF('12'!L9:L13,Données!AA12)</f>
        <v>0</v>
      </c>
      <c r="AO12" s="380">
        <f>COUNTIF('13'!L9:L13,Données!AA12)</f>
        <v>0</v>
      </c>
      <c r="AP12" s="380">
        <f>COUNTIF('14'!L9:L13,Données!AA12)</f>
        <v>0</v>
      </c>
      <c r="AQ12" s="380">
        <f>COUNTIF('15'!L9:L13,Données!AA12)</f>
        <v>0</v>
      </c>
      <c r="AR12" s="380">
        <f>COUNTIF('16'!L9:L13,Données!AA12)</f>
        <v>0</v>
      </c>
      <c r="AS12" s="380">
        <f>COUNTIF('17'!L9:L13,Données!AA12)</f>
        <v>0</v>
      </c>
      <c r="AT12" s="380">
        <f>COUNTIF('18'!L9:L13,Données!AA12)</f>
        <v>0</v>
      </c>
      <c r="AU12" s="380">
        <f>COUNTIF('19'!L9:L13,Données!AA12)</f>
        <v>0</v>
      </c>
      <c r="AV12" s="380">
        <f>COUNTIF('20'!L9:L13,Données!AA12)</f>
        <v>0</v>
      </c>
      <c r="AW12" s="380">
        <f>COUNTIF('21'!L9:L13,Données!AA12)</f>
        <v>0</v>
      </c>
      <c r="AX12" s="380">
        <f>COUNTIF('22'!L9:L13,Données!AA12)</f>
        <v>0</v>
      </c>
      <c r="AY12" s="380">
        <f>COUNTIF('23'!L9:L13,Données!AA12)</f>
        <v>0</v>
      </c>
      <c r="AZ12" s="380">
        <f>COUNTIF('24'!L9:L13,Données!AA12)</f>
        <v>0</v>
      </c>
      <c r="BA12" s="380">
        <f>COUNTIF('25'!L9:L13,Données!AA12)</f>
        <v>0</v>
      </c>
      <c r="BB12" s="380">
        <f>COUNTIF('26'!L9:L13,Données!AA12)</f>
        <v>0</v>
      </c>
      <c r="BC12" s="380">
        <f>COUNTIF('27'!L9:L13,Données!AA12)</f>
        <v>0</v>
      </c>
      <c r="BD12" s="380">
        <f>COUNTIF('28'!L9:L13,Données!AA12)</f>
        <v>0</v>
      </c>
      <c r="BE12" s="380">
        <f>COUNTIF('29'!L9:L13,Données!AA12)</f>
        <v>0</v>
      </c>
      <c r="BF12" s="380">
        <f>COUNTIF('30'!L9:L13,Données!AA12)</f>
        <v>0</v>
      </c>
      <c r="BG12" s="380">
        <f>COUNTIF('31'!L9:L13,Données!AA12)</f>
        <v>0</v>
      </c>
      <c r="BH12" s="380">
        <f>COUNTIF('32'!L9:L13,Données!AA12)</f>
        <v>0</v>
      </c>
      <c r="BI12" s="380">
        <f>COUNTIF('33'!L9:L13,Données!AA12)</f>
        <v>0</v>
      </c>
      <c r="BJ12" s="380">
        <f>COUNTIF('34'!L9:L13,Données!AA12)</f>
        <v>0</v>
      </c>
      <c r="BK12" s="380">
        <f>COUNTIF('35'!L9:L13,Données!AA12)</f>
        <v>0</v>
      </c>
      <c r="BL12" s="380">
        <f>COUNTIF('36'!L9:L13,Données!AA12)</f>
        <v>0</v>
      </c>
      <c r="BM12" s="380">
        <f>COUNTIF('37'!L9:L13,Données!AA12)</f>
        <v>0</v>
      </c>
      <c r="BN12" s="380">
        <f>COUNTIF('38'!L9:L13,Données!AA12)</f>
        <v>0</v>
      </c>
      <c r="BO12" s="380">
        <f>COUNTIF('39'!L9:L13,Données!BM12)</f>
        <v>0</v>
      </c>
      <c r="BP12" s="380">
        <f>COUNTIF('40'!L9:L13,Données!AA12)</f>
        <v>0</v>
      </c>
    </row>
    <row r="13" spans="1:70" ht="15.75" x14ac:dyDescent="0.25">
      <c r="B13" s="42" t="s">
        <v>21</v>
      </c>
      <c r="D13" s="42" t="s">
        <v>22</v>
      </c>
      <c r="F13" s="43" t="s">
        <v>95</v>
      </c>
      <c r="H13" s="43" t="s">
        <v>23</v>
      </c>
      <c r="J13" s="43" t="s">
        <v>82</v>
      </c>
      <c r="P13" s="123" t="s">
        <v>39</v>
      </c>
      <c r="V13" s="173">
        <f>'Suivi  Détaillé'!O19</f>
        <v>0</v>
      </c>
      <c r="W13" s="178" t="str">
        <f>'Suivi  Détaillé'!O20</f>
        <v xml:space="preserve"> </v>
      </c>
      <c r="X13" s="214">
        <f>'Suivi  Détaillé'!O18</f>
        <v>0</v>
      </c>
      <c r="Y13" s="214">
        <f>'Suivi  Détaillé'!O7</f>
        <v>0</v>
      </c>
      <c r="AA13" s="380">
        <f t="shared" si="0"/>
        <v>0</v>
      </c>
      <c r="AB13" s="380">
        <f t="shared" si="1"/>
        <v>0</v>
      </c>
      <c r="AC13" s="380">
        <f>COUNTIF('1'!L9:L13,Données!AA13)</f>
        <v>0</v>
      </c>
      <c r="AD13" s="380">
        <f>COUNTIF('2'!L9:L13,Données!AA13)</f>
        <v>0</v>
      </c>
      <c r="AE13" s="380">
        <f>COUNTIF('3'!L9:L13,Données!AA13)</f>
        <v>0</v>
      </c>
      <c r="AF13" s="380">
        <f>COUNTIF('4'!L9:L13,Données!AA13)</f>
        <v>0</v>
      </c>
      <c r="AG13" s="380">
        <f>COUNTIF('5'!L9:L13,Données!AA13)</f>
        <v>0</v>
      </c>
      <c r="AH13" s="380">
        <f>COUNTIF('6'!L9:L13,Données!AA13)</f>
        <v>0</v>
      </c>
      <c r="AI13" s="380">
        <f>COUNTIF('7'!L9:L13,Données!AA13)</f>
        <v>0</v>
      </c>
      <c r="AJ13" s="380">
        <f>COUNTIF('8'!L9:L13,Données!AA13)</f>
        <v>0</v>
      </c>
      <c r="AK13" s="380">
        <f>COUNTIF('9'!L9:L13,Données!AA13)</f>
        <v>0</v>
      </c>
      <c r="AL13" s="380">
        <f>COUNTIF('10'!L9:L13,Données!AA13)</f>
        <v>0</v>
      </c>
      <c r="AM13" s="380">
        <f>COUNTIF('11'!L9:L13,Données!AA13)</f>
        <v>0</v>
      </c>
      <c r="AN13" s="380">
        <f>COUNTIF('12'!L9:L13,Données!AA13)</f>
        <v>0</v>
      </c>
      <c r="AO13" s="380">
        <f>COUNTIF('13'!L9:L13,Données!AA13)</f>
        <v>0</v>
      </c>
      <c r="AP13" s="380">
        <f>COUNTIF('14'!L9:L13,Données!AA13)</f>
        <v>0</v>
      </c>
      <c r="AQ13" s="380">
        <f>COUNTIF('15'!L9:L13,Données!AA13)</f>
        <v>0</v>
      </c>
      <c r="AR13" s="380">
        <f>COUNTIF('16'!L9:L13,Données!AA13)</f>
        <v>0</v>
      </c>
      <c r="AS13" s="380">
        <f>COUNTIF('17'!L9:L13,Données!AA13)</f>
        <v>0</v>
      </c>
      <c r="AT13" s="380">
        <f>COUNTIF('18'!L9:L13,Données!AA13)</f>
        <v>0</v>
      </c>
      <c r="AU13" s="380">
        <f>COUNTIF('19'!L9:L13,Données!AA13)</f>
        <v>0</v>
      </c>
      <c r="AV13" s="380">
        <f>COUNTIF('20'!L9:L13,Données!AA13)</f>
        <v>0</v>
      </c>
      <c r="AW13" s="380">
        <f>COUNTIF('21'!L9:L13,Données!AA13)</f>
        <v>0</v>
      </c>
      <c r="AX13" s="380">
        <f>COUNTIF('22'!L9:L13,Données!AA13)</f>
        <v>0</v>
      </c>
      <c r="AY13" s="380">
        <f>COUNTIF('23'!L9:L13,Données!AA13)</f>
        <v>0</v>
      </c>
      <c r="AZ13" s="380">
        <f>COUNTIF('24'!L9:L13,Données!AA13)</f>
        <v>0</v>
      </c>
      <c r="BA13" s="380">
        <f>COUNTIF('25'!L9:L13,Données!AA13)</f>
        <v>0</v>
      </c>
      <c r="BB13" s="380">
        <f>COUNTIF('26'!L9:L13,Données!AA13)</f>
        <v>0</v>
      </c>
      <c r="BC13" s="380">
        <f>COUNTIF('27'!L9:L13,Données!AA13)</f>
        <v>0</v>
      </c>
      <c r="BD13" s="380">
        <f>COUNTIF('28'!L9:L13,Données!AA13)</f>
        <v>0</v>
      </c>
      <c r="BE13" s="380">
        <f>COUNTIF('29'!L9:L13,Données!AA13)</f>
        <v>0</v>
      </c>
      <c r="BF13" s="380">
        <f>COUNTIF('30'!L9:L13,Données!AA13)</f>
        <v>0</v>
      </c>
      <c r="BG13" s="380">
        <f>COUNTIF('31'!L9:L13,Données!AA13)</f>
        <v>0</v>
      </c>
      <c r="BH13" s="380">
        <f>COUNTIF('32'!L9:L13,Données!AA13)</f>
        <v>0</v>
      </c>
      <c r="BI13" s="380">
        <f>COUNTIF('33'!L9:L13,Données!AA13)</f>
        <v>0</v>
      </c>
      <c r="BJ13" s="380">
        <f>COUNTIF('34'!L9:L13,Données!AA13)</f>
        <v>0</v>
      </c>
      <c r="BK13" s="380">
        <f>COUNTIF('35'!L9:L13,Données!AA13)</f>
        <v>0</v>
      </c>
      <c r="BL13" s="380">
        <f>COUNTIF('36'!L9:L13,Données!AA13)</f>
        <v>0</v>
      </c>
      <c r="BM13" s="380">
        <f>COUNTIF('37'!L9:L13,Données!AA13)</f>
        <v>0</v>
      </c>
      <c r="BN13" s="380">
        <f>COUNTIF('38'!L9:L13,Données!AA13)</f>
        <v>0</v>
      </c>
      <c r="BO13" s="380">
        <f>COUNTIF('39'!L9:L13,Données!BM13)</f>
        <v>0</v>
      </c>
      <c r="BP13" s="380">
        <f>COUNTIF('40'!L9:L13,Données!AA13)</f>
        <v>0</v>
      </c>
    </row>
    <row r="14" spans="1:70" s="41" customFormat="1" x14ac:dyDescent="0.25">
      <c r="B14" s="39" t="s">
        <v>248</v>
      </c>
      <c r="D14" s="517" t="s">
        <v>249</v>
      </c>
      <c r="F14" s="39" t="s">
        <v>24</v>
      </c>
      <c r="H14" s="39" t="s">
        <v>25</v>
      </c>
      <c r="I14" s="50"/>
      <c r="J14" s="39"/>
      <c r="K14" s="50"/>
      <c r="L14" s="50"/>
      <c r="M14" s="50"/>
      <c r="N14" s="122"/>
      <c r="O14" s="122"/>
      <c r="P14" s="123" t="s">
        <v>38</v>
      </c>
      <c r="Q14" s="122"/>
      <c r="R14" s="122"/>
      <c r="V14" s="173">
        <f>'Suivi  Détaillé'!P19</f>
        <v>0</v>
      </c>
      <c r="W14" s="178" t="str">
        <f>'Suivi  Détaillé'!P20</f>
        <v xml:space="preserve"> </v>
      </c>
      <c r="X14" s="214">
        <f>'Suivi  Détaillé'!P18</f>
        <v>0</v>
      </c>
      <c r="Y14" s="214">
        <f>'Suivi  Détaillé'!P7</f>
        <v>0</v>
      </c>
      <c r="AA14" s="380">
        <f t="shared" si="0"/>
        <v>0</v>
      </c>
      <c r="AB14" s="380">
        <f t="shared" si="1"/>
        <v>0</v>
      </c>
      <c r="AC14" s="380">
        <f>COUNTIF('1'!L9:L13,Données!AA14)</f>
        <v>0</v>
      </c>
      <c r="AD14" s="380">
        <f>COUNTIF('2'!L9:L13,Données!AA14)</f>
        <v>0</v>
      </c>
      <c r="AE14" s="380">
        <f>COUNTIF('3'!L9:L13,Données!AA14)</f>
        <v>0</v>
      </c>
      <c r="AF14" s="380">
        <f>COUNTIF('4'!L9:L13,Données!AA14)</f>
        <v>0</v>
      </c>
      <c r="AG14" s="380">
        <f>COUNTIF('5'!L9:L13,Données!AA14)</f>
        <v>0</v>
      </c>
      <c r="AH14" s="380">
        <f>COUNTIF('6'!L9:L13,Données!AA14)</f>
        <v>0</v>
      </c>
      <c r="AI14" s="380">
        <f>COUNTIF('7'!L9:L13,Données!AA14)</f>
        <v>0</v>
      </c>
      <c r="AJ14" s="380">
        <f>COUNTIF('8'!L9:L13,Données!AA14)</f>
        <v>0</v>
      </c>
      <c r="AK14" s="380">
        <f>COUNTIF('9'!L9:L13,Données!AA14)</f>
        <v>0</v>
      </c>
      <c r="AL14" s="380">
        <f>COUNTIF('10'!L9:L13,Données!AA14)</f>
        <v>0</v>
      </c>
      <c r="AM14" s="380">
        <f>COUNTIF('11'!L9:L13,Données!AA14)</f>
        <v>0</v>
      </c>
      <c r="AN14" s="380">
        <f>COUNTIF('12'!L9:L13,Données!AA14)</f>
        <v>0</v>
      </c>
      <c r="AO14" s="380">
        <f>COUNTIF('13'!L9:L13,Données!AA14)</f>
        <v>0</v>
      </c>
      <c r="AP14" s="380">
        <f>COUNTIF('14'!L9:L13,Données!AA14)</f>
        <v>0</v>
      </c>
      <c r="AQ14" s="380">
        <f>COUNTIF('15'!L9:L13,Données!AA14)</f>
        <v>0</v>
      </c>
      <c r="AR14" s="380">
        <f>COUNTIF('16'!L9:L13,Données!AA14)</f>
        <v>0</v>
      </c>
      <c r="AS14" s="380">
        <f>COUNTIF('17'!L9:L13,Données!AA14)</f>
        <v>0</v>
      </c>
      <c r="AT14" s="380">
        <f>COUNTIF('18'!L9:L13,Données!AA14)</f>
        <v>0</v>
      </c>
      <c r="AU14" s="380">
        <f>COUNTIF('19'!L9:L13,Données!AA14)</f>
        <v>0</v>
      </c>
      <c r="AV14" s="380">
        <f>COUNTIF('20'!L9:L13,Données!AA14)</f>
        <v>0</v>
      </c>
      <c r="AW14" s="380">
        <f>COUNTIF('21'!L9:L13,Données!AA14)</f>
        <v>0</v>
      </c>
      <c r="AX14" s="380">
        <f>COUNTIF('22'!L9:L13,Données!AA14)</f>
        <v>0</v>
      </c>
      <c r="AY14" s="380">
        <f>COUNTIF('23'!L9:L13,Données!AA14)</f>
        <v>0</v>
      </c>
      <c r="AZ14" s="380">
        <f>COUNTIF('24'!L9:L13,Données!AA14)</f>
        <v>0</v>
      </c>
      <c r="BA14" s="380">
        <f>COUNTIF('25'!L9:L13,Données!AA14)</f>
        <v>0</v>
      </c>
      <c r="BB14" s="380">
        <f>COUNTIF('26'!L9:L13,Données!AA14)</f>
        <v>0</v>
      </c>
      <c r="BC14" s="380">
        <f>COUNTIF('27'!L9:L13,Données!AA14)</f>
        <v>0</v>
      </c>
      <c r="BD14" s="380">
        <f>COUNTIF('28'!L9:L13,Données!AA14)</f>
        <v>0</v>
      </c>
      <c r="BE14" s="380">
        <f>COUNTIF('29'!L9:L13,Données!AA14)</f>
        <v>0</v>
      </c>
      <c r="BF14" s="380">
        <f>COUNTIF('30'!L9:L13,Données!AA14)</f>
        <v>0</v>
      </c>
      <c r="BG14" s="380">
        <f>COUNTIF('31'!L9:L13,Données!AA14)</f>
        <v>0</v>
      </c>
      <c r="BH14" s="380">
        <f>COUNTIF('32'!L9:L13,Données!AA14)</f>
        <v>0</v>
      </c>
      <c r="BI14" s="380">
        <f>COUNTIF('33'!L9:L13,Données!AA14)</f>
        <v>0</v>
      </c>
      <c r="BJ14" s="380">
        <f>COUNTIF('34'!L9:L13,Données!AA14)</f>
        <v>0</v>
      </c>
      <c r="BK14" s="380">
        <f>COUNTIF('35'!L9:L13,Données!AA14)</f>
        <v>0</v>
      </c>
      <c r="BL14" s="380">
        <f>COUNTIF('36'!L9:L13,Données!AA14)</f>
        <v>0</v>
      </c>
      <c r="BM14" s="380">
        <f>COUNTIF('37'!L9:L13,Données!AA14)</f>
        <v>0</v>
      </c>
      <c r="BN14" s="380">
        <f>COUNTIF('38'!L9:L13,Données!AA14)</f>
        <v>0</v>
      </c>
      <c r="BO14" s="380">
        <f>COUNTIF('39'!L9:L13,Données!BM14)</f>
        <v>0</v>
      </c>
      <c r="BP14" s="380">
        <f>COUNTIF('40'!L9:L13,Données!AA14)</f>
        <v>0</v>
      </c>
    </row>
    <row r="15" spans="1:70" s="41" customFormat="1" x14ac:dyDescent="0.25">
      <c r="B15" s="39"/>
      <c r="D15" s="517" t="s">
        <v>250</v>
      </c>
      <c r="F15" s="39" t="s">
        <v>26</v>
      </c>
      <c r="H15" s="39" t="s">
        <v>27</v>
      </c>
      <c r="I15" s="50"/>
      <c r="J15" s="39"/>
      <c r="K15" s="50"/>
      <c r="L15" s="50"/>
      <c r="M15" s="50"/>
      <c r="N15" s="122"/>
      <c r="O15" s="122"/>
      <c r="P15" s="123" t="s">
        <v>40</v>
      </c>
      <c r="Q15" s="122"/>
      <c r="R15" s="122"/>
      <c r="V15" s="173">
        <f>'Suivi  Détaillé'!Q19</f>
        <v>0</v>
      </c>
      <c r="W15" s="178" t="str">
        <f>'Suivi  Détaillé'!Q20</f>
        <v xml:space="preserve"> </v>
      </c>
      <c r="X15" s="214">
        <f>'Suivi  Détaillé'!Q18</f>
        <v>0</v>
      </c>
      <c r="Y15" s="214">
        <f>'Suivi  Détaillé'!Q7</f>
        <v>0</v>
      </c>
      <c r="AA15" s="380">
        <f t="shared" si="0"/>
        <v>0</v>
      </c>
      <c r="AB15" s="380">
        <f t="shared" si="1"/>
        <v>0</v>
      </c>
      <c r="AC15" s="380">
        <f>COUNTIF('1'!L9:L13,Données!AA15)</f>
        <v>0</v>
      </c>
      <c r="AD15" s="380">
        <f>COUNTIF('2'!L9:L13,Données!AA15)</f>
        <v>0</v>
      </c>
      <c r="AE15" s="380">
        <f>COUNTIF('3'!L9:L13,Données!AA15)</f>
        <v>0</v>
      </c>
      <c r="AF15" s="380">
        <f>COUNTIF('4'!L9:L13,Données!AA15)</f>
        <v>0</v>
      </c>
      <c r="AG15" s="380">
        <f>COUNTIF('5'!L9:L13,Données!AA15)</f>
        <v>0</v>
      </c>
      <c r="AH15" s="380">
        <f>COUNTIF('6'!L9:L13,Données!AA15)</f>
        <v>0</v>
      </c>
      <c r="AI15" s="380">
        <f>COUNTIF('7'!L9:L13,Données!AA15)</f>
        <v>0</v>
      </c>
      <c r="AJ15" s="380">
        <f>COUNTIF('8'!L9:L13,Données!AA15)</f>
        <v>0</v>
      </c>
      <c r="AK15" s="380">
        <f>COUNTIF('9'!L9:L13,Données!AA15)</f>
        <v>0</v>
      </c>
      <c r="AL15" s="380">
        <f>COUNTIF('10'!L9:L13,Données!AA15)</f>
        <v>0</v>
      </c>
      <c r="AM15" s="380">
        <f>COUNTIF('11'!L9:L13,Données!AA15)</f>
        <v>0</v>
      </c>
      <c r="AN15" s="380">
        <f>COUNTIF('12'!L9:L13,Données!AA15)</f>
        <v>0</v>
      </c>
      <c r="AO15" s="380">
        <f>COUNTIF('13'!L9:L13,Données!AA15)</f>
        <v>0</v>
      </c>
      <c r="AP15" s="380">
        <f>COUNTIF('14'!L9:L13,Données!AA15)</f>
        <v>0</v>
      </c>
      <c r="AQ15" s="380">
        <f>COUNTIF('15'!L9:L13,Données!AA15)</f>
        <v>0</v>
      </c>
      <c r="AR15" s="380">
        <f>COUNTIF('16'!L9:L13,Données!AA15)</f>
        <v>0</v>
      </c>
      <c r="AS15" s="380">
        <f>COUNTIF('17'!L9:L13,Données!AA15)</f>
        <v>0</v>
      </c>
      <c r="AT15" s="380">
        <f>COUNTIF('18'!L9:L13,Données!AA15)</f>
        <v>0</v>
      </c>
      <c r="AU15" s="380">
        <f>COUNTIF('19'!L9:L13,Données!AA15)</f>
        <v>0</v>
      </c>
      <c r="AV15" s="380">
        <f>COUNTIF('20'!L9:L13,Données!AA15)</f>
        <v>0</v>
      </c>
      <c r="AW15" s="380">
        <f>COUNTIF('21'!L9:L13,Données!AA15)</f>
        <v>0</v>
      </c>
      <c r="AX15" s="380">
        <f>COUNTIF('22'!L9:L13,Données!AA15)</f>
        <v>0</v>
      </c>
      <c r="AY15" s="380">
        <f>COUNTIF('23'!L9:L13,Données!AA15)</f>
        <v>0</v>
      </c>
      <c r="AZ15" s="380">
        <f>COUNTIF('24'!L9:L13,Données!AA15)</f>
        <v>0</v>
      </c>
      <c r="BA15" s="380">
        <f>COUNTIF('25'!L9:L13,Données!AA15)</f>
        <v>0</v>
      </c>
      <c r="BB15" s="380">
        <f>COUNTIF('26'!L9:L13,Données!AA15)</f>
        <v>0</v>
      </c>
      <c r="BC15" s="380">
        <f>COUNTIF('27'!L9:L13,Données!AA15)</f>
        <v>0</v>
      </c>
      <c r="BD15" s="380">
        <f>COUNTIF('28'!L9:L13,Données!AA15)</f>
        <v>0</v>
      </c>
      <c r="BE15" s="380">
        <f>COUNTIF('29'!L9:L13,Données!AA15)</f>
        <v>0</v>
      </c>
      <c r="BF15" s="380">
        <f>COUNTIF('30'!L9:L13,Données!AA15)</f>
        <v>0</v>
      </c>
      <c r="BG15" s="380">
        <f>COUNTIF('31'!L9:L13,Données!AA15)</f>
        <v>0</v>
      </c>
      <c r="BH15" s="380">
        <f>COUNTIF('32'!L9:L13,Données!AA15)</f>
        <v>0</v>
      </c>
      <c r="BI15" s="380">
        <f>COUNTIF('33'!L9:L13,Données!AA15)</f>
        <v>0</v>
      </c>
      <c r="BJ15" s="380">
        <f>COUNTIF('34'!L9:L13,Données!AA15)</f>
        <v>0</v>
      </c>
      <c r="BK15" s="380">
        <f>COUNTIF('35'!L9:L13,Données!AA15)</f>
        <v>0</v>
      </c>
      <c r="BL15" s="380">
        <f>COUNTIF('36'!L9:L13,Données!AA15)</f>
        <v>0</v>
      </c>
      <c r="BM15" s="380">
        <f>COUNTIF('37'!L9:L13,Données!AA15)</f>
        <v>0</v>
      </c>
      <c r="BN15" s="380">
        <f>COUNTIF('38'!L9:L13,Données!AA15)</f>
        <v>0</v>
      </c>
      <c r="BO15" s="380">
        <f>COUNTIF('39'!L9:L13,Données!BM15)</f>
        <v>0</v>
      </c>
      <c r="BP15" s="380">
        <f>COUNTIF('40'!L9:L13,Données!AA15)</f>
        <v>0</v>
      </c>
    </row>
    <row r="16" spans="1:70" s="41" customFormat="1" x14ac:dyDescent="0.25">
      <c r="B16" s="39"/>
      <c r="D16" s="517" t="s">
        <v>251</v>
      </c>
      <c r="F16" s="39" t="s">
        <v>28</v>
      </c>
      <c r="H16" s="39" t="s">
        <v>29</v>
      </c>
      <c r="I16" s="50"/>
      <c r="J16" s="39"/>
      <c r="K16" s="50"/>
      <c r="L16" s="50"/>
      <c r="M16" s="50"/>
      <c r="N16" s="122"/>
      <c r="O16" s="122"/>
      <c r="P16" s="123" t="s">
        <v>61</v>
      </c>
      <c r="Q16" s="122"/>
      <c r="R16" s="122"/>
      <c r="V16" s="173">
        <f>'Suivi  Détaillé'!R19</f>
        <v>0</v>
      </c>
      <c r="W16" s="178" t="str">
        <f>'Suivi  Détaillé'!R20</f>
        <v xml:space="preserve"> </v>
      </c>
      <c r="X16" s="214">
        <f>'Suivi  Détaillé'!R18</f>
        <v>0</v>
      </c>
      <c r="Y16" s="214">
        <f>'Suivi  Détaillé'!R7</f>
        <v>0</v>
      </c>
      <c r="AA16" s="380">
        <f t="shared" si="0"/>
        <v>0</v>
      </c>
      <c r="AB16" s="380">
        <f t="shared" si="1"/>
        <v>0</v>
      </c>
      <c r="AC16" s="380">
        <f>COUNTIF('1'!L9:L13,Données!AA16)</f>
        <v>0</v>
      </c>
      <c r="AD16" s="380">
        <f>COUNTIF('2'!L9:L13,Données!AA16)</f>
        <v>0</v>
      </c>
      <c r="AE16" s="380">
        <f>COUNTIF('3'!L9:L13,Données!AA16)</f>
        <v>0</v>
      </c>
      <c r="AF16" s="380">
        <f>COUNTIF('4'!L9:L13,Données!AA16)</f>
        <v>0</v>
      </c>
      <c r="AG16" s="380">
        <f>COUNTIF('5'!L9:L13,Données!AA16)</f>
        <v>0</v>
      </c>
      <c r="AH16" s="380">
        <f>COUNTIF('6'!L9:L13,Données!AA16)</f>
        <v>0</v>
      </c>
      <c r="AI16" s="380">
        <f>COUNTIF('7'!L9:L13,Données!AA16)</f>
        <v>0</v>
      </c>
      <c r="AJ16" s="380">
        <f>COUNTIF('8'!L9:L13,Données!AA16)</f>
        <v>0</v>
      </c>
      <c r="AK16" s="380">
        <f>COUNTIF('9'!L9:L13,Données!AA16)</f>
        <v>0</v>
      </c>
      <c r="AL16" s="380">
        <f>COUNTIF('10'!L9:L13,Données!AA16)</f>
        <v>0</v>
      </c>
      <c r="AM16" s="380">
        <f>COUNTIF('11'!L9:L13,Données!AA16)</f>
        <v>0</v>
      </c>
      <c r="AN16" s="380">
        <f>COUNTIF('12'!L9:L13,Données!AA16)</f>
        <v>0</v>
      </c>
      <c r="AO16" s="380">
        <f>COUNTIF('13'!L9:L13,Données!AA16)</f>
        <v>0</v>
      </c>
      <c r="AP16" s="380">
        <f>COUNTIF('14'!L9:L13,Données!AA16)</f>
        <v>0</v>
      </c>
      <c r="AQ16" s="380">
        <f>COUNTIF('15'!L9:L13,Données!AA16)</f>
        <v>0</v>
      </c>
      <c r="AR16" s="380">
        <f>COUNTIF('16'!L9:L13,Données!AA16)</f>
        <v>0</v>
      </c>
      <c r="AS16" s="380">
        <f>COUNTIF('17'!L9:L13,Données!AA16)</f>
        <v>0</v>
      </c>
      <c r="AT16" s="380">
        <f>COUNTIF('18'!L9:L13,Données!AA16)</f>
        <v>0</v>
      </c>
      <c r="AU16" s="380">
        <f>COUNTIF('19'!L9:L13,Données!AA16)</f>
        <v>0</v>
      </c>
      <c r="AV16" s="380">
        <f>COUNTIF('20'!L9:L13,Données!AA16)</f>
        <v>0</v>
      </c>
      <c r="AW16" s="380">
        <f>COUNTIF('21'!L9:L13,Données!AA16)</f>
        <v>0</v>
      </c>
      <c r="AX16" s="380">
        <f>COUNTIF('22'!L9:L13,Données!AA16)</f>
        <v>0</v>
      </c>
      <c r="AY16" s="380">
        <f>COUNTIF('23'!L9:L13,Données!AA16)</f>
        <v>0</v>
      </c>
      <c r="AZ16" s="380">
        <f>COUNTIF('24'!L9:L13,Données!AA16)</f>
        <v>0</v>
      </c>
      <c r="BA16" s="380">
        <f>COUNTIF('25'!L9:L13,Données!AA16)</f>
        <v>0</v>
      </c>
      <c r="BB16" s="380">
        <f>COUNTIF('26'!L9:L13,Données!AA16)</f>
        <v>0</v>
      </c>
      <c r="BC16" s="380">
        <f>COUNTIF('27'!L9:L13,Données!AA16)</f>
        <v>0</v>
      </c>
      <c r="BD16" s="380">
        <f>COUNTIF('28'!L9:L13,Données!AA16)</f>
        <v>0</v>
      </c>
      <c r="BE16" s="380">
        <f>COUNTIF('29'!L9:L13,Données!AA16)</f>
        <v>0</v>
      </c>
      <c r="BF16" s="380">
        <f>COUNTIF('30'!L9:L13,Données!AA16)</f>
        <v>0</v>
      </c>
      <c r="BG16" s="380">
        <f>COUNTIF('31'!L9:L13,Données!AA16)</f>
        <v>0</v>
      </c>
      <c r="BH16" s="380">
        <f>COUNTIF('32'!L9:L13,Données!AA16)</f>
        <v>0</v>
      </c>
      <c r="BI16" s="380">
        <f>COUNTIF('33'!L9:L13,Données!AA16)</f>
        <v>0</v>
      </c>
      <c r="BJ16" s="380">
        <f>COUNTIF('34'!L9:L13,Données!AA16)</f>
        <v>0</v>
      </c>
      <c r="BK16" s="380">
        <f>COUNTIF('35'!L9:L13,Données!AA16)</f>
        <v>0</v>
      </c>
      <c r="BL16" s="380">
        <f>COUNTIF('36'!L9:L13,Données!AA16)</f>
        <v>0</v>
      </c>
      <c r="BM16" s="380">
        <f>COUNTIF('37'!L9:L13,Données!AA16)</f>
        <v>0</v>
      </c>
      <c r="BN16" s="380">
        <f>COUNTIF('38'!L9:L13,Données!AA16)</f>
        <v>0</v>
      </c>
      <c r="BO16" s="380">
        <f>COUNTIF('39'!L9:L13,Données!BM16)</f>
        <v>0</v>
      </c>
      <c r="BP16" s="380">
        <f>COUNTIF('40'!L9:L13,Données!AA16)</f>
        <v>0</v>
      </c>
    </row>
    <row r="17" spans="2:68" s="41" customFormat="1" x14ac:dyDescent="0.25">
      <c r="B17" s="39"/>
      <c r="D17" s="517" t="s">
        <v>252</v>
      </c>
      <c r="F17" s="39" t="s">
        <v>30</v>
      </c>
      <c r="H17" s="39" t="s">
        <v>31</v>
      </c>
      <c r="I17" s="50"/>
      <c r="J17" s="39"/>
      <c r="K17" s="50"/>
      <c r="L17" s="50"/>
      <c r="M17" s="50"/>
      <c r="N17" s="122"/>
      <c r="O17" s="122"/>
      <c r="P17" s="123" t="s">
        <v>62</v>
      </c>
      <c r="Q17" s="122"/>
      <c r="R17" s="122"/>
      <c r="V17" s="173">
        <f>'Suivi  Détaillé'!S19</f>
        <v>0</v>
      </c>
      <c r="W17" s="178" t="str">
        <f>'Suivi  Détaillé'!S20</f>
        <v xml:space="preserve"> </v>
      </c>
      <c r="X17" s="214">
        <f>'Suivi  Détaillé'!S18</f>
        <v>0</v>
      </c>
      <c r="Y17" s="214">
        <f>'Suivi  Détaillé'!S7</f>
        <v>0</v>
      </c>
      <c r="AA17" s="380">
        <f t="shared" si="0"/>
        <v>0</v>
      </c>
      <c r="AB17" s="380">
        <f t="shared" si="1"/>
        <v>0</v>
      </c>
      <c r="AC17" s="380">
        <f>COUNTIF('1'!L9:L13,Données!AA17)</f>
        <v>0</v>
      </c>
      <c r="AD17" s="380">
        <f>COUNTIF('2'!L9:L13,Données!AA17)</f>
        <v>0</v>
      </c>
      <c r="AE17" s="380">
        <f>COUNTIF('3'!L9:L13,Données!AA17)</f>
        <v>0</v>
      </c>
      <c r="AF17" s="380">
        <f>COUNTIF('4'!L9:L13,Données!AA17)</f>
        <v>0</v>
      </c>
      <c r="AG17" s="380">
        <f>COUNTIF('5'!L9:L13,Données!AA17)</f>
        <v>0</v>
      </c>
      <c r="AH17" s="380">
        <f>COUNTIF('6'!L9:L13,Données!AA17)</f>
        <v>0</v>
      </c>
      <c r="AI17" s="380">
        <f>COUNTIF('7'!L9:L13,Données!AA17)</f>
        <v>0</v>
      </c>
      <c r="AJ17" s="380">
        <f>COUNTIF('8'!L9:L13,Données!AA17)</f>
        <v>0</v>
      </c>
      <c r="AK17" s="380">
        <f>COUNTIF('9'!L9:L13,Données!AA17)</f>
        <v>0</v>
      </c>
      <c r="AL17" s="380">
        <f>COUNTIF('10'!L9:L13,Données!AA17)</f>
        <v>0</v>
      </c>
      <c r="AM17" s="380">
        <f>COUNTIF('11'!L9:L13,Données!AA17)</f>
        <v>0</v>
      </c>
      <c r="AN17" s="380">
        <f>COUNTIF('12'!L9:L13,Données!AA17)</f>
        <v>0</v>
      </c>
      <c r="AO17" s="380">
        <f>COUNTIF('13'!L9:L13,Données!AA17)</f>
        <v>0</v>
      </c>
      <c r="AP17" s="380">
        <f>COUNTIF('14'!L9:L13,Données!AA17)</f>
        <v>0</v>
      </c>
      <c r="AQ17" s="380">
        <f>COUNTIF('15'!L9:L13,Données!AA17)</f>
        <v>0</v>
      </c>
      <c r="AR17" s="380">
        <f>COUNTIF('16'!L9:L13,Données!AA17)</f>
        <v>0</v>
      </c>
      <c r="AS17" s="380">
        <f>COUNTIF('17'!L9:L13,Données!AA17)</f>
        <v>0</v>
      </c>
      <c r="AT17" s="380">
        <f>COUNTIF('18'!L9:L13,Données!AA17)</f>
        <v>0</v>
      </c>
      <c r="AU17" s="380">
        <f>COUNTIF('19'!L9:L13,Données!AA17)</f>
        <v>0</v>
      </c>
      <c r="AV17" s="380">
        <f>COUNTIF('20'!L9:L13,Données!AA17)</f>
        <v>0</v>
      </c>
      <c r="AW17" s="380">
        <f>COUNTIF('21'!L9:L13,Données!AA17)</f>
        <v>0</v>
      </c>
      <c r="AX17" s="380">
        <f>COUNTIF('22'!L9:L13,Données!AA17)</f>
        <v>0</v>
      </c>
      <c r="AY17" s="380">
        <f>COUNTIF('23'!L9:L13,Données!AA17)</f>
        <v>0</v>
      </c>
      <c r="AZ17" s="380">
        <f>COUNTIF('24'!L9:L13,Données!AA17)</f>
        <v>0</v>
      </c>
      <c r="BA17" s="380">
        <f>COUNTIF('25'!L9:L13,Données!AA17)</f>
        <v>0</v>
      </c>
      <c r="BB17" s="380">
        <f>COUNTIF('26'!L9:L13,Données!AA17)</f>
        <v>0</v>
      </c>
      <c r="BC17" s="380">
        <f>COUNTIF('27'!L9:L13,Données!AA17)</f>
        <v>0</v>
      </c>
      <c r="BD17" s="380">
        <f>COUNTIF('28'!L9:L13,Données!AA17)</f>
        <v>0</v>
      </c>
      <c r="BE17" s="380">
        <f>COUNTIF('29'!L9:L13,Données!AA17)</f>
        <v>0</v>
      </c>
      <c r="BF17" s="380">
        <f>COUNTIF('30'!L9:L13,Données!AA17)</f>
        <v>0</v>
      </c>
      <c r="BG17" s="380">
        <f>COUNTIF('31'!L9:L13,Données!AA17)</f>
        <v>0</v>
      </c>
      <c r="BH17" s="380">
        <f>COUNTIF('32'!L9:L13,Données!AA17)</f>
        <v>0</v>
      </c>
      <c r="BI17" s="380">
        <f>COUNTIF('33'!L9:L13,Données!AA17)</f>
        <v>0</v>
      </c>
      <c r="BJ17" s="380">
        <f>COUNTIF('34'!L9:L13,Données!AA17)</f>
        <v>0</v>
      </c>
      <c r="BK17" s="380">
        <f>COUNTIF('35'!L9:L13,Données!AA17)</f>
        <v>0</v>
      </c>
      <c r="BL17" s="380">
        <f>COUNTIF('36'!L9:L13,Données!AA17)</f>
        <v>0</v>
      </c>
      <c r="BM17" s="380">
        <f>COUNTIF('37'!L9:L13,Données!AA17)</f>
        <v>0</v>
      </c>
      <c r="BN17" s="380">
        <f>COUNTIF('38'!L9:L13,Données!AA17)</f>
        <v>0</v>
      </c>
      <c r="BO17" s="380">
        <f>COUNTIF('39'!L9:L13,Données!BM17)</f>
        <v>0</v>
      </c>
      <c r="BP17" s="380">
        <f>COUNTIF('40'!L9:L13,Données!AA17)</f>
        <v>0</v>
      </c>
    </row>
    <row r="18" spans="2:68" s="41" customFormat="1" x14ac:dyDescent="0.25">
      <c r="B18" s="39"/>
      <c r="D18" s="517" t="s">
        <v>253</v>
      </c>
      <c r="F18" s="39"/>
      <c r="H18" s="39"/>
      <c r="I18" s="50"/>
      <c r="J18" s="39"/>
      <c r="K18" s="50"/>
      <c r="L18" s="50"/>
      <c r="M18" s="50"/>
      <c r="N18" s="122"/>
      <c r="O18" s="122"/>
      <c r="P18" s="122"/>
      <c r="Q18" s="122"/>
      <c r="R18" s="122"/>
      <c r="V18" s="173">
        <f>'Suivi  Détaillé'!T19</f>
        <v>0</v>
      </c>
      <c r="W18" s="178" t="str">
        <f>'Suivi  Détaillé'!T20</f>
        <v xml:space="preserve"> </v>
      </c>
      <c r="X18" s="214">
        <f>'Suivi  Détaillé'!T18</f>
        <v>0</v>
      </c>
      <c r="Y18" s="214">
        <f>'Suivi  Détaillé'!T7</f>
        <v>0</v>
      </c>
      <c r="AA18" s="380">
        <f t="shared" si="0"/>
        <v>0</v>
      </c>
      <c r="AB18" s="380">
        <f t="shared" si="1"/>
        <v>0</v>
      </c>
      <c r="AC18" s="380">
        <f>COUNTIF('1'!L9:L13,Données!AA18)</f>
        <v>0</v>
      </c>
      <c r="AD18" s="380">
        <f>COUNTIF('2'!L9:L13,Données!AA18)</f>
        <v>0</v>
      </c>
      <c r="AE18" s="380">
        <f>COUNTIF('3'!L9:L13,Données!AA18)</f>
        <v>0</v>
      </c>
      <c r="AF18" s="380">
        <f>COUNTIF('4'!L9:L13,Données!AA18)</f>
        <v>0</v>
      </c>
      <c r="AG18" s="380">
        <f>COUNTIF('5'!L9:L13,Données!AA18)</f>
        <v>0</v>
      </c>
      <c r="AH18" s="380">
        <f>COUNTIF('6'!L9:L13,Données!AA18)</f>
        <v>0</v>
      </c>
      <c r="AI18" s="380">
        <f>COUNTIF('7'!L9:L13,Données!AA18)</f>
        <v>0</v>
      </c>
      <c r="AJ18" s="380">
        <f>COUNTIF('8'!L9:L13,Données!AA18)</f>
        <v>0</v>
      </c>
      <c r="AK18" s="380">
        <f>COUNTIF('9'!L9:L13,Données!AA18)</f>
        <v>0</v>
      </c>
      <c r="AL18" s="380">
        <f>COUNTIF('10'!L9:L13,Données!AA18)</f>
        <v>0</v>
      </c>
      <c r="AM18" s="380">
        <f>COUNTIF('11'!L9:L13,Données!AA18)</f>
        <v>0</v>
      </c>
      <c r="AN18" s="380">
        <f>COUNTIF('12'!L9:L13,Données!AA18)</f>
        <v>0</v>
      </c>
      <c r="AO18" s="380">
        <f>COUNTIF('13'!L9:L13,Données!AA18)</f>
        <v>0</v>
      </c>
      <c r="AP18" s="380">
        <f>COUNTIF('14'!L9:L13,Données!AA18)</f>
        <v>0</v>
      </c>
      <c r="AQ18" s="380">
        <f>COUNTIF('15'!L9:L13,Données!AA18)</f>
        <v>0</v>
      </c>
      <c r="AR18" s="380">
        <f>COUNTIF('16'!L9:L13,Données!AA18)</f>
        <v>0</v>
      </c>
      <c r="AS18" s="380">
        <f>COUNTIF('17'!L9:L13,Données!AA18)</f>
        <v>0</v>
      </c>
      <c r="AT18" s="380">
        <f>COUNTIF('18'!L9:L13,Données!AA18)</f>
        <v>0</v>
      </c>
      <c r="AU18" s="380">
        <f>COUNTIF('19'!L9:L13,Données!AA18)</f>
        <v>0</v>
      </c>
      <c r="AV18" s="380">
        <f>COUNTIF('20'!L9:L13,Données!AA18)</f>
        <v>0</v>
      </c>
      <c r="AW18" s="380">
        <f>COUNTIF('21'!L9:L13,Données!AA18)</f>
        <v>0</v>
      </c>
      <c r="AX18" s="380">
        <f>COUNTIF('22'!L9:L13,Données!AA18)</f>
        <v>0</v>
      </c>
      <c r="AY18" s="380">
        <f>COUNTIF('23'!L9:L13,Données!AA18)</f>
        <v>0</v>
      </c>
      <c r="AZ18" s="380">
        <f>COUNTIF('24'!L9:L13,Données!AA18)</f>
        <v>0</v>
      </c>
      <c r="BA18" s="380">
        <f>COUNTIF('25'!L9:L13,Données!AA18)</f>
        <v>0</v>
      </c>
      <c r="BB18" s="380">
        <f>COUNTIF('26'!L9:L13,Données!AA18)</f>
        <v>0</v>
      </c>
      <c r="BC18" s="380">
        <f>COUNTIF('27'!L9:L13,Données!AA18)</f>
        <v>0</v>
      </c>
      <c r="BD18" s="380">
        <f>COUNTIF('28'!L9:L13,Données!AA18)</f>
        <v>0</v>
      </c>
      <c r="BE18" s="380">
        <f>COUNTIF('29'!L9:L13,Données!AA18)</f>
        <v>0</v>
      </c>
      <c r="BF18" s="380">
        <f>COUNTIF('30'!L9:L13,Données!AA18)</f>
        <v>0</v>
      </c>
      <c r="BG18" s="380">
        <f>COUNTIF('31'!L9:L13,Données!AA18)</f>
        <v>0</v>
      </c>
      <c r="BH18" s="380">
        <f>COUNTIF('32'!L9:L13,Données!AA18)</f>
        <v>0</v>
      </c>
      <c r="BI18" s="380">
        <f>COUNTIF('33'!L9:L13,Données!AA18)</f>
        <v>0</v>
      </c>
      <c r="BJ18" s="380">
        <f>COUNTIF('34'!L9:L13,Données!AA18)</f>
        <v>0</v>
      </c>
      <c r="BK18" s="380">
        <f>COUNTIF('35'!L9:L13,Données!AA18)</f>
        <v>0</v>
      </c>
      <c r="BL18" s="380">
        <f>COUNTIF('36'!L9:L13,Données!AA18)</f>
        <v>0</v>
      </c>
      <c r="BM18" s="380">
        <f>COUNTIF('37'!L9:L13,Données!AA18)</f>
        <v>0</v>
      </c>
      <c r="BN18" s="380">
        <f>COUNTIF('38'!L9:L13,Données!AA18)</f>
        <v>0</v>
      </c>
      <c r="BO18" s="380">
        <f>COUNTIF('39'!L9:L13,Données!BM18)</f>
        <v>0</v>
      </c>
      <c r="BP18" s="380">
        <f>COUNTIF('40'!L9:L13,Données!AA18)</f>
        <v>0</v>
      </c>
    </row>
    <row r="19" spans="2:68" s="41" customFormat="1" x14ac:dyDescent="0.25">
      <c r="B19" s="39"/>
      <c r="D19" s="517" t="s">
        <v>254</v>
      </c>
      <c r="F19" s="39"/>
      <c r="H19" s="39"/>
      <c r="I19" s="50"/>
      <c r="J19" s="39"/>
      <c r="K19" s="50"/>
      <c r="L19" s="50"/>
      <c r="M19" s="50"/>
      <c r="N19" s="122"/>
      <c r="O19" s="122"/>
      <c r="P19" s="122" t="s">
        <v>71</v>
      </c>
      <c r="Q19" s="122"/>
      <c r="R19" s="122"/>
      <c r="V19" s="173">
        <f>'Suivi  Détaillé'!U19</f>
        <v>0</v>
      </c>
      <c r="W19" s="178" t="str">
        <f>'Suivi  Détaillé'!U20</f>
        <v xml:space="preserve"> </v>
      </c>
      <c r="X19" s="214">
        <f>'Suivi  Détaillé'!U18</f>
        <v>0</v>
      </c>
      <c r="Y19" s="214">
        <f>'Suivi  Détaillé'!U7</f>
        <v>0</v>
      </c>
      <c r="AA19" s="380">
        <f t="shared" si="0"/>
        <v>0</v>
      </c>
      <c r="AB19" s="380">
        <f t="shared" si="1"/>
        <v>0</v>
      </c>
      <c r="AC19" s="380">
        <f>COUNTIF('1'!L9:L13,Données!AA19)</f>
        <v>0</v>
      </c>
      <c r="AD19" s="380">
        <f>COUNTIF('2'!L9:L13,Données!AA19)</f>
        <v>0</v>
      </c>
      <c r="AE19" s="380">
        <f>COUNTIF('3'!L9:L13,Données!AA19)</f>
        <v>0</v>
      </c>
      <c r="AF19" s="380">
        <f>COUNTIF('4'!L9:L13,Données!AA19)</f>
        <v>0</v>
      </c>
      <c r="AG19" s="380">
        <f>COUNTIF('5'!L9:L13,Données!AA19)</f>
        <v>0</v>
      </c>
      <c r="AH19" s="380">
        <f>COUNTIF('6'!L9:L13,Données!AA19)</f>
        <v>0</v>
      </c>
      <c r="AI19" s="380">
        <f>COUNTIF('7'!L9:L13,Données!AA19)</f>
        <v>0</v>
      </c>
      <c r="AJ19" s="380">
        <f>COUNTIF('8'!L9:L13,Données!AA19)</f>
        <v>0</v>
      </c>
      <c r="AK19" s="380">
        <f>COUNTIF('9'!L9:L13,Données!AA19)</f>
        <v>0</v>
      </c>
      <c r="AL19" s="380">
        <f>COUNTIF('10'!L9:L13,Données!AA19)</f>
        <v>0</v>
      </c>
      <c r="AM19" s="380">
        <f>COUNTIF('11'!L9:L13,Données!AA19)</f>
        <v>0</v>
      </c>
      <c r="AN19" s="380">
        <f>COUNTIF('12'!L9:L13,Données!AA19)</f>
        <v>0</v>
      </c>
      <c r="AO19" s="380">
        <f>COUNTIF('13'!L9:L13,Données!AA19)</f>
        <v>0</v>
      </c>
      <c r="AP19" s="380">
        <f>COUNTIF('14'!L9:L13,Données!AA19)</f>
        <v>0</v>
      </c>
      <c r="AQ19" s="380">
        <f>COUNTIF('15'!L9:L13,Données!AA19)</f>
        <v>0</v>
      </c>
      <c r="AR19" s="380">
        <f>COUNTIF('16'!L9:L13,Données!AA19)</f>
        <v>0</v>
      </c>
      <c r="AS19" s="380">
        <f>COUNTIF('17'!L9:L13,Données!AA19)</f>
        <v>0</v>
      </c>
      <c r="AT19" s="380">
        <f>COUNTIF('18'!L9:L13,Données!AA19)</f>
        <v>0</v>
      </c>
      <c r="AU19" s="380">
        <f>COUNTIF('19'!L9:L13,Données!AA19)</f>
        <v>0</v>
      </c>
      <c r="AV19" s="380">
        <f>COUNTIF('20'!L9:L13,Données!AA19)</f>
        <v>0</v>
      </c>
      <c r="AW19" s="380">
        <f>COUNTIF('21'!L9:L13,Données!AA19)</f>
        <v>0</v>
      </c>
      <c r="AX19" s="380">
        <f>COUNTIF('22'!L9:L13,Données!AA19)</f>
        <v>0</v>
      </c>
      <c r="AY19" s="380">
        <f>COUNTIF('23'!L9:L13,Données!AA19)</f>
        <v>0</v>
      </c>
      <c r="AZ19" s="380">
        <f>COUNTIF('24'!L9:L13,Données!AA19)</f>
        <v>0</v>
      </c>
      <c r="BA19" s="380">
        <f>COUNTIF('25'!L9:L13,Données!AA19)</f>
        <v>0</v>
      </c>
      <c r="BB19" s="380">
        <f>COUNTIF('26'!L9:L13,Données!AA19)</f>
        <v>0</v>
      </c>
      <c r="BC19" s="380">
        <f>COUNTIF('27'!L9:L13,Données!AA19)</f>
        <v>0</v>
      </c>
      <c r="BD19" s="380">
        <f>COUNTIF('28'!L9:L13,Données!AA19)</f>
        <v>0</v>
      </c>
      <c r="BE19" s="380">
        <f>COUNTIF('29'!L9:L13,Données!AA19)</f>
        <v>0</v>
      </c>
      <c r="BF19" s="380">
        <f>COUNTIF('30'!L9:L13,Données!AA19)</f>
        <v>0</v>
      </c>
      <c r="BG19" s="380">
        <f>COUNTIF('31'!L9:L13,Données!AA19)</f>
        <v>0</v>
      </c>
      <c r="BH19" s="380">
        <f>COUNTIF('32'!L9:L13,Données!AA19)</f>
        <v>0</v>
      </c>
      <c r="BI19" s="380">
        <f>COUNTIF('33'!L9:L13,Données!AA19)</f>
        <v>0</v>
      </c>
      <c r="BJ19" s="380">
        <f>COUNTIF('34'!L9:L13,Données!AA19)</f>
        <v>0</v>
      </c>
      <c r="BK19" s="380">
        <f>COUNTIF('35'!L9:L13,Données!AA19)</f>
        <v>0</v>
      </c>
      <c r="BL19" s="380">
        <f>COUNTIF('36'!L9:L13,Données!AA19)</f>
        <v>0</v>
      </c>
      <c r="BM19" s="380">
        <f>COUNTIF('37'!L9:L13,Données!AA19)</f>
        <v>0</v>
      </c>
      <c r="BN19" s="380">
        <f>COUNTIF('38'!L9:L13,Données!AA19)</f>
        <v>0</v>
      </c>
      <c r="BO19" s="380">
        <f>COUNTIF('39'!L9:L13,Données!BM19)</f>
        <v>0</v>
      </c>
      <c r="BP19" s="380">
        <f>COUNTIF('40'!L9:L13,Données!AA19)</f>
        <v>0</v>
      </c>
    </row>
    <row r="20" spans="2:68" s="41" customFormat="1" x14ac:dyDescent="0.25">
      <c r="B20" s="39"/>
      <c r="D20" s="517" t="s">
        <v>255</v>
      </c>
      <c r="F20" s="39"/>
      <c r="H20" s="39"/>
      <c r="I20" s="50"/>
      <c r="J20" s="39"/>
      <c r="K20" s="50"/>
      <c r="L20" s="50"/>
      <c r="M20" s="50"/>
      <c r="N20" s="122"/>
      <c r="O20" s="122"/>
      <c r="P20" s="122" t="s">
        <v>72</v>
      </c>
      <c r="Q20" s="122"/>
      <c r="R20" s="122"/>
      <c r="V20" s="173">
        <f>'Suivi  Détaillé'!V19</f>
        <v>0</v>
      </c>
      <c r="W20" s="178" t="str">
        <f>'Suivi  Détaillé'!V20</f>
        <v xml:space="preserve"> </v>
      </c>
      <c r="X20" s="214">
        <f>'Suivi  Détaillé'!V18</f>
        <v>0</v>
      </c>
      <c r="Y20" s="214">
        <f>'Suivi  Détaillé'!V7</f>
        <v>0</v>
      </c>
      <c r="AA20" s="380">
        <f t="shared" si="0"/>
        <v>0</v>
      </c>
      <c r="AB20" s="380">
        <f t="shared" si="1"/>
        <v>0</v>
      </c>
      <c r="AC20" s="380">
        <f>COUNTIF('1'!L9:L13,Données!AA20)</f>
        <v>0</v>
      </c>
      <c r="AD20" s="380">
        <f>COUNTIF('2'!L9:L13,Données!AA20)</f>
        <v>0</v>
      </c>
      <c r="AE20" s="380">
        <f>COUNTIF('3'!L9:L13,Données!AA20)</f>
        <v>0</v>
      </c>
      <c r="AF20" s="380">
        <f>COUNTIF('4'!L9:L13,Données!AA20)</f>
        <v>0</v>
      </c>
      <c r="AG20" s="380">
        <f>COUNTIF('5'!L9:L13,Données!AA20)</f>
        <v>0</v>
      </c>
      <c r="AH20" s="380">
        <f>COUNTIF('6'!L9:L13,Données!AA20)</f>
        <v>0</v>
      </c>
      <c r="AI20" s="380">
        <f>COUNTIF('7'!L9:L13,Données!AA20)</f>
        <v>0</v>
      </c>
      <c r="AJ20" s="380">
        <f>COUNTIF('8'!L9:L13,Données!AA20)</f>
        <v>0</v>
      </c>
      <c r="AK20" s="380">
        <f>COUNTIF('9'!L9:L13,Données!AA20)</f>
        <v>0</v>
      </c>
      <c r="AL20" s="380">
        <f>COUNTIF('10'!L9:L13,Données!AA20)</f>
        <v>0</v>
      </c>
      <c r="AM20" s="380">
        <f>COUNTIF('11'!L9:L13,Données!AA20)</f>
        <v>0</v>
      </c>
      <c r="AN20" s="380">
        <f>COUNTIF('12'!L9:L13,Données!AA20)</f>
        <v>0</v>
      </c>
      <c r="AO20" s="380">
        <f>COUNTIF('13'!L9:L13,Données!AA20)</f>
        <v>0</v>
      </c>
      <c r="AP20" s="380">
        <f>COUNTIF('14'!L9:L13,Données!AA20)</f>
        <v>0</v>
      </c>
      <c r="AQ20" s="380">
        <f>COUNTIF('15'!L9:L13,Données!AA20)</f>
        <v>0</v>
      </c>
      <c r="AR20" s="380">
        <f>COUNTIF('16'!L9:L13,Données!AA20)</f>
        <v>0</v>
      </c>
      <c r="AS20" s="380">
        <f>COUNTIF('17'!L9:L13,Données!AA20)</f>
        <v>0</v>
      </c>
      <c r="AT20" s="380">
        <f>COUNTIF('18'!L9:L13,Données!AA20)</f>
        <v>0</v>
      </c>
      <c r="AU20" s="380">
        <f>COUNTIF('19'!L9:L13,Données!AA20)</f>
        <v>0</v>
      </c>
      <c r="AV20" s="380">
        <f>COUNTIF('20'!L9:L13,Données!AA20)</f>
        <v>0</v>
      </c>
      <c r="AW20" s="380">
        <f>COUNTIF('21'!L9:L13,Données!AA20)</f>
        <v>0</v>
      </c>
      <c r="AX20" s="380">
        <f>COUNTIF('22'!L9:L13,Données!AA20)</f>
        <v>0</v>
      </c>
      <c r="AY20" s="380">
        <f>COUNTIF('23'!L9:L13,Données!AA20)</f>
        <v>0</v>
      </c>
      <c r="AZ20" s="380">
        <f>COUNTIF('24'!L9:L13,Données!AA20)</f>
        <v>0</v>
      </c>
      <c r="BA20" s="380">
        <f>COUNTIF('25'!L9:L13,Données!AA20)</f>
        <v>0</v>
      </c>
      <c r="BB20" s="380">
        <f>COUNTIF('26'!L9:L13,Données!AA20)</f>
        <v>0</v>
      </c>
      <c r="BC20" s="380">
        <f>COUNTIF('27'!L9:L13,Données!AA20)</f>
        <v>0</v>
      </c>
      <c r="BD20" s="380">
        <f>COUNTIF('28'!L9:L13,Données!AA20)</f>
        <v>0</v>
      </c>
      <c r="BE20" s="380">
        <f>COUNTIF('29'!L9:L13,Données!AA20)</f>
        <v>0</v>
      </c>
      <c r="BF20" s="380">
        <f>COUNTIF('30'!L9:L13,Données!AA20)</f>
        <v>0</v>
      </c>
      <c r="BG20" s="380">
        <f>COUNTIF('31'!L9:L13,Données!AA20)</f>
        <v>0</v>
      </c>
      <c r="BH20" s="380">
        <f>COUNTIF('32'!L9:L13,Données!AA20)</f>
        <v>0</v>
      </c>
      <c r="BI20" s="380">
        <f>COUNTIF('33'!L9:L13,Données!AA20)</f>
        <v>0</v>
      </c>
      <c r="BJ20" s="380">
        <f>COUNTIF('34'!L9:L13,Données!AA20)</f>
        <v>0</v>
      </c>
      <c r="BK20" s="380">
        <f>COUNTIF('35'!L9:L13,Données!AA20)</f>
        <v>0</v>
      </c>
      <c r="BL20" s="380">
        <f>COUNTIF('36'!L9:L13,Données!AA20)</f>
        <v>0</v>
      </c>
      <c r="BM20" s="380">
        <f>COUNTIF('37'!L9:L13,Données!AA20)</f>
        <v>0</v>
      </c>
      <c r="BN20" s="380">
        <f>COUNTIF('38'!L9:L13,Données!AA20)</f>
        <v>0</v>
      </c>
      <c r="BO20" s="380">
        <f>COUNTIF('39'!L9:L13,Données!BM20)</f>
        <v>0</v>
      </c>
      <c r="BP20" s="380">
        <f>COUNTIF('40'!L9:L13,Données!AA20)</f>
        <v>0</v>
      </c>
    </row>
    <row r="21" spans="2:68" s="41" customFormat="1" x14ac:dyDescent="0.25">
      <c r="B21" s="39"/>
      <c r="D21" s="517" t="s">
        <v>256</v>
      </c>
      <c r="F21" s="39"/>
      <c r="H21" s="39"/>
      <c r="I21" s="50"/>
      <c r="J21" s="39"/>
      <c r="K21" s="50"/>
      <c r="L21" s="50"/>
      <c r="M21" s="50"/>
      <c r="N21" s="122"/>
      <c r="O21" s="122"/>
      <c r="P21" s="122"/>
      <c r="Q21" s="122"/>
      <c r="R21" s="122"/>
      <c r="V21" s="173">
        <f>'Suivi  Détaillé'!W19</f>
        <v>0</v>
      </c>
      <c r="W21" s="178" t="str">
        <f>'Suivi  Détaillé'!W20</f>
        <v xml:space="preserve"> </v>
      </c>
      <c r="X21" s="214">
        <f>'Suivi  Détaillé'!W18</f>
        <v>0</v>
      </c>
      <c r="Y21" s="214">
        <f>'Suivi  Détaillé'!W7</f>
        <v>0</v>
      </c>
    </row>
    <row r="22" spans="2:68" s="41" customFormat="1" x14ac:dyDescent="0.25">
      <c r="B22" s="39"/>
      <c r="D22" s="517" t="s">
        <v>257</v>
      </c>
      <c r="F22" s="39"/>
      <c r="H22" s="39"/>
      <c r="I22" s="50"/>
      <c r="J22" s="39"/>
      <c r="K22" s="50"/>
      <c r="L22" s="50"/>
      <c r="M22" s="50"/>
      <c r="N22" s="122"/>
      <c r="O22" s="122"/>
      <c r="P22" s="122"/>
      <c r="Q22" s="122"/>
      <c r="R22" s="122"/>
      <c r="V22" s="173">
        <f>'Suivi  Détaillé'!X19</f>
        <v>0</v>
      </c>
      <c r="W22" s="178" t="str">
        <f>'Suivi  Détaillé'!X20</f>
        <v xml:space="preserve"> </v>
      </c>
      <c r="X22" s="214">
        <f>'Suivi  Détaillé'!X18</f>
        <v>0</v>
      </c>
      <c r="Y22" s="214">
        <f>'Suivi  Détaillé'!X7</f>
        <v>0</v>
      </c>
    </row>
    <row r="23" spans="2:68" s="41" customFormat="1" x14ac:dyDescent="0.25">
      <c r="B23" s="39"/>
      <c r="D23" s="517" t="s">
        <v>258</v>
      </c>
      <c r="F23" s="39"/>
      <c r="H23" s="39"/>
      <c r="I23" s="50"/>
      <c r="J23" s="39"/>
      <c r="K23" s="50"/>
      <c r="L23" s="50"/>
      <c r="M23" s="50"/>
      <c r="N23" s="122"/>
      <c r="O23" s="122"/>
      <c r="P23" s="122"/>
      <c r="Q23" s="122"/>
      <c r="R23" s="122"/>
      <c r="V23" s="173">
        <f>'Suivi  Détaillé'!Y19</f>
        <v>0</v>
      </c>
      <c r="W23" s="178" t="str">
        <f>'Suivi  Détaillé'!Y20</f>
        <v xml:space="preserve"> </v>
      </c>
      <c r="X23" s="214">
        <f>'Suivi  Détaillé'!Y18</f>
        <v>0</v>
      </c>
      <c r="Y23" s="214">
        <f>'Suivi  Détaillé'!Y7</f>
        <v>0</v>
      </c>
    </row>
    <row r="24" spans="2:68" s="41" customFormat="1" x14ac:dyDescent="0.25">
      <c r="B24" s="39"/>
      <c r="D24" s="517" t="s">
        <v>259</v>
      </c>
      <c r="F24" s="39"/>
      <c r="H24" s="39"/>
      <c r="I24" s="50"/>
      <c r="J24" s="39"/>
      <c r="K24" s="50"/>
      <c r="L24" s="50"/>
      <c r="M24" s="50"/>
      <c r="N24" s="122"/>
      <c r="O24" s="122"/>
      <c r="P24" s="122"/>
      <c r="Q24" s="122"/>
      <c r="R24" s="122"/>
      <c r="V24" s="173">
        <f>'Suivi  Détaillé'!Z19</f>
        <v>0</v>
      </c>
      <c r="W24" s="178" t="str">
        <f>'Suivi  Détaillé'!Z20</f>
        <v xml:space="preserve"> </v>
      </c>
      <c r="X24" s="214">
        <f>'Suivi  Détaillé'!Z18</f>
        <v>0</v>
      </c>
      <c r="Y24" s="214">
        <f>'Suivi  Détaillé'!Z7</f>
        <v>0</v>
      </c>
      <c r="AA24" s="378" t="s">
        <v>92</v>
      </c>
      <c r="AB24" s="378" t="s">
        <v>87</v>
      </c>
      <c r="AC24" s="378">
        <v>1</v>
      </c>
      <c r="AD24" s="378">
        <v>2</v>
      </c>
      <c r="AE24" s="378">
        <v>3</v>
      </c>
      <c r="AF24" s="378">
        <v>4</v>
      </c>
      <c r="AG24" s="378">
        <v>5</v>
      </c>
      <c r="AH24" s="378">
        <v>6</v>
      </c>
      <c r="AI24" s="378">
        <v>7</v>
      </c>
      <c r="AJ24" s="378">
        <v>8</v>
      </c>
      <c r="AK24" s="378">
        <v>9</v>
      </c>
      <c r="AL24" s="378">
        <v>10</v>
      </c>
      <c r="AM24" s="378">
        <v>11</v>
      </c>
      <c r="AN24" s="378">
        <v>12</v>
      </c>
      <c r="AO24" s="378">
        <v>13</v>
      </c>
      <c r="AP24" s="378">
        <v>14</v>
      </c>
      <c r="AQ24" s="378">
        <v>15</v>
      </c>
      <c r="AR24" s="378">
        <v>16</v>
      </c>
      <c r="AS24" s="378">
        <v>17</v>
      </c>
      <c r="AT24" s="378">
        <v>18</v>
      </c>
      <c r="AU24" s="378">
        <v>19</v>
      </c>
      <c r="AV24" s="378">
        <v>20</v>
      </c>
      <c r="AW24" s="378">
        <v>21</v>
      </c>
      <c r="AX24" s="378">
        <v>22</v>
      </c>
      <c r="AY24" s="378">
        <v>23</v>
      </c>
      <c r="AZ24" s="378">
        <v>24</v>
      </c>
      <c r="BA24" s="378">
        <v>25</v>
      </c>
      <c r="BB24" s="378">
        <v>26</v>
      </c>
      <c r="BC24" s="378">
        <v>27</v>
      </c>
      <c r="BD24" s="378">
        <v>28</v>
      </c>
      <c r="BE24" s="378">
        <v>29</v>
      </c>
      <c r="BF24" s="378">
        <v>30</v>
      </c>
      <c r="BG24" s="378">
        <v>31</v>
      </c>
      <c r="BH24" s="378">
        <v>32</v>
      </c>
      <c r="BI24" s="378">
        <v>33</v>
      </c>
      <c r="BJ24" s="378">
        <v>34</v>
      </c>
      <c r="BK24" s="378">
        <v>35</v>
      </c>
      <c r="BL24" s="378">
        <v>36</v>
      </c>
      <c r="BM24" s="378">
        <v>37</v>
      </c>
      <c r="BN24" s="378">
        <v>38</v>
      </c>
      <c r="BO24" s="378">
        <v>39</v>
      </c>
      <c r="BP24" s="378">
        <v>40</v>
      </c>
    </row>
    <row r="25" spans="2:68" s="41" customFormat="1" x14ac:dyDescent="0.25">
      <c r="B25" s="39"/>
      <c r="D25" s="517" t="s">
        <v>260</v>
      </c>
      <c r="F25" s="39"/>
      <c r="H25" s="39"/>
      <c r="I25" s="50"/>
      <c r="J25" s="39"/>
      <c r="K25" s="50"/>
      <c r="L25" s="50"/>
      <c r="M25" s="50"/>
      <c r="N25" s="122"/>
      <c r="O25" s="122"/>
      <c r="P25" s="122"/>
      <c r="Q25" s="122"/>
      <c r="R25" s="122"/>
      <c r="V25" s="173">
        <f>'Suivi  Détaillé'!AA19</f>
        <v>0</v>
      </c>
      <c r="W25" s="178" t="str">
        <f>'Suivi  Détaillé'!AA20</f>
        <v xml:space="preserve"> </v>
      </c>
      <c r="X25" s="214">
        <f>'Suivi  Détaillé'!AA18</f>
        <v>0</v>
      </c>
      <c r="Y25" s="214">
        <f>'Suivi  Détaillé'!AA7</f>
        <v>0</v>
      </c>
      <c r="AA25" s="380" t="str">
        <f>H14</f>
        <v>Supervision</v>
      </c>
      <c r="AB25" s="380">
        <f>SUM(AC25:BP25)</f>
        <v>0</v>
      </c>
      <c r="AC25" s="380">
        <f>COUNTIF('1'!T9:X13,Données!AA25)</f>
        <v>0</v>
      </c>
      <c r="AD25" s="380">
        <f>COUNTIF('2'!T9:X13,Données!AA25)</f>
        <v>0</v>
      </c>
      <c r="AE25" s="380">
        <f>COUNTIF('3'!T9:X13,Données!AA25)</f>
        <v>0</v>
      </c>
      <c r="AF25" s="380">
        <f>COUNTIF('4'!T9:X13,Données!AA25)</f>
        <v>0</v>
      </c>
      <c r="AG25" s="380">
        <f>COUNTIF('5'!T9:X13,Données!AA25)</f>
        <v>0</v>
      </c>
      <c r="AH25" s="380">
        <f>COUNTIF('6'!T9:X13,Données!AA25)</f>
        <v>0</v>
      </c>
      <c r="AI25" s="380">
        <f>COUNTIF('7'!T9:X13,Données!AA25)</f>
        <v>0</v>
      </c>
      <c r="AJ25" s="380">
        <f>COUNTIF('8'!T9:X13,Données!AA25)</f>
        <v>0</v>
      </c>
      <c r="AK25" s="380">
        <f>COUNTIF('9'!T9:X13,Données!AA25)</f>
        <v>0</v>
      </c>
      <c r="AL25" s="380">
        <f>COUNTIF('10'!T9:X13,Données!AA25)</f>
        <v>0</v>
      </c>
      <c r="AM25" s="380">
        <f>COUNTIF('11'!T9:X13,Données!AA25)</f>
        <v>0</v>
      </c>
      <c r="AN25" s="380">
        <f>COUNTIF('12'!T9:X13,Données!AA25)</f>
        <v>0</v>
      </c>
      <c r="AO25" s="380">
        <f>COUNTIF('13'!T9:X13,Données!AA25)</f>
        <v>0</v>
      </c>
      <c r="AP25" s="380">
        <f>COUNTIF('14'!T9:X13,Données!AA25)</f>
        <v>0</v>
      </c>
      <c r="AQ25" s="380">
        <f>COUNTIF('15'!T9:X13,Données!AA25)</f>
        <v>0</v>
      </c>
      <c r="AR25" s="380">
        <f>COUNTIF('16'!T9:X13,Données!AA25)</f>
        <v>0</v>
      </c>
      <c r="AS25" s="380">
        <f>COUNTIF('17'!T9:X13,Données!AA25)</f>
        <v>0</v>
      </c>
      <c r="AT25" s="380">
        <f>COUNTIF('18'!T9:X13,Données!AA25)</f>
        <v>0</v>
      </c>
      <c r="AU25" s="380">
        <f>COUNTIF('19'!T9:X13,Données!AA25)</f>
        <v>0</v>
      </c>
      <c r="AV25" s="380">
        <f>COUNTIF('20'!T9:X13,Données!AA25)</f>
        <v>0</v>
      </c>
      <c r="AW25" s="380">
        <f>COUNTIF('21'!T9:X13,Données!AA25)</f>
        <v>0</v>
      </c>
      <c r="AX25" s="380">
        <f>COUNTIF('22'!T9:X13,Données!AA25)</f>
        <v>0</v>
      </c>
      <c r="AY25" s="380">
        <f>COUNTIF('23'!T9:X13,Données!AA25)</f>
        <v>0</v>
      </c>
      <c r="AZ25" s="380">
        <f>COUNTIF('24'!T9:X13,Données!AA25)</f>
        <v>0</v>
      </c>
      <c r="BA25" s="380">
        <f>COUNTIF('25'!T9:X13,Données!AA25)</f>
        <v>0</v>
      </c>
      <c r="BB25" s="380">
        <f>COUNTIF('26'!T9:X13,Données!AA25)</f>
        <v>0</v>
      </c>
      <c r="BC25" s="380">
        <f>COUNTIF('27'!T9:X13,Données!AA25)</f>
        <v>0</v>
      </c>
      <c r="BD25" s="380">
        <f>COUNTIF('28'!T9:X13,Données!AA25)</f>
        <v>0</v>
      </c>
      <c r="BE25" s="380">
        <f>COUNTIF('29'!T9:X13,Données!AA25)</f>
        <v>0</v>
      </c>
      <c r="BF25" s="380">
        <f>COUNTIF('30'!T9:X13,Données!AA25)</f>
        <v>0</v>
      </c>
      <c r="BG25" s="380">
        <f>COUNTIF('31'!T9:X13,Données!AA25)</f>
        <v>0</v>
      </c>
      <c r="BH25" s="380">
        <f>COUNTIF('32'!T9:X13,Données!AA25)</f>
        <v>0</v>
      </c>
      <c r="BI25" s="380">
        <f>COUNTIF('33'!T9:X13,Données!AA25)</f>
        <v>0</v>
      </c>
      <c r="BJ25" s="380">
        <f>COUNTIF('34'!T9:X13,Données!AA25)</f>
        <v>0</v>
      </c>
      <c r="BK25" s="380">
        <f>COUNTIF('35'!T9:X13,Données!AA25)</f>
        <v>0</v>
      </c>
      <c r="BL25" s="380">
        <f>COUNTIF('36'!T9:X13,Données!AA25)</f>
        <v>0</v>
      </c>
      <c r="BM25" s="380">
        <f>COUNTIF('37'!T9:X13,Données!AA25)</f>
        <v>0</v>
      </c>
      <c r="BN25" s="380">
        <f>COUNTIF('38'!T9:X13,Données!AA25)</f>
        <v>0</v>
      </c>
      <c r="BO25" s="380">
        <f>COUNTIF('39'!T9:X13,Données!AA25)</f>
        <v>0</v>
      </c>
      <c r="BP25" s="380">
        <f>COUNTIF('40'!T9:X13,Données!AA25)</f>
        <v>0</v>
      </c>
    </row>
    <row r="26" spans="2:68" s="41" customFormat="1" x14ac:dyDescent="0.25">
      <c r="B26" s="39"/>
      <c r="D26" s="517" t="s">
        <v>261</v>
      </c>
      <c r="F26" s="39"/>
      <c r="H26" s="39"/>
      <c r="I26" s="50"/>
      <c r="J26" s="39"/>
      <c r="K26" s="50"/>
      <c r="L26" s="50"/>
      <c r="M26" s="50"/>
      <c r="N26" s="122"/>
      <c r="O26" s="122"/>
      <c r="P26" s="122"/>
      <c r="Q26" s="122"/>
      <c r="R26" s="122"/>
      <c r="V26" s="173">
        <f>'Suivi  Détaillé'!AB19</f>
        <v>0</v>
      </c>
      <c r="W26" s="178" t="str">
        <f>'Suivi  Détaillé'!AB20</f>
        <v xml:space="preserve"> </v>
      </c>
      <c r="X26" s="214">
        <f>'Suivi  Détaillé'!AB18</f>
        <v>0</v>
      </c>
      <c r="Y26" s="214">
        <f>'Suivi  Détaillé'!AB7</f>
        <v>0</v>
      </c>
      <c r="AA26" s="380" t="str">
        <f t="shared" ref="AA26:AA30" si="2">H15</f>
        <v>Qualité</v>
      </c>
      <c r="AB26" s="380">
        <f t="shared" ref="AB26:AB30" si="3">SUM(AC26:BP26)</f>
        <v>0</v>
      </c>
      <c r="AC26" s="380">
        <f>COUNTIF('1'!T9:X13,Données!AA26)</f>
        <v>0</v>
      </c>
      <c r="AD26" s="380">
        <f>COUNTIF('2'!T9:X13,Données!AA26)</f>
        <v>0</v>
      </c>
      <c r="AE26" s="380">
        <f>COUNTIF('3'!T9:X13,Données!AA26)</f>
        <v>0</v>
      </c>
      <c r="AF26" s="380">
        <f>COUNTIF('4'!T9:X13,Données!AA26)</f>
        <v>0</v>
      </c>
      <c r="AG26" s="380">
        <f>COUNTIF('5'!T9:X13,Données!AA26)</f>
        <v>0</v>
      </c>
      <c r="AH26" s="380">
        <f>COUNTIF('6'!T9:X13,Données!AA26)</f>
        <v>0</v>
      </c>
      <c r="AI26" s="380">
        <f>COUNTIF('7'!T9:X13,Données!AA26)</f>
        <v>0</v>
      </c>
      <c r="AJ26" s="380">
        <f>COUNTIF('8'!T9:X13,Données!AA26)</f>
        <v>0</v>
      </c>
      <c r="AK26" s="380">
        <f>COUNTIF('9'!T9:X13,Données!AA26)</f>
        <v>0</v>
      </c>
      <c r="AL26" s="380">
        <f>COUNTIF('10'!T9:X13,Données!AA26)</f>
        <v>0</v>
      </c>
      <c r="AM26" s="380">
        <f>COUNTIF('11'!T9:X13,Données!AA26)</f>
        <v>0</v>
      </c>
      <c r="AN26" s="380">
        <f>COUNTIF('12'!T9:X13,Données!AA26)</f>
        <v>0</v>
      </c>
      <c r="AO26" s="380">
        <f>COUNTIF('13'!T9:X13,Données!AA26)</f>
        <v>0</v>
      </c>
      <c r="AP26" s="380">
        <f>COUNTIF('14'!T9:X13,Données!AA26)</f>
        <v>0</v>
      </c>
      <c r="AQ26" s="380">
        <f>COUNTIF('15'!T9:X13,Données!AA26)</f>
        <v>0</v>
      </c>
      <c r="AR26" s="380">
        <f>COUNTIF('16'!T9:X13,Données!AA26)</f>
        <v>0</v>
      </c>
      <c r="AS26" s="380">
        <f>COUNTIF('17'!T9:X13,Données!AA26)</f>
        <v>0</v>
      </c>
      <c r="AT26" s="380">
        <f>COUNTIF('18'!T9:X13,Données!AA26)</f>
        <v>0</v>
      </c>
      <c r="AU26" s="380">
        <f>COUNTIF('19'!T9:X13,Données!AA26)</f>
        <v>0</v>
      </c>
      <c r="AV26" s="380">
        <f>COUNTIF('20'!T9:X13,Données!AA26)</f>
        <v>0</v>
      </c>
      <c r="AW26" s="380">
        <f>COUNTIF('21'!T9:X13,Données!AA26)</f>
        <v>0</v>
      </c>
      <c r="AX26" s="380">
        <f>COUNTIF('22'!T9:X13,Données!AA26)</f>
        <v>0</v>
      </c>
      <c r="AY26" s="380">
        <f>COUNTIF('23'!T9:X13,Données!AA26)</f>
        <v>0</v>
      </c>
      <c r="AZ26" s="380">
        <f>COUNTIF('24'!T9:X13,Données!AA26)</f>
        <v>0</v>
      </c>
      <c r="BA26" s="380">
        <f>COUNTIF('25'!T9:X13,Données!AA26)</f>
        <v>0</v>
      </c>
      <c r="BB26" s="380">
        <f>COUNTIF('26'!T9:X13,Données!AA26)</f>
        <v>0</v>
      </c>
      <c r="BC26" s="380">
        <f>COUNTIF('27'!T9:X13,Données!AA26)</f>
        <v>0</v>
      </c>
      <c r="BD26" s="380">
        <f>COUNTIF('28'!T9:X13,Données!AA26)</f>
        <v>0</v>
      </c>
      <c r="BE26" s="380">
        <f>COUNTIF('29'!T9:X13,Données!AA26)</f>
        <v>0</v>
      </c>
      <c r="BF26" s="380">
        <f>COUNTIF('30'!T9:X13,Données!AA26)</f>
        <v>0</v>
      </c>
      <c r="BG26" s="380">
        <f>COUNTIF('31'!T9:X13,Données!AA26)</f>
        <v>0</v>
      </c>
      <c r="BH26" s="380">
        <f>COUNTIF('32'!T9:X13,Données!AA26)</f>
        <v>0</v>
      </c>
      <c r="BI26" s="380">
        <f>COUNTIF('33'!T9:X13,Données!AA26)</f>
        <v>0</v>
      </c>
      <c r="BJ26" s="380">
        <f>COUNTIF('34'!T9:X13,Données!AA26)</f>
        <v>0</v>
      </c>
      <c r="BK26" s="380">
        <f>COUNTIF('35'!T9:X13,Données!AA26)</f>
        <v>0</v>
      </c>
      <c r="BL26" s="380">
        <f>COUNTIF('36'!T9:X13,Données!AA26)</f>
        <v>0</v>
      </c>
      <c r="BM26" s="380">
        <f>COUNTIF('37'!T9:X13,Données!AA26)</f>
        <v>0</v>
      </c>
      <c r="BN26" s="380">
        <f>COUNTIF('38'!T9:X13,Données!AA26)</f>
        <v>0</v>
      </c>
      <c r="BO26" s="380">
        <f>COUNTIF('39'!T9:X13,Données!BM26)</f>
        <v>0</v>
      </c>
      <c r="BP26" s="380">
        <f>COUNTIF('40'!T9:X13,Données!AA26)</f>
        <v>0</v>
      </c>
    </row>
    <row r="27" spans="2:68" s="41" customFormat="1" x14ac:dyDescent="0.25">
      <c r="B27" s="39"/>
      <c r="D27" s="517" t="s">
        <v>262</v>
      </c>
      <c r="F27" s="39"/>
      <c r="H27" s="39"/>
      <c r="I27" s="50"/>
      <c r="J27" s="39"/>
      <c r="K27" s="50"/>
      <c r="L27" s="50"/>
      <c r="M27" s="50"/>
      <c r="N27" s="122"/>
      <c r="O27" s="122"/>
      <c r="P27" s="122"/>
      <c r="Q27" s="122"/>
      <c r="R27" s="122"/>
      <c r="V27" s="173">
        <f>'Suivi  Détaillé'!AC19</f>
        <v>0</v>
      </c>
      <c r="W27" s="178" t="str">
        <f>'Suivi  Détaillé'!AC20</f>
        <v xml:space="preserve"> </v>
      </c>
      <c r="X27" s="214">
        <f>'Suivi  Détaillé'!AC18</f>
        <v>0</v>
      </c>
      <c r="Y27" s="214">
        <f>'Suivi  Détaillé'!AC7</f>
        <v>0</v>
      </c>
      <c r="AA27" s="380" t="str">
        <f t="shared" si="2"/>
        <v>Ateliers de calibrage</v>
      </c>
      <c r="AB27" s="380">
        <f t="shared" si="3"/>
        <v>0</v>
      </c>
      <c r="AC27" s="380">
        <f>COUNTIF('1'!T9:X13,Données!AA27)</f>
        <v>0</v>
      </c>
      <c r="AD27" s="380">
        <f>COUNTIF('2'!T9:X13,Données!AA27)</f>
        <v>0</v>
      </c>
      <c r="AE27" s="380">
        <f>COUNTIF('3'!T9:X13,Données!AA27)</f>
        <v>0</v>
      </c>
      <c r="AF27" s="380">
        <f>COUNTIF('4'!T9:X13,Données!AA27)</f>
        <v>0</v>
      </c>
      <c r="AG27" s="380">
        <f>COUNTIF('5'!T9:X13,Données!AA27)</f>
        <v>0</v>
      </c>
      <c r="AH27" s="380">
        <f>COUNTIF('6'!T9:X13,Données!AA27)</f>
        <v>0</v>
      </c>
      <c r="AI27" s="380">
        <f>COUNTIF('7'!T9:X13,Données!AA27)</f>
        <v>0</v>
      </c>
      <c r="AJ27" s="380">
        <f>COUNTIF('8'!T9:X13,Données!AA27)</f>
        <v>0</v>
      </c>
      <c r="AK27" s="380">
        <f>COUNTIF('9'!T9:X13,Données!AA27)</f>
        <v>0</v>
      </c>
      <c r="AL27" s="380">
        <f>COUNTIF('10'!T9:X13,Données!AA27)</f>
        <v>0</v>
      </c>
      <c r="AM27" s="380">
        <f>COUNTIF('11'!T9:X13,Données!AA27)</f>
        <v>0</v>
      </c>
      <c r="AN27" s="380">
        <f>COUNTIF('12'!T9:X13,Données!AA27)</f>
        <v>0</v>
      </c>
      <c r="AO27" s="380">
        <f>COUNTIF('13'!T9:X13,Données!AA27)</f>
        <v>0</v>
      </c>
      <c r="AP27" s="380">
        <f>COUNTIF('14'!T9:X13,Données!AA27)</f>
        <v>0</v>
      </c>
      <c r="AQ27" s="380">
        <f>COUNTIF('15'!T9:X13,Données!AA27)</f>
        <v>0</v>
      </c>
      <c r="AR27" s="380">
        <f>COUNTIF('16'!T9:X13,Données!AA27)</f>
        <v>0</v>
      </c>
      <c r="AS27" s="380">
        <f>COUNTIF('17'!T9:X13,Données!AA27)</f>
        <v>0</v>
      </c>
      <c r="AT27" s="380">
        <f>COUNTIF('18'!T9:X13,Données!AA27)</f>
        <v>0</v>
      </c>
      <c r="AU27" s="380">
        <f>COUNTIF('19'!T9:X13,Données!AA27)</f>
        <v>0</v>
      </c>
      <c r="AV27" s="380">
        <f>COUNTIF('20'!T9:X13,Données!AA27)</f>
        <v>0</v>
      </c>
      <c r="AW27" s="380">
        <f>COUNTIF('21'!T9:X13,Données!AA27)</f>
        <v>0</v>
      </c>
      <c r="AX27" s="380">
        <f>COUNTIF('22'!T9:X13,Données!AA27)</f>
        <v>0</v>
      </c>
      <c r="AY27" s="380">
        <f>COUNTIF('23'!T9:X13,Données!AA27)</f>
        <v>0</v>
      </c>
      <c r="AZ27" s="380">
        <f>COUNTIF('24'!T9:X13,Données!AA27)</f>
        <v>0</v>
      </c>
      <c r="BA27" s="380">
        <f>COUNTIF('25'!T9:X13,Données!AA27)</f>
        <v>0</v>
      </c>
      <c r="BB27" s="380">
        <f>COUNTIF('26'!T9:X13,Données!AA27)</f>
        <v>0</v>
      </c>
      <c r="BC27" s="380">
        <f>COUNTIF('27'!T9:X13,Données!AA27)</f>
        <v>0</v>
      </c>
      <c r="BD27" s="380">
        <f>COUNTIF('28'!T9:X13,Données!AA27)</f>
        <v>0</v>
      </c>
      <c r="BE27" s="380">
        <f>COUNTIF('29'!T9:X13,Données!AA27)</f>
        <v>0</v>
      </c>
      <c r="BF27" s="380">
        <f>COUNTIF('30'!T9:X13,Données!AA27)</f>
        <v>0</v>
      </c>
      <c r="BG27" s="380">
        <f>COUNTIF('31'!T9:X13,Données!AA27)</f>
        <v>0</v>
      </c>
      <c r="BH27" s="380">
        <f>COUNTIF('32'!T9:X13,Données!AA27)</f>
        <v>0</v>
      </c>
      <c r="BI27" s="380">
        <f>COUNTIF('33'!T9:X13,Données!AA27)</f>
        <v>0</v>
      </c>
      <c r="BJ27" s="380">
        <f>COUNTIF('34'!T9:X13,Données!AA27)</f>
        <v>0</v>
      </c>
      <c r="BK27" s="380">
        <f>COUNTIF('35'!T9:X13,Données!AA27)</f>
        <v>0</v>
      </c>
      <c r="BL27" s="380">
        <f>COUNTIF('36'!T9:X13,Données!AA27)</f>
        <v>0</v>
      </c>
      <c r="BM27" s="380">
        <f>COUNTIF('37'!T9:X13,Données!AA27)</f>
        <v>0</v>
      </c>
      <c r="BN27" s="380">
        <f>COUNTIF('38'!T9:X13,Données!AA27)</f>
        <v>0</v>
      </c>
      <c r="BO27" s="380">
        <f>COUNTIF('39'!T9:X13,Données!BM27)</f>
        <v>0</v>
      </c>
      <c r="BP27" s="380">
        <f>COUNTIF('40'!T9:X13,Données!AA27)</f>
        <v>0</v>
      </c>
    </row>
    <row r="28" spans="2:68" s="41" customFormat="1" x14ac:dyDescent="0.25">
      <c r="B28" s="39"/>
      <c r="D28" s="517" t="s">
        <v>263</v>
      </c>
      <c r="F28" s="39"/>
      <c r="H28" s="39"/>
      <c r="I28" s="50"/>
      <c r="J28" s="39"/>
      <c r="K28" s="50"/>
      <c r="L28" s="50"/>
      <c r="M28" s="50"/>
      <c r="N28" s="122"/>
      <c r="O28" s="122"/>
      <c r="P28" s="122"/>
      <c r="Q28" s="122"/>
      <c r="R28" s="122"/>
      <c r="V28" s="173">
        <f>'Suivi  Détaillé'!AD19</f>
        <v>0</v>
      </c>
      <c r="W28" s="178" t="str">
        <f>'Suivi  Détaillé'!AD20</f>
        <v xml:space="preserve"> </v>
      </c>
      <c r="X28" s="214">
        <f>'Suivi  Détaillé'!AD18</f>
        <v>0</v>
      </c>
      <c r="Y28" s="214">
        <f>'Suivi  Détaillé'!AD7</f>
        <v>0</v>
      </c>
      <c r="AA28" s="380" t="str">
        <f t="shared" si="2"/>
        <v>Client</v>
      </c>
      <c r="AB28" s="380">
        <f t="shared" si="3"/>
        <v>0</v>
      </c>
      <c r="AC28" s="380">
        <f>COUNTIF('1'!T9:X13,Données!AA28)</f>
        <v>0</v>
      </c>
      <c r="AD28" s="380">
        <f>COUNTIF('2'!T9:X13,Données!AA28)</f>
        <v>0</v>
      </c>
      <c r="AE28" s="380">
        <f>COUNTIF('3'!T9:X13,Données!AA28)</f>
        <v>0</v>
      </c>
      <c r="AF28" s="380">
        <f>COUNTIF('4'!T9:X13,Données!AA28)</f>
        <v>0</v>
      </c>
      <c r="AG28" s="380">
        <f>COUNTIF('5'!T9:X13,Données!AA28)</f>
        <v>0</v>
      </c>
      <c r="AH28" s="380">
        <f>COUNTIF('6'!T9:X13,Données!AA28)</f>
        <v>0</v>
      </c>
      <c r="AI28" s="380">
        <f>COUNTIF('7'!T9:X13,Données!AA28)</f>
        <v>0</v>
      </c>
      <c r="AJ28" s="380">
        <f>COUNTIF('8'!T9:X13,Données!AA28)</f>
        <v>0</v>
      </c>
      <c r="AK28" s="380">
        <f>COUNTIF('9'!T9:X13,Données!AA28)</f>
        <v>0</v>
      </c>
      <c r="AL28" s="380">
        <f>COUNTIF('10'!T9:X13,Données!AA28)</f>
        <v>0</v>
      </c>
      <c r="AM28" s="380">
        <f>COUNTIF('11'!T9:X13,Données!AA28)</f>
        <v>0</v>
      </c>
      <c r="AN28" s="380">
        <f>COUNTIF('12'!T9:X13,Données!AA28)</f>
        <v>0</v>
      </c>
      <c r="AO28" s="380">
        <f>COUNTIF('13'!T9:X13,Données!AA28)</f>
        <v>0</v>
      </c>
      <c r="AP28" s="380">
        <f>COUNTIF('14'!T9:X13,Données!AA28)</f>
        <v>0</v>
      </c>
      <c r="AQ28" s="380">
        <f>COUNTIF('15'!T9:X13,Données!AA28)</f>
        <v>0</v>
      </c>
      <c r="AR28" s="380">
        <f>COUNTIF('16'!T9:X13,Données!AA28)</f>
        <v>0</v>
      </c>
      <c r="AS28" s="380">
        <f>COUNTIF('17'!T9:X13,Données!AA28)</f>
        <v>0</v>
      </c>
      <c r="AT28" s="380">
        <f>COUNTIF('18'!T9:X13,Données!AA28)</f>
        <v>0</v>
      </c>
      <c r="AU28" s="380">
        <f>COUNTIF('19'!T9:X13,Données!AA28)</f>
        <v>0</v>
      </c>
      <c r="AV28" s="380">
        <f>COUNTIF('20'!T9:X13,Données!AA28)</f>
        <v>0</v>
      </c>
      <c r="AW28" s="380">
        <f>COUNTIF('21'!T9:X13,Données!AA28)</f>
        <v>0</v>
      </c>
      <c r="AX28" s="380">
        <f>COUNTIF('22'!T9:X13,Données!AA28)</f>
        <v>0</v>
      </c>
      <c r="AY28" s="380">
        <f>COUNTIF('23'!T9:X13,Données!AA28)</f>
        <v>0</v>
      </c>
      <c r="AZ28" s="380">
        <f>COUNTIF('24'!T9:X13,Données!AA28)</f>
        <v>0</v>
      </c>
      <c r="BA28" s="380">
        <f>COUNTIF('25'!T9:X13,Données!AA28)</f>
        <v>0</v>
      </c>
      <c r="BB28" s="380">
        <f>COUNTIF('26'!T9:X13,Données!AA28)</f>
        <v>0</v>
      </c>
      <c r="BC28" s="380">
        <f>COUNTIF('27'!T9:X13,Données!AA28)</f>
        <v>0</v>
      </c>
      <c r="BD28" s="380">
        <f>COUNTIF('28'!T9:X13,Données!AA28)</f>
        <v>0</v>
      </c>
      <c r="BE28" s="380">
        <f>COUNTIF('29'!T9:X13,Données!AA28)</f>
        <v>0</v>
      </c>
      <c r="BF28" s="380">
        <f>COUNTIF('30'!T9:X13,Données!AA28)</f>
        <v>0</v>
      </c>
      <c r="BG28" s="380">
        <f>COUNTIF('31'!T9:X13,Données!AA28)</f>
        <v>0</v>
      </c>
      <c r="BH28" s="380">
        <f>COUNTIF('32'!T9:X13,Données!AA28)</f>
        <v>0</v>
      </c>
      <c r="BI28" s="380">
        <f>COUNTIF('33'!T9:X13,Données!AA28)</f>
        <v>0</v>
      </c>
      <c r="BJ28" s="380">
        <f>COUNTIF('34'!T9:X13,Données!AA28)</f>
        <v>0</v>
      </c>
      <c r="BK28" s="380">
        <f>COUNTIF('35'!T9:X13,Données!AA28)</f>
        <v>0</v>
      </c>
      <c r="BL28" s="380">
        <f>COUNTIF('36'!T9:X13,Données!AA28)</f>
        <v>0</v>
      </c>
      <c r="BM28" s="380">
        <f>COUNTIF('37'!T9:X13,Données!AA28)</f>
        <v>0</v>
      </c>
      <c r="BN28" s="380">
        <f>COUNTIF('38'!T9:X13,Données!AA28)</f>
        <v>0</v>
      </c>
      <c r="BO28" s="380">
        <f>COUNTIF('39'!T9:X13,Données!BM28)</f>
        <v>0</v>
      </c>
      <c r="BP28" s="380">
        <f>COUNTIF('40'!T9:X13,Données!AA28)</f>
        <v>0</v>
      </c>
    </row>
    <row r="29" spans="2:68" s="41" customFormat="1" x14ac:dyDescent="0.25">
      <c r="B29" s="39"/>
      <c r="D29" s="517" t="s">
        <v>264</v>
      </c>
      <c r="F29" s="39"/>
      <c r="H29" s="39"/>
      <c r="I29" s="50"/>
      <c r="J29" s="39"/>
      <c r="K29" s="50"/>
      <c r="L29" s="50"/>
      <c r="M29" s="50"/>
      <c r="N29" s="122"/>
      <c r="O29" s="122"/>
      <c r="P29" s="122"/>
      <c r="Q29" s="122"/>
      <c r="R29" s="122"/>
      <c r="V29" s="173">
        <f>'Suivi  Détaillé'!AE19</f>
        <v>0</v>
      </c>
      <c r="W29" s="178" t="str">
        <f>'Suivi  Détaillé'!AE20</f>
        <v xml:space="preserve"> </v>
      </c>
      <c r="X29" s="214">
        <f>'Suivi  Détaillé'!AE18</f>
        <v>0</v>
      </c>
      <c r="Y29" s="214">
        <f>'Suivi  Détaillé'!AE7</f>
        <v>0</v>
      </c>
      <c r="AA29" s="380">
        <f t="shared" si="2"/>
        <v>0</v>
      </c>
      <c r="AB29" s="380">
        <f t="shared" si="3"/>
        <v>0</v>
      </c>
      <c r="AC29" s="380">
        <f>COUNTIF('1'!T9:X13,Données!AA29)</f>
        <v>0</v>
      </c>
      <c r="AD29" s="380">
        <f>COUNTIF('2'!T9:X13,Données!AA29)</f>
        <v>0</v>
      </c>
      <c r="AE29" s="380">
        <f>COUNTIF('3'!T9:X13,Données!AA29)</f>
        <v>0</v>
      </c>
      <c r="AF29" s="380">
        <f>COUNTIF('4'!T9:X13,Données!AA29)</f>
        <v>0</v>
      </c>
      <c r="AG29" s="380">
        <f>COUNTIF('5'!T9:X13,Données!AA29)</f>
        <v>0</v>
      </c>
      <c r="AH29" s="380">
        <f>COUNTIF('6'!T9:X13,Données!AA29)</f>
        <v>0</v>
      </c>
      <c r="AI29" s="380">
        <f>COUNTIF('7'!T9:X13,Données!AA29)</f>
        <v>0</v>
      </c>
      <c r="AJ29" s="380">
        <f>COUNTIF('8'!T9:X13,Données!AA29)</f>
        <v>0</v>
      </c>
      <c r="AK29" s="380">
        <f>COUNTIF('9'!T9:X13,Données!AA29)</f>
        <v>0</v>
      </c>
      <c r="AL29" s="380">
        <f>COUNTIF('10'!T9:X13,Données!AA29)</f>
        <v>0</v>
      </c>
      <c r="AM29" s="380">
        <f>COUNTIF('11'!T9:X13,Données!AA29)</f>
        <v>0</v>
      </c>
      <c r="AN29" s="380">
        <f>COUNTIF('12'!T9:X13,Données!AA29)</f>
        <v>0</v>
      </c>
      <c r="AO29" s="380">
        <f>COUNTIF('13'!T9:X13,Données!AA29)</f>
        <v>0</v>
      </c>
      <c r="AP29" s="380">
        <f>COUNTIF('14'!T9:X13,Données!AA29)</f>
        <v>0</v>
      </c>
      <c r="AQ29" s="380">
        <f>COUNTIF('15'!T9:X13,Données!AA29)</f>
        <v>0</v>
      </c>
      <c r="AR29" s="380">
        <f>COUNTIF('16'!T9:X13,Données!AA29)</f>
        <v>0</v>
      </c>
      <c r="AS29" s="380">
        <f>COUNTIF('17'!T9:X13,Données!AA29)</f>
        <v>0</v>
      </c>
      <c r="AT29" s="380">
        <f>COUNTIF('18'!T9:X13,Données!AA29)</f>
        <v>0</v>
      </c>
      <c r="AU29" s="380">
        <f>COUNTIF('19'!T9:X13,Données!AA29)</f>
        <v>0</v>
      </c>
      <c r="AV29" s="380">
        <f>COUNTIF('20'!T9:X13,Données!AA29)</f>
        <v>0</v>
      </c>
      <c r="AW29" s="380">
        <f>COUNTIF('21'!T9:X13,Données!AA29)</f>
        <v>0</v>
      </c>
      <c r="AX29" s="380">
        <f>COUNTIF('22'!T9:X13,Données!AA29)</f>
        <v>0</v>
      </c>
      <c r="AY29" s="380">
        <f>COUNTIF('23'!T9:X13,Données!AA29)</f>
        <v>0</v>
      </c>
      <c r="AZ29" s="380">
        <f>COUNTIF('24'!T9:X13,Données!AA29)</f>
        <v>0</v>
      </c>
      <c r="BA29" s="380">
        <f>COUNTIF('25'!T9:X13,Données!AA29)</f>
        <v>0</v>
      </c>
      <c r="BB29" s="380">
        <f>COUNTIF('26'!T9:X13,Données!AA29)</f>
        <v>0</v>
      </c>
      <c r="BC29" s="380">
        <f>COUNTIF('27'!T9:X13,Données!AA29)</f>
        <v>0</v>
      </c>
      <c r="BD29" s="380">
        <f>COUNTIF('28'!T9:X13,Données!AA29)</f>
        <v>0</v>
      </c>
      <c r="BE29" s="380">
        <f>COUNTIF('29'!T9:X13,Données!AA29)</f>
        <v>0</v>
      </c>
      <c r="BF29" s="380">
        <f>COUNTIF('30'!T9:X13,Données!AA29)</f>
        <v>0</v>
      </c>
      <c r="BG29" s="380">
        <f>COUNTIF('31'!T9:X13,Données!AA29)</f>
        <v>0</v>
      </c>
      <c r="BH29" s="380">
        <f>COUNTIF('32'!T9:X13,Données!AA29)</f>
        <v>0</v>
      </c>
      <c r="BI29" s="380">
        <f>COUNTIF('33'!T9:X13,Données!AA29)</f>
        <v>0</v>
      </c>
      <c r="BJ29" s="380">
        <f>COUNTIF('34'!T9:X13,Données!AA29)</f>
        <v>0</v>
      </c>
      <c r="BK29" s="380">
        <f>COUNTIF('35'!T9:X13,Données!AA29)</f>
        <v>0</v>
      </c>
      <c r="BL29" s="380">
        <f>COUNTIF('36'!T9:X13,Données!AA29)</f>
        <v>0</v>
      </c>
      <c r="BM29" s="380">
        <f>COUNTIF('37'!T9:X13,Données!AA29)</f>
        <v>0</v>
      </c>
      <c r="BN29" s="380">
        <f>COUNTIF('38'!T9:X13,Données!AA29)</f>
        <v>0</v>
      </c>
      <c r="BO29" s="380">
        <f>COUNTIF('39'!T9:X13,Données!BM29)</f>
        <v>0</v>
      </c>
      <c r="BP29" s="380">
        <f>COUNTIF('40'!T9:X13,Données!AA29)</f>
        <v>0</v>
      </c>
    </row>
    <row r="30" spans="2:68" s="41" customFormat="1" x14ac:dyDescent="0.25">
      <c r="B30" s="39"/>
      <c r="D30" s="517" t="s">
        <v>265</v>
      </c>
      <c r="F30" s="39"/>
      <c r="H30" s="39"/>
      <c r="I30" s="50"/>
      <c r="J30" s="39"/>
      <c r="K30" s="50"/>
      <c r="L30" s="50"/>
      <c r="M30" s="50"/>
      <c r="N30" s="122"/>
      <c r="O30" s="122"/>
      <c r="P30" s="122"/>
      <c r="Q30" s="122"/>
      <c r="R30" s="122"/>
      <c r="V30" s="173">
        <f>'Suivi  Détaillé'!AF19</f>
        <v>0</v>
      </c>
      <c r="W30" s="178" t="str">
        <f>'Suivi  Détaillé'!AF20</f>
        <v xml:space="preserve"> </v>
      </c>
      <c r="X30" s="214">
        <f>'Suivi  Détaillé'!AF18</f>
        <v>0</v>
      </c>
      <c r="Y30" s="214">
        <f>'Suivi  Détaillé'!AF7</f>
        <v>0</v>
      </c>
      <c r="AA30" s="380">
        <f t="shared" si="2"/>
        <v>0</v>
      </c>
      <c r="AB30" s="380">
        <f t="shared" si="3"/>
        <v>0</v>
      </c>
      <c r="AC30" s="380">
        <f>COUNTIF('1'!T9:X13,Données!AA30)</f>
        <v>0</v>
      </c>
      <c r="AD30" s="380">
        <f>COUNTIF('2'!T9:X13,Données!AA30)</f>
        <v>0</v>
      </c>
      <c r="AE30" s="380">
        <f>COUNTIF('3'!T9:X13,Données!AA30)</f>
        <v>0</v>
      </c>
      <c r="AF30" s="380">
        <f>COUNTIF('4'!T9:X13,Données!AA30)</f>
        <v>0</v>
      </c>
      <c r="AG30" s="380">
        <f>COUNTIF('5'!T9:X13,Données!AA30)</f>
        <v>0</v>
      </c>
      <c r="AH30" s="380">
        <f>COUNTIF('6'!T9:X13,Données!AA30)</f>
        <v>0</v>
      </c>
      <c r="AI30" s="380">
        <f>COUNTIF('7'!T9:X13,Données!AA30)</f>
        <v>0</v>
      </c>
      <c r="AJ30" s="380">
        <f>COUNTIF('8'!T9:X13,Données!AA30)</f>
        <v>0</v>
      </c>
      <c r="AK30" s="380">
        <f>COUNTIF('9'!T9:X13,Données!AA30)</f>
        <v>0</v>
      </c>
      <c r="AL30" s="380">
        <f>COUNTIF('10'!T9:X13,Données!AA30)</f>
        <v>0</v>
      </c>
      <c r="AM30" s="380">
        <f>COUNTIF('11'!T9:X13,Données!AA30)</f>
        <v>0</v>
      </c>
      <c r="AN30" s="380">
        <f>COUNTIF('12'!T9:X13,Données!AA30)</f>
        <v>0</v>
      </c>
      <c r="AO30" s="380">
        <f>COUNTIF('13'!T9:X13,Données!AA30)</f>
        <v>0</v>
      </c>
      <c r="AP30" s="380">
        <f>COUNTIF('14'!T9:X13,Données!AA30)</f>
        <v>0</v>
      </c>
      <c r="AQ30" s="380">
        <f>COUNTIF('15'!T9:X13,Données!AA30)</f>
        <v>0</v>
      </c>
      <c r="AR30" s="380">
        <f>COUNTIF('16'!T9:X13,Données!AA30)</f>
        <v>0</v>
      </c>
      <c r="AS30" s="380">
        <f>COUNTIF('17'!T9:X13,Données!AA30)</f>
        <v>0</v>
      </c>
      <c r="AT30" s="380">
        <f>COUNTIF('18'!T9:X13,Données!AA30)</f>
        <v>0</v>
      </c>
      <c r="AU30" s="380">
        <f>COUNTIF('19'!T9:X13,Données!AA30)</f>
        <v>0</v>
      </c>
      <c r="AV30" s="380">
        <f>COUNTIF('20'!T9:X13,Données!AA30)</f>
        <v>0</v>
      </c>
      <c r="AW30" s="380">
        <f>COUNTIF('21'!T9:X13,Données!AA30)</f>
        <v>0</v>
      </c>
      <c r="AX30" s="380">
        <f>COUNTIF('22'!T9:X13,Données!AA30)</f>
        <v>0</v>
      </c>
      <c r="AY30" s="380">
        <f>COUNTIF('23'!T9:X13,Données!AA30)</f>
        <v>0</v>
      </c>
      <c r="AZ30" s="380">
        <f>COUNTIF('24'!T9:X13,Données!AA30)</f>
        <v>0</v>
      </c>
      <c r="BA30" s="380">
        <f>COUNTIF('25'!T9:X13,Données!AA30)</f>
        <v>0</v>
      </c>
      <c r="BB30" s="380">
        <f>COUNTIF('26'!T9:X13,Données!AA30)</f>
        <v>0</v>
      </c>
      <c r="BC30" s="380">
        <f>COUNTIF('27'!T9:X13,Données!AA30)</f>
        <v>0</v>
      </c>
      <c r="BD30" s="380">
        <f>COUNTIF('28'!T9:X13,Données!AA30)</f>
        <v>0</v>
      </c>
      <c r="BE30" s="380">
        <f>COUNTIF('29'!T9:X13,Données!AA30)</f>
        <v>0</v>
      </c>
      <c r="BF30" s="380">
        <f>COUNTIF('30'!T9:X13,Données!AA30)</f>
        <v>0</v>
      </c>
      <c r="BG30" s="380">
        <f>COUNTIF('31'!T9:X13,Données!AA30)</f>
        <v>0</v>
      </c>
      <c r="BH30" s="380">
        <f>COUNTIF('32'!T9:X13,Données!AA30)</f>
        <v>0</v>
      </c>
      <c r="BI30" s="380">
        <f>COUNTIF('33'!T9:X13,Données!AA30)</f>
        <v>0</v>
      </c>
      <c r="BJ30" s="380">
        <f>COUNTIF('34'!T9:X13,Données!AA30)</f>
        <v>0</v>
      </c>
      <c r="BK30" s="380">
        <f>COUNTIF('35'!T9:X13,Données!AA30)</f>
        <v>0</v>
      </c>
      <c r="BL30" s="380">
        <f>COUNTIF('36'!T9:X13,Données!AA30)</f>
        <v>0</v>
      </c>
      <c r="BM30" s="380">
        <f>COUNTIF('37'!T9:X13,Données!AA30)</f>
        <v>0</v>
      </c>
      <c r="BN30" s="380">
        <f>COUNTIF('38'!T9:X13,Données!AA30)</f>
        <v>0</v>
      </c>
      <c r="BO30" s="380">
        <f>COUNTIF('39'!T9:X13,Données!BM30)</f>
        <v>0</v>
      </c>
      <c r="BP30" s="380">
        <f>COUNTIF('40'!T9:X13,Données!AA30)</f>
        <v>0</v>
      </c>
    </row>
    <row r="31" spans="2:68" s="41" customFormat="1" x14ac:dyDescent="0.2">
      <c r="B31" s="39"/>
      <c r="D31" s="517" t="s">
        <v>266</v>
      </c>
      <c r="F31" s="39"/>
      <c r="H31" s="39"/>
      <c r="I31" s="50"/>
      <c r="J31" s="39"/>
      <c r="K31" s="50"/>
      <c r="L31" s="50"/>
      <c r="M31" s="50"/>
      <c r="N31" s="122"/>
      <c r="O31" s="122"/>
      <c r="P31" s="122"/>
      <c r="Q31" s="122"/>
      <c r="R31" s="122"/>
      <c r="V31" s="173">
        <f>'Suivi  Détaillé'!AG19</f>
        <v>0</v>
      </c>
      <c r="W31" s="178" t="str">
        <f>'Suivi  Détaillé'!AG20</f>
        <v xml:space="preserve"> </v>
      </c>
      <c r="X31" s="214">
        <f>'Suivi  Détaillé'!AG18</f>
        <v>0</v>
      </c>
      <c r="Y31" s="214">
        <f>'Suivi  Détaillé'!AG7</f>
        <v>0</v>
      </c>
      <c r="AA31" s="38"/>
      <c r="AB31" s="38"/>
      <c r="AC31" s="38"/>
      <c r="AD31" s="38"/>
      <c r="AE31" s="38"/>
    </row>
    <row r="32" spans="2:68" s="41" customFormat="1" x14ac:dyDescent="0.2">
      <c r="B32" s="39"/>
      <c r="D32" s="517" t="s">
        <v>267</v>
      </c>
      <c r="F32" s="39"/>
      <c r="H32" s="39"/>
      <c r="I32" s="50"/>
      <c r="J32" s="39"/>
      <c r="K32" s="50"/>
      <c r="L32" s="50"/>
      <c r="M32" s="50"/>
      <c r="N32" s="122"/>
      <c r="O32" s="122"/>
      <c r="P32" s="122"/>
      <c r="Q32" s="122"/>
      <c r="R32" s="122"/>
      <c r="V32" s="173">
        <f>'Suivi  Détaillé'!AH19</f>
        <v>0</v>
      </c>
      <c r="W32" s="178" t="str">
        <f>'Suivi  Détaillé'!AH20</f>
        <v xml:space="preserve"> </v>
      </c>
      <c r="X32" s="214">
        <f>'Suivi  Détaillé'!AH18</f>
        <v>0</v>
      </c>
      <c r="Y32" s="214">
        <f>'Suivi  Détaillé'!AH7</f>
        <v>0</v>
      </c>
      <c r="AA32" s="38"/>
      <c r="AB32" s="38"/>
      <c r="AC32" s="38"/>
      <c r="AD32" s="38"/>
      <c r="AE32" s="38"/>
    </row>
    <row r="33" spans="2:78" s="41" customFormat="1" x14ac:dyDescent="0.25">
      <c r="B33" s="39"/>
      <c r="D33" s="517" t="s">
        <v>268</v>
      </c>
      <c r="F33" s="39"/>
      <c r="H33" s="39"/>
      <c r="I33" s="50"/>
      <c r="J33" s="39"/>
      <c r="K33" s="50"/>
      <c r="L33" s="50"/>
      <c r="M33" s="50"/>
      <c r="N33" s="122"/>
      <c r="O33" s="122"/>
      <c r="P33" s="122"/>
      <c r="Q33" s="122"/>
      <c r="R33" s="122"/>
      <c r="V33" s="173">
        <f>'Suivi  Détaillé'!AI19</f>
        <v>0</v>
      </c>
      <c r="W33" s="178" t="str">
        <f>'Suivi  Détaillé'!AI20</f>
        <v xml:space="preserve"> </v>
      </c>
      <c r="X33" s="214">
        <f>'Suivi  Détaillé'!AI18</f>
        <v>0</v>
      </c>
      <c r="Y33" s="214">
        <f>'Suivi  Détaillé'!AI7</f>
        <v>0</v>
      </c>
      <c r="AA33" s="378" t="s">
        <v>95</v>
      </c>
      <c r="AB33" s="378" t="s">
        <v>87</v>
      </c>
      <c r="AC33" s="378">
        <v>1</v>
      </c>
      <c r="AD33" s="378">
        <v>2</v>
      </c>
      <c r="AE33" s="378">
        <v>3</v>
      </c>
      <c r="AF33" s="378">
        <v>4</v>
      </c>
      <c r="AG33" s="378">
        <v>5</v>
      </c>
      <c r="AH33" s="378">
        <v>6</v>
      </c>
      <c r="AI33" s="378">
        <v>7</v>
      </c>
      <c r="AJ33" s="378">
        <v>8</v>
      </c>
      <c r="AK33" s="378">
        <v>9</v>
      </c>
      <c r="AL33" s="378">
        <v>10</v>
      </c>
      <c r="AM33" s="378">
        <v>11</v>
      </c>
      <c r="AN33" s="378">
        <v>12</v>
      </c>
      <c r="AO33" s="378">
        <v>13</v>
      </c>
      <c r="AP33" s="378">
        <v>14</v>
      </c>
      <c r="AQ33" s="378">
        <v>15</v>
      </c>
      <c r="AR33" s="378">
        <v>16</v>
      </c>
      <c r="AS33" s="378">
        <v>17</v>
      </c>
      <c r="AT33" s="378">
        <v>18</v>
      </c>
      <c r="AU33" s="378">
        <v>19</v>
      </c>
      <c r="AV33" s="378">
        <v>20</v>
      </c>
      <c r="AW33" s="378">
        <v>21</v>
      </c>
      <c r="AX33" s="378">
        <v>22</v>
      </c>
      <c r="AY33" s="378">
        <v>23</v>
      </c>
      <c r="AZ33" s="378">
        <v>24</v>
      </c>
      <c r="BA33" s="378">
        <v>25</v>
      </c>
      <c r="BB33" s="378">
        <v>26</v>
      </c>
      <c r="BC33" s="378">
        <v>27</v>
      </c>
      <c r="BD33" s="378">
        <v>28</v>
      </c>
      <c r="BE33" s="378">
        <v>29</v>
      </c>
      <c r="BF33" s="378">
        <v>30</v>
      </c>
      <c r="BG33" s="378">
        <v>31</v>
      </c>
      <c r="BH33" s="378">
        <v>32</v>
      </c>
      <c r="BI33" s="378">
        <v>33</v>
      </c>
      <c r="BJ33" s="378">
        <v>34</v>
      </c>
      <c r="BK33" s="378">
        <v>35</v>
      </c>
      <c r="BL33" s="378">
        <v>36</v>
      </c>
      <c r="BM33" s="378">
        <v>37</v>
      </c>
      <c r="BN33" s="378">
        <v>38</v>
      </c>
      <c r="BO33" s="378">
        <v>39</v>
      </c>
      <c r="BP33" s="378">
        <v>40</v>
      </c>
    </row>
    <row r="34" spans="2:78" s="41" customFormat="1" x14ac:dyDescent="0.25">
      <c r="B34" s="39"/>
      <c r="D34" s="459"/>
      <c r="F34" s="39"/>
      <c r="H34" s="39"/>
      <c r="I34" s="50"/>
      <c r="J34" s="39"/>
      <c r="K34" s="50"/>
      <c r="L34" s="50"/>
      <c r="M34" s="50"/>
      <c r="N34" s="122"/>
      <c r="O34" s="122"/>
      <c r="P34" s="122"/>
      <c r="Q34" s="122"/>
      <c r="R34" s="122"/>
      <c r="V34" s="173">
        <f>'Suivi  Détaillé'!AJ19</f>
        <v>0</v>
      </c>
      <c r="W34" s="178" t="str">
        <f>'Suivi  Détaillé'!AJ20</f>
        <v xml:space="preserve"> </v>
      </c>
      <c r="X34" s="214">
        <f>'Suivi  Détaillé'!AJ18</f>
        <v>0</v>
      </c>
      <c r="Y34" s="214">
        <f>'Suivi  Détaillé'!AJ7</f>
        <v>0</v>
      </c>
      <c r="AA34" s="380" t="str">
        <f>F14</f>
        <v>APS</v>
      </c>
      <c r="AB34" s="380">
        <f>SUM(AC34:BP34)</f>
        <v>0</v>
      </c>
      <c r="AC34" s="380">
        <f>COUNTIF('1'!Z9:AD13,Données!AA34)</f>
        <v>0</v>
      </c>
      <c r="AD34" s="380">
        <f>COUNTIF('2'!Z9:AD13,Données!AA34)</f>
        <v>0</v>
      </c>
      <c r="AE34" s="380">
        <f>COUNTIF('3'!Z9:AD13,Données!AA34)</f>
        <v>0</v>
      </c>
      <c r="AF34" s="380">
        <f>COUNTIF('4'!Z9:AD13,Données!AA34)</f>
        <v>0</v>
      </c>
      <c r="AG34" s="380">
        <f>COUNTIF('5'!Z9:AD13,Données!AA34)</f>
        <v>0</v>
      </c>
      <c r="AH34" s="380">
        <f>COUNTIF('6'!Z9:AD13,Données!AA34)</f>
        <v>0</v>
      </c>
      <c r="AI34" s="380">
        <f>COUNTIF('7'!Z9:AD13,Données!AA34)</f>
        <v>0</v>
      </c>
      <c r="AJ34" s="380">
        <f>COUNTIF('8'!Z9:AD13,Données!AA34)</f>
        <v>0</v>
      </c>
      <c r="AK34" s="380">
        <f>COUNTIF('9'!Z9:AD13,Données!AA34)</f>
        <v>0</v>
      </c>
      <c r="AL34" s="380">
        <f>COUNTIF('10'!Z9:AD13,Données!AA34)</f>
        <v>0</v>
      </c>
      <c r="AM34" s="380">
        <f>COUNTIF('11'!Z9:AD13,Données!AA34)</f>
        <v>0</v>
      </c>
      <c r="AN34" s="380">
        <f>COUNTIF('12'!Z9:AD13,Données!AA34)</f>
        <v>0</v>
      </c>
      <c r="AO34" s="380">
        <f>COUNTIF('13'!Z9:AD13,Données!AA34)</f>
        <v>0</v>
      </c>
      <c r="AP34" s="380">
        <f>COUNTIF('14'!Z9:AD13,Données!AA34)</f>
        <v>0</v>
      </c>
      <c r="AQ34" s="380">
        <f>COUNTIF('15'!Z9:AD13,Données!AA34)</f>
        <v>0</v>
      </c>
      <c r="AR34" s="380">
        <f>COUNTIF('16'!Z9:AD13,Données!AA34)</f>
        <v>0</v>
      </c>
      <c r="AS34" s="380">
        <f>COUNTIF('17'!Z9:AD13,Données!AA34)</f>
        <v>0</v>
      </c>
      <c r="AT34" s="380">
        <f>COUNTIF('18'!Z9:AD13,Données!AA34)</f>
        <v>0</v>
      </c>
      <c r="AU34" s="380">
        <f>COUNTIF('19'!Z9:AD13,Données!AA34)</f>
        <v>0</v>
      </c>
      <c r="AV34" s="380">
        <f>COUNTIF('20'!Z9:AD13,Données!AA34)</f>
        <v>0</v>
      </c>
      <c r="AW34" s="380">
        <f>COUNTIF('21'!Z9:AD13,Données!AA34)</f>
        <v>0</v>
      </c>
      <c r="AX34" s="380">
        <f>COUNTIF('22'!Z9:AD13,Données!AA34)</f>
        <v>0</v>
      </c>
      <c r="AY34" s="380">
        <f>COUNTIF('23'!Z9:AD13,Données!AA34)</f>
        <v>0</v>
      </c>
      <c r="AZ34" s="380">
        <f>COUNTIF('24'!Z9:AD13,Données!AA34)</f>
        <v>0</v>
      </c>
      <c r="BA34" s="380">
        <f>COUNTIF('25'!Z9:AD13,Données!AA34)</f>
        <v>0</v>
      </c>
      <c r="BB34" s="380">
        <f>COUNTIF('26'!Z9:AD13,Données!AA34)</f>
        <v>0</v>
      </c>
      <c r="BC34" s="380">
        <f>COUNTIF('27'!Z9:AD13,Données!AA34)</f>
        <v>0</v>
      </c>
      <c r="BD34" s="380">
        <f>COUNTIF('28'!Z9:AD13,Données!AA34)</f>
        <v>0</v>
      </c>
      <c r="BE34" s="380">
        <f>COUNTIF('29'!Z9:AD13,Données!AA34)</f>
        <v>0</v>
      </c>
      <c r="BF34" s="380">
        <f>COUNTIF('30'!Z9:AD13,Données!AA34)</f>
        <v>0</v>
      </c>
      <c r="BG34" s="380">
        <f>COUNTIF('31'!Z9:AD13,Données!AA34)</f>
        <v>0</v>
      </c>
      <c r="BH34" s="380">
        <f>COUNTIF('32'!Z9:AD13,Données!AA34)</f>
        <v>0</v>
      </c>
      <c r="BI34" s="380">
        <f>COUNTIF('33'!Z9:AD13,Données!AA34)</f>
        <v>0</v>
      </c>
      <c r="BJ34" s="380">
        <f>COUNTIF('34'!Z9:AD13,Données!AA34)</f>
        <v>0</v>
      </c>
      <c r="BK34" s="380">
        <f>COUNTIF('35'!Z9:AD13,Données!AA34)</f>
        <v>0</v>
      </c>
      <c r="BL34" s="380">
        <f>COUNTIF('36'!Z9:AD13,Données!AA34)</f>
        <v>0</v>
      </c>
      <c r="BM34" s="380">
        <f>COUNTIF('37'!Z9:AD13,Données!AA34)</f>
        <v>0</v>
      </c>
      <c r="BN34" s="380">
        <f>COUNTIF('38'!Z9:AD13,Données!AA34)</f>
        <v>0</v>
      </c>
      <c r="BO34" s="380">
        <f>COUNTIF('39'!Z9:AD13,Données!AA34)</f>
        <v>0</v>
      </c>
      <c r="BP34" s="380">
        <f>COUNTIF('40'!Z9:AD13,Données!AA34)</f>
        <v>0</v>
      </c>
    </row>
    <row r="35" spans="2:78" s="41" customFormat="1" x14ac:dyDescent="0.25">
      <c r="B35" s="39"/>
      <c r="D35" s="459"/>
      <c r="F35" s="39"/>
      <c r="H35" s="39"/>
      <c r="I35" s="50"/>
      <c r="J35" s="39"/>
      <c r="K35" s="50"/>
      <c r="L35" s="50"/>
      <c r="M35" s="50"/>
      <c r="N35" s="122"/>
      <c r="O35" s="122"/>
      <c r="P35" s="122"/>
      <c r="Q35" s="122"/>
      <c r="R35" s="122"/>
      <c r="V35" s="173">
        <f>'Suivi  Détaillé'!AK19</f>
        <v>0</v>
      </c>
      <c r="W35" s="178" t="str">
        <f>'Suivi  Détaillé'!AK20</f>
        <v xml:space="preserve"> </v>
      </c>
      <c r="X35" s="214">
        <f>'Suivi  Détaillé'!AK18</f>
        <v>0</v>
      </c>
      <c r="Y35" s="214">
        <f>'Suivi  Détaillé'!AK7</f>
        <v>0</v>
      </c>
      <c r="AA35" s="380" t="str">
        <f t="shared" ref="AA35:AA38" si="4">F15</f>
        <v>APE</v>
      </c>
      <c r="AB35" s="380">
        <f t="shared" ref="AB35:AB38" si="5">SUM(AC35:BP35)</f>
        <v>0</v>
      </c>
      <c r="AC35" s="380">
        <f>COUNTIF('1'!Z9:AD13,Données!AA35)</f>
        <v>0</v>
      </c>
      <c r="AD35" s="380">
        <f>COUNTIF('2'!Z9:AD13,Données!AA35)</f>
        <v>0</v>
      </c>
      <c r="AE35" s="380">
        <f>COUNTIF('3'!Z9:AD13,Données!AA35)</f>
        <v>0</v>
      </c>
      <c r="AF35" s="380">
        <f>COUNTIF('4'!Z9:AD13,Données!AA35)</f>
        <v>0</v>
      </c>
      <c r="AG35" s="380">
        <f>COUNTIF('5'!Z9:AD13,Données!AA35)</f>
        <v>0</v>
      </c>
      <c r="AH35" s="380">
        <f>COUNTIF('6'!Z9:AD13,Données!AA35)</f>
        <v>0</v>
      </c>
      <c r="AI35" s="380">
        <f>COUNTIF('7'!Z9:AD13,Données!AA35)</f>
        <v>0</v>
      </c>
      <c r="AJ35" s="380">
        <f>COUNTIF('8'!Z9:AD13,Données!AA35)</f>
        <v>0</v>
      </c>
      <c r="AK35" s="380">
        <f>COUNTIF('9'!Z9:AD13,Données!AA35)</f>
        <v>0</v>
      </c>
      <c r="AL35" s="380">
        <f>COUNTIF('10'!Z9:AD13,Données!AA35)</f>
        <v>0</v>
      </c>
      <c r="AM35" s="380">
        <f>COUNTIF('11'!Z9:AD13,Données!AA35)</f>
        <v>0</v>
      </c>
      <c r="AN35" s="380">
        <f>COUNTIF('12'!Z9:AD13,Données!AA35)</f>
        <v>0</v>
      </c>
      <c r="AO35" s="380">
        <f>COUNTIF('13'!Z9:AD13,Données!AA35)</f>
        <v>0</v>
      </c>
      <c r="AP35" s="380">
        <f>COUNTIF('14'!Z9:AD13,Données!AA35)</f>
        <v>0</v>
      </c>
      <c r="AQ35" s="380">
        <f>COUNTIF('15'!Z9:AD13,Données!AA35)</f>
        <v>0</v>
      </c>
      <c r="AR35" s="380">
        <f>COUNTIF('16'!Z9:AD13,Données!AA35)</f>
        <v>0</v>
      </c>
      <c r="AS35" s="380">
        <f>COUNTIF('17'!Z9:AD13,Données!AA35)</f>
        <v>0</v>
      </c>
      <c r="AT35" s="380">
        <f>COUNTIF('18'!Z9:AD13,Données!AA35)</f>
        <v>0</v>
      </c>
      <c r="AU35" s="380">
        <f>COUNTIF('19'!Z9:AD13,Données!AA35)</f>
        <v>0</v>
      </c>
      <c r="AV35" s="380">
        <f>COUNTIF('20'!Z9:AD13,Données!AA35)</f>
        <v>0</v>
      </c>
      <c r="AW35" s="380">
        <f>COUNTIF('21'!Z9:AD13,Données!AA35)</f>
        <v>0</v>
      </c>
      <c r="AX35" s="380">
        <f>COUNTIF('22'!Z9:AD13,Données!AA35)</f>
        <v>0</v>
      </c>
      <c r="AY35" s="380">
        <f>COUNTIF('23'!Z9:AD13,Données!AA35)</f>
        <v>0</v>
      </c>
      <c r="AZ35" s="380">
        <f>COUNTIF('24'!Z9:AD13,Données!AA35)</f>
        <v>0</v>
      </c>
      <c r="BA35" s="380">
        <f>COUNTIF('25'!Z9:AD13,Données!AA35)</f>
        <v>0</v>
      </c>
      <c r="BB35" s="380">
        <f>COUNTIF('26'!Z9:AD13,Données!AA35)</f>
        <v>0</v>
      </c>
      <c r="BC35" s="380">
        <f>COUNTIF('27'!Z9:AD13,Données!AA35)</f>
        <v>0</v>
      </c>
      <c r="BD35" s="380">
        <f>COUNTIF('28'!Z9:AD13,Données!AA35)</f>
        <v>0</v>
      </c>
      <c r="BE35" s="380">
        <f>COUNTIF('29'!Z9:AD13,Données!AA35)</f>
        <v>0</v>
      </c>
      <c r="BF35" s="380">
        <f>COUNTIF('30'!Z9:AD13,Données!AA35)</f>
        <v>0</v>
      </c>
      <c r="BG35" s="380">
        <f>COUNTIF('31'!Z9:AD13,Données!AA35)</f>
        <v>0</v>
      </c>
      <c r="BH35" s="380">
        <f>COUNTIF('32'!Z9:AD13,Données!AA35)</f>
        <v>0</v>
      </c>
      <c r="BI35" s="380">
        <f>COUNTIF('33'!Z9:AD13,Données!AA35)</f>
        <v>0</v>
      </c>
      <c r="BJ35" s="380">
        <f>COUNTIF('34'!Z9:AD13,Données!AA35)</f>
        <v>0</v>
      </c>
      <c r="BK35" s="380">
        <f>COUNTIF('35'!Z9:AD13,Données!AA35)</f>
        <v>0</v>
      </c>
      <c r="BL35" s="380">
        <f>COUNTIF('36'!Z9:AD13,Données!AA35)</f>
        <v>0</v>
      </c>
      <c r="BM35" s="380">
        <f>COUNTIF('37'!Z9:AD13,Données!AA35)</f>
        <v>0</v>
      </c>
      <c r="BN35" s="380">
        <f>COUNTIF('38'!Z9:AD13,Données!AA35)</f>
        <v>0</v>
      </c>
      <c r="BO35" s="380">
        <f>COUNTIF('39'!Z9:AD13,Données!BM35)</f>
        <v>0</v>
      </c>
      <c r="BP35" s="380">
        <f>COUNTIF('40'!Z9:AD13,Données!AA35)</f>
        <v>0</v>
      </c>
    </row>
    <row r="36" spans="2:78" s="41" customFormat="1" x14ac:dyDescent="0.25">
      <c r="B36" s="39"/>
      <c r="D36" s="459"/>
      <c r="F36" s="39"/>
      <c r="H36" s="39"/>
      <c r="I36" s="50"/>
      <c r="J36" s="39"/>
      <c r="K36" s="50"/>
      <c r="L36" s="50"/>
      <c r="M36" s="50"/>
      <c r="N36" s="122"/>
      <c r="O36" s="122"/>
      <c r="P36" s="122"/>
      <c r="Q36" s="122"/>
      <c r="R36" s="122"/>
      <c r="V36" s="173">
        <f>'Suivi  Détaillé'!AL19</f>
        <v>0</v>
      </c>
      <c r="W36" s="178" t="str">
        <f>'Suivi  Détaillé'!AL20</f>
        <v xml:space="preserve"> </v>
      </c>
      <c r="X36" s="214">
        <f>'Suivi  Détaillé'!AL18</f>
        <v>0</v>
      </c>
      <c r="Y36" s="214">
        <f>'Suivi  Détaillé'!AL7</f>
        <v>0</v>
      </c>
      <c r="AA36" s="380" t="str">
        <f t="shared" si="4"/>
        <v>Appel Manuel</v>
      </c>
      <c r="AB36" s="380">
        <f t="shared" si="5"/>
        <v>0</v>
      </c>
      <c r="AC36" s="380">
        <f>COUNTIF('1'!Z9:AD13,Données!AA36)</f>
        <v>0</v>
      </c>
      <c r="AD36" s="380">
        <f>COUNTIF('2'!Z9:AD13,Données!AA36)</f>
        <v>0</v>
      </c>
      <c r="AE36" s="380">
        <f>COUNTIF('3'!Z9:AD13,Données!AA36)</f>
        <v>0</v>
      </c>
      <c r="AF36" s="380">
        <f>COUNTIF('4'!Z9:AD13,Données!AA36)</f>
        <v>0</v>
      </c>
      <c r="AG36" s="380">
        <f>COUNTIF('5'!Z9:AD13,Données!AA36)</f>
        <v>0</v>
      </c>
      <c r="AH36" s="380">
        <f>COUNTIF('6'!Z9:AD13,Données!AA36)</f>
        <v>0</v>
      </c>
      <c r="AI36" s="380">
        <f>COUNTIF('7'!Z9:AD13,Données!AA36)</f>
        <v>0</v>
      </c>
      <c r="AJ36" s="380">
        <f>COUNTIF('8'!Z9:AD13,Données!AA36)</f>
        <v>0</v>
      </c>
      <c r="AK36" s="380">
        <f>COUNTIF('9'!Z9:AD13,Données!AA36)</f>
        <v>0</v>
      </c>
      <c r="AL36" s="380">
        <f>COUNTIF('10'!Z9:AD13,Données!AA36)</f>
        <v>0</v>
      </c>
      <c r="AM36" s="380">
        <f>COUNTIF('11'!Z9:AD13,Données!AA36)</f>
        <v>0</v>
      </c>
      <c r="AN36" s="380">
        <f>COUNTIF('12'!Z9:AD13,Données!AA36)</f>
        <v>0</v>
      </c>
      <c r="AO36" s="380">
        <f>COUNTIF('13'!Z9:AD13,Données!AA36)</f>
        <v>0</v>
      </c>
      <c r="AP36" s="380">
        <f>COUNTIF('14'!Z9:AD13,Données!AA36)</f>
        <v>0</v>
      </c>
      <c r="AQ36" s="380">
        <f>COUNTIF('15'!Z9:AD13,Données!AA36)</f>
        <v>0</v>
      </c>
      <c r="AR36" s="380">
        <f>COUNTIF('16'!Z9:AD13,Données!AA36)</f>
        <v>0</v>
      </c>
      <c r="AS36" s="380">
        <f>COUNTIF('17'!Z9:AD13,Données!AA36)</f>
        <v>0</v>
      </c>
      <c r="AT36" s="380">
        <f>COUNTIF('18'!Z9:AD13,Données!AA36)</f>
        <v>0</v>
      </c>
      <c r="AU36" s="380">
        <f>COUNTIF('19'!Z9:AD13,Données!AA36)</f>
        <v>0</v>
      </c>
      <c r="AV36" s="380">
        <f>COUNTIF('20'!Z9:AD13,Données!AA36)</f>
        <v>0</v>
      </c>
      <c r="AW36" s="380">
        <f>COUNTIF('21'!Z9:AD13,Données!AA36)</f>
        <v>0</v>
      </c>
      <c r="AX36" s="380">
        <f>COUNTIF('22'!Z9:AD13,Données!AA36)</f>
        <v>0</v>
      </c>
      <c r="AY36" s="380">
        <f>COUNTIF('23'!Z9:AD13,Données!AA36)</f>
        <v>0</v>
      </c>
      <c r="AZ36" s="380">
        <f>COUNTIF('24'!Z9:AD13,Données!AA36)</f>
        <v>0</v>
      </c>
      <c r="BA36" s="380">
        <f>COUNTIF('25'!Z9:AD13,Données!AA36)</f>
        <v>0</v>
      </c>
      <c r="BB36" s="380">
        <f>COUNTIF('26'!Z9:AD13,Données!AA36)</f>
        <v>0</v>
      </c>
      <c r="BC36" s="380">
        <f>COUNTIF('27'!Z9:AD13,Données!AA36)</f>
        <v>0</v>
      </c>
      <c r="BD36" s="380">
        <f>COUNTIF('28'!Z9:AD13,Données!AA36)</f>
        <v>0</v>
      </c>
      <c r="BE36" s="380">
        <f>COUNTIF('29'!Z9:AD13,Données!AA36)</f>
        <v>0</v>
      </c>
      <c r="BF36" s="380">
        <f>COUNTIF('30'!Z9:AD13,Données!AA36)</f>
        <v>0</v>
      </c>
      <c r="BG36" s="380">
        <f>COUNTIF('31'!Z9:AD13,Données!AA36)</f>
        <v>0</v>
      </c>
      <c r="BH36" s="380">
        <f>COUNTIF('32'!Z9:AD13,Données!AA36)</f>
        <v>0</v>
      </c>
      <c r="BI36" s="380">
        <f>COUNTIF('33'!Z9:AD13,Données!AA36)</f>
        <v>0</v>
      </c>
      <c r="BJ36" s="380">
        <f>COUNTIF('34'!Z9:AD13,Données!AA36)</f>
        <v>0</v>
      </c>
      <c r="BK36" s="380">
        <f>COUNTIF('35'!Z9:AD13,Données!AA36)</f>
        <v>0</v>
      </c>
      <c r="BL36" s="380">
        <f>COUNTIF('36'!Z9:AD13,Données!AA36)</f>
        <v>0</v>
      </c>
      <c r="BM36" s="380">
        <f>COUNTIF('37'!Z9:AD13,Données!AA36)</f>
        <v>0</v>
      </c>
      <c r="BN36" s="380">
        <f>COUNTIF('38'!Z9:AD13,Données!AA36)</f>
        <v>0</v>
      </c>
      <c r="BO36" s="380">
        <f>COUNTIF('39'!Z9:AD13,Données!BM36)</f>
        <v>0</v>
      </c>
      <c r="BP36" s="380">
        <f>COUNTIF('40'!Z9:AD13,Données!AA36)</f>
        <v>0</v>
      </c>
    </row>
    <row r="37" spans="2:78" s="41" customFormat="1" x14ac:dyDescent="0.25">
      <c r="B37" s="39"/>
      <c r="D37" s="459"/>
      <c r="F37" s="39"/>
      <c r="H37" s="39"/>
      <c r="I37" s="50"/>
      <c r="J37" s="39"/>
      <c r="K37" s="50"/>
      <c r="L37" s="50"/>
      <c r="M37" s="50"/>
      <c r="N37" s="122"/>
      <c r="O37" s="122"/>
      <c r="P37" s="122"/>
      <c r="Q37" s="122"/>
      <c r="R37" s="122"/>
      <c r="V37" s="173">
        <f>'Suivi  Détaillé'!AM19</f>
        <v>0</v>
      </c>
      <c r="W37" s="178" t="str">
        <f>'Suivi  Détaillé'!AM20</f>
        <v xml:space="preserve"> </v>
      </c>
      <c r="X37" s="214">
        <f>'Suivi  Détaillé'!AM18</f>
        <v>0</v>
      </c>
      <c r="Y37" s="214">
        <f>'Suivi  Détaillé'!AM7</f>
        <v>0</v>
      </c>
      <c r="AA37" s="380" t="str">
        <f t="shared" si="4"/>
        <v>Back Office</v>
      </c>
      <c r="AB37" s="380">
        <f t="shared" si="5"/>
        <v>0</v>
      </c>
      <c r="AC37" s="380">
        <f>COUNTIF('1'!Z9:AD13,Données!AA37)</f>
        <v>0</v>
      </c>
      <c r="AD37" s="380">
        <f>COUNTIF('2'!Z9:AD13,Données!AA37)</f>
        <v>0</v>
      </c>
      <c r="AE37" s="380">
        <f>COUNTIF('3'!Z9:AD13,Données!AA37)</f>
        <v>0</v>
      </c>
      <c r="AF37" s="380">
        <f>COUNTIF('4'!Z9:AD13,Données!AA37)</f>
        <v>0</v>
      </c>
      <c r="AG37" s="380">
        <f>COUNTIF('5'!Z9:AD13,Données!AA37)</f>
        <v>0</v>
      </c>
      <c r="AH37" s="380">
        <f>COUNTIF('6'!Z9:AD13,Données!AA37)</f>
        <v>0</v>
      </c>
      <c r="AI37" s="380">
        <f>COUNTIF('7'!Z9:AD13,Données!AA37)</f>
        <v>0</v>
      </c>
      <c r="AJ37" s="380">
        <f>COUNTIF('8'!Z9:AD13,Données!AA37)</f>
        <v>0</v>
      </c>
      <c r="AK37" s="380">
        <f>COUNTIF('9'!Z9:AD13,Données!AA37)</f>
        <v>0</v>
      </c>
      <c r="AL37" s="380">
        <f>COUNTIF('10'!Z9:AD13,Données!AA37)</f>
        <v>0</v>
      </c>
      <c r="AM37" s="380">
        <f>COUNTIF('11'!Z9:AD13,Données!AA37)</f>
        <v>0</v>
      </c>
      <c r="AN37" s="380">
        <f>COUNTIF('12'!Z9:AD13,Données!AA37)</f>
        <v>0</v>
      </c>
      <c r="AO37" s="380">
        <f>COUNTIF('13'!Z9:AD13,Données!AA37)</f>
        <v>0</v>
      </c>
      <c r="AP37" s="380">
        <f>COUNTIF('14'!Z9:AD13,Données!AA37)</f>
        <v>0</v>
      </c>
      <c r="AQ37" s="380">
        <f>COUNTIF('15'!Z9:AD13,Données!AA37)</f>
        <v>0</v>
      </c>
      <c r="AR37" s="380">
        <f>COUNTIF('16'!Z9:AD13,Données!AA37)</f>
        <v>0</v>
      </c>
      <c r="AS37" s="380">
        <f>COUNTIF('17'!Z9:AD13,Données!AA37)</f>
        <v>0</v>
      </c>
      <c r="AT37" s="380">
        <f>COUNTIF('18'!Z9:AD13,Données!AA37)</f>
        <v>0</v>
      </c>
      <c r="AU37" s="380">
        <f>COUNTIF('19'!Z9:AD13,Données!AA37)</f>
        <v>0</v>
      </c>
      <c r="AV37" s="380">
        <f>COUNTIF('20'!Z9:AD13,Données!AA37)</f>
        <v>0</v>
      </c>
      <c r="AW37" s="380">
        <f>COUNTIF('21'!Z9:AD13,Données!AA37)</f>
        <v>0</v>
      </c>
      <c r="AX37" s="380">
        <f>COUNTIF('22'!Z9:AD13,Données!AA37)</f>
        <v>0</v>
      </c>
      <c r="AY37" s="380">
        <f>COUNTIF('23'!Z9:AD13,Données!AA37)</f>
        <v>0</v>
      </c>
      <c r="AZ37" s="380">
        <f>COUNTIF('24'!Z9:AD13,Données!AA37)</f>
        <v>0</v>
      </c>
      <c r="BA37" s="380">
        <f>COUNTIF('25'!Z9:AD13,Données!AA37)</f>
        <v>0</v>
      </c>
      <c r="BB37" s="380">
        <f>COUNTIF('26'!Z9:AD13,Données!AA37)</f>
        <v>0</v>
      </c>
      <c r="BC37" s="380">
        <f>COUNTIF('27'!Z9:AD13,Données!AA37)</f>
        <v>0</v>
      </c>
      <c r="BD37" s="380">
        <f>COUNTIF('28'!Z9:AD13,Données!AA37)</f>
        <v>0</v>
      </c>
      <c r="BE37" s="380">
        <f>COUNTIF('29'!Z9:AD13,Données!AA37)</f>
        <v>0</v>
      </c>
      <c r="BF37" s="380">
        <f>COUNTIF('30'!Z9:AD13,Données!AA37)</f>
        <v>0</v>
      </c>
      <c r="BG37" s="380">
        <f>COUNTIF('31'!Z9:AD13,Données!AA37)</f>
        <v>0</v>
      </c>
      <c r="BH37" s="380">
        <f>COUNTIF('32'!Z9:AD13,Données!AA37)</f>
        <v>0</v>
      </c>
      <c r="BI37" s="380">
        <f>COUNTIF('33'!Z9:AD13,Données!AA37)</f>
        <v>0</v>
      </c>
      <c r="BJ37" s="380">
        <f>COUNTIF('34'!Z9:AD13,Données!AA37)</f>
        <v>0</v>
      </c>
      <c r="BK37" s="380">
        <f>COUNTIF('35'!Z9:AD13,Données!AA37)</f>
        <v>0</v>
      </c>
      <c r="BL37" s="380">
        <f>COUNTIF('36'!Z9:AD13,Données!AA37)</f>
        <v>0</v>
      </c>
      <c r="BM37" s="380">
        <f>COUNTIF('37'!Z9:AD13,Données!AA37)</f>
        <v>0</v>
      </c>
      <c r="BN37" s="380">
        <f>COUNTIF('38'!Z9:AD13,Données!AA37)</f>
        <v>0</v>
      </c>
      <c r="BO37" s="380">
        <f>COUNTIF('39'!Z9:AD13,Données!BM37)</f>
        <v>0</v>
      </c>
      <c r="BP37" s="380">
        <f>COUNTIF('40'!Z9:AD13,Données!AA37)</f>
        <v>0</v>
      </c>
    </row>
    <row r="38" spans="2:78" s="41" customFormat="1" x14ac:dyDescent="0.25">
      <c r="B38" s="39"/>
      <c r="D38" s="459"/>
      <c r="F38" s="39"/>
      <c r="H38" s="39"/>
      <c r="I38" s="50"/>
      <c r="J38" s="39"/>
      <c r="K38" s="50"/>
      <c r="L38" s="50"/>
      <c r="M38" s="50"/>
      <c r="N38" s="122"/>
      <c r="O38" s="122"/>
      <c r="P38" s="122"/>
      <c r="Q38" s="122"/>
      <c r="R38" s="122"/>
      <c r="V38" s="173">
        <f>'Suivi  Détaillé'!AN19</f>
        <v>0</v>
      </c>
      <c r="W38" s="178" t="str">
        <f>'Suivi  Détaillé'!AN20</f>
        <v xml:space="preserve"> </v>
      </c>
      <c r="X38" s="214">
        <f>'Suivi  Détaillé'!AN18</f>
        <v>0</v>
      </c>
      <c r="Y38" s="214">
        <f>'Suivi  Détaillé'!AN7</f>
        <v>0</v>
      </c>
      <c r="AA38" s="380">
        <f t="shared" si="4"/>
        <v>0</v>
      </c>
      <c r="AB38" s="380">
        <f t="shared" si="5"/>
        <v>0</v>
      </c>
      <c r="AC38" s="380">
        <f>COUNTIF('1'!Z9:AD13,Données!AA38)</f>
        <v>0</v>
      </c>
      <c r="AD38" s="380">
        <f>COUNTIF('2'!Z9:AD13,Données!AA38)</f>
        <v>0</v>
      </c>
      <c r="AE38" s="380">
        <f>COUNTIF('3'!Z9:AD13,Données!AA38)</f>
        <v>0</v>
      </c>
      <c r="AF38" s="380">
        <f>COUNTIF('4'!Z9:AD13,Données!AA38)</f>
        <v>0</v>
      </c>
      <c r="AG38" s="380">
        <f>COUNTIF('5'!Z9:AD13,Données!AA38)</f>
        <v>0</v>
      </c>
      <c r="AH38" s="380">
        <f>COUNTIF('6'!Z9:AD13,Données!AA38)</f>
        <v>0</v>
      </c>
      <c r="AI38" s="380">
        <f>COUNTIF('7'!Z9:AD13,Données!AA38)</f>
        <v>0</v>
      </c>
      <c r="AJ38" s="380">
        <f>COUNTIF('8'!Z9:AD13,Données!AA38)</f>
        <v>0</v>
      </c>
      <c r="AK38" s="380">
        <f>COUNTIF('9'!Z9:AD13,Données!AA38)</f>
        <v>0</v>
      </c>
      <c r="AL38" s="380">
        <f>COUNTIF('10'!Z9:AD13,Données!AA38)</f>
        <v>0</v>
      </c>
      <c r="AM38" s="380">
        <f>COUNTIF('11'!Z9:AD13,Données!AA38)</f>
        <v>0</v>
      </c>
      <c r="AN38" s="380">
        <f>COUNTIF('12'!Z9:AD13,Données!AA38)</f>
        <v>0</v>
      </c>
      <c r="AO38" s="380">
        <f>COUNTIF('13'!Z9:AD13,Données!AA38)</f>
        <v>0</v>
      </c>
      <c r="AP38" s="380">
        <f>COUNTIF('14'!Z9:AD13,Données!AA38)</f>
        <v>0</v>
      </c>
      <c r="AQ38" s="380">
        <f>COUNTIF('15'!Z9:AD13,Données!AA38)</f>
        <v>0</v>
      </c>
      <c r="AR38" s="380">
        <f>COUNTIF('16'!Z9:AD13,Données!AA38)</f>
        <v>0</v>
      </c>
      <c r="AS38" s="380">
        <f>COUNTIF('17'!Z9:AD13,Données!AA38)</f>
        <v>0</v>
      </c>
      <c r="AT38" s="380">
        <f>COUNTIF('18'!Z9:AD13,Données!AA38)</f>
        <v>0</v>
      </c>
      <c r="AU38" s="380">
        <f>COUNTIF('19'!Z9:AD13,Données!AA38)</f>
        <v>0</v>
      </c>
      <c r="AV38" s="380">
        <f>COUNTIF('20'!Z9:AD13,Données!AA38)</f>
        <v>0</v>
      </c>
      <c r="AW38" s="380">
        <f>COUNTIF('21'!Z9:AD13,Données!AA38)</f>
        <v>0</v>
      </c>
      <c r="AX38" s="380">
        <f>COUNTIF('22'!Z9:AD13,Données!AA38)</f>
        <v>0</v>
      </c>
      <c r="AY38" s="380">
        <f>COUNTIF('23'!Z9:AD13,Données!AA38)</f>
        <v>0</v>
      </c>
      <c r="AZ38" s="380">
        <f>COUNTIF('24'!Z9:AD13,Données!AA38)</f>
        <v>0</v>
      </c>
      <c r="BA38" s="380">
        <f>COUNTIF('25'!Z9:AD13,Données!AA38)</f>
        <v>0</v>
      </c>
      <c r="BB38" s="380">
        <f>COUNTIF('26'!Z9:AD13,Données!AA38)</f>
        <v>0</v>
      </c>
      <c r="BC38" s="380">
        <f>COUNTIF('27'!Z9:AD13,Données!AA38)</f>
        <v>0</v>
      </c>
      <c r="BD38" s="380">
        <f>COUNTIF('28'!Z9:AD13,Données!AA38)</f>
        <v>0</v>
      </c>
      <c r="BE38" s="380">
        <f>COUNTIF('29'!Z9:AD13,Données!AA38)</f>
        <v>0</v>
      </c>
      <c r="BF38" s="380">
        <f>COUNTIF('30'!Z9:AD13,Données!AA38)</f>
        <v>0</v>
      </c>
      <c r="BG38" s="380">
        <f>COUNTIF('31'!Z9:AD13,Données!AA38)</f>
        <v>0</v>
      </c>
      <c r="BH38" s="380">
        <f>COUNTIF('32'!Z9:AD13,Données!AA38)</f>
        <v>0</v>
      </c>
      <c r="BI38" s="380">
        <f>COUNTIF('33'!Z9:AD13,Données!AA38)</f>
        <v>0</v>
      </c>
      <c r="BJ38" s="380">
        <f>COUNTIF('34'!Z9:AD13,Données!AA38)</f>
        <v>0</v>
      </c>
      <c r="BK38" s="380">
        <f>COUNTIF('35'!Z9:AD13,Données!AA38)</f>
        <v>0</v>
      </c>
      <c r="BL38" s="380">
        <f>COUNTIF('36'!Z9:AD13,Données!AA38)</f>
        <v>0</v>
      </c>
      <c r="BM38" s="380">
        <f>COUNTIF('37'!Z9:AD13,Données!AA38)</f>
        <v>0</v>
      </c>
      <c r="BN38" s="380">
        <f>COUNTIF('38'!Z9:AD13,Données!AA38)</f>
        <v>0</v>
      </c>
      <c r="BO38" s="380">
        <f>COUNTIF('39'!Z9:AD13,Données!BM38)</f>
        <v>0</v>
      </c>
      <c r="BP38" s="380">
        <f>COUNTIF('40'!Z9:AD13,Données!AA38)</f>
        <v>0</v>
      </c>
    </row>
    <row r="39" spans="2:78" s="41" customFormat="1" x14ac:dyDescent="0.2">
      <c r="B39" s="39"/>
      <c r="D39" s="459"/>
      <c r="F39" s="39"/>
      <c r="H39" s="39"/>
      <c r="I39" s="50"/>
      <c r="J39" s="39"/>
      <c r="K39" s="50"/>
      <c r="L39" s="50"/>
      <c r="M39" s="50"/>
      <c r="N39" s="122"/>
      <c r="O39" s="122"/>
      <c r="P39" s="122"/>
      <c r="Q39" s="122"/>
      <c r="R39" s="122"/>
      <c r="V39" s="173">
        <f>'Suivi  Détaillé'!AO19</f>
        <v>0</v>
      </c>
      <c r="W39" s="178" t="str">
        <f>'Suivi  Détaillé'!AO20</f>
        <v xml:space="preserve"> </v>
      </c>
      <c r="X39" s="214">
        <f>'Suivi  Détaillé'!AO18</f>
        <v>0</v>
      </c>
      <c r="Y39" s="214">
        <f>'Suivi  Détaillé'!AO7</f>
        <v>0</v>
      </c>
      <c r="AA39" s="38"/>
      <c r="AB39" s="38"/>
      <c r="AC39" s="38"/>
      <c r="AD39" s="38"/>
      <c r="AE39" s="38"/>
    </row>
    <row r="40" spans="2:78" s="41" customFormat="1" x14ac:dyDescent="0.2">
      <c r="B40" s="39"/>
      <c r="D40" s="459"/>
      <c r="F40" s="39"/>
      <c r="H40" s="39"/>
      <c r="I40" s="50"/>
      <c r="J40" s="39"/>
      <c r="K40" s="50"/>
      <c r="L40" s="50"/>
      <c r="M40" s="50"/>
      <c r="N40" s="122"/>
      <c r="O40" s="122"/>
      <c r="P40" s="122"/>
      <c r="Q40" s="122"/>
      <c r="R40" s="122"/>
      <c r="V40" s="173">
        <f>'Suivi  Détaillé'!AP19</f>
        <v>0</v>
      </c>
      <c r="W40" s="178" t="str">
        <f>'Suivi  Détaillé'!AP20</f>
        <v xml:space="preserve"> </v>
      </c>
      <c r="X40" s="214">
        <f>'Suivi  Détaillé'!AP18</f>
        <v>0</v>
      </c>
      <c r="Y40" s="214">
        <f>'Suivi  Détaillé'!AP7</f>
        <v>0</v>
      </c>
      <c r="AA40" s="38"/>
      <c r="AB40" s="38"/>
      <c r="AC40" s="38"/>
      <c r="AD40" s="38"/>
      <c r="AE40" s="38"/>
    </row>
    <row r="41" spans="2:78" s="41" customFormat="1" x14ac:dyDescent="0.2">
      <c r="B41" s="39"/>
      <c r="D41" s="459"/>
      <c r="F41" s="39"/>
      <c r="H41" s="39"/>
      <c r="I41" s="50"/>
      <c r="J41" s="39"/>
      <c r="K41" s="50"/>
      <c r="L41" s="50"/>
      <c r="M41" s="50"/>
      <c r="N41" s="122"/>
      <c r="O41" s="122"/>
      <c r="P41" s="122"/>
      <c r="Q41" s="122"/>
      <c r="R41" s="122"/>
      <c r="V41" s="173">
        <f>'Suivi  Détaillé'!AQ19</f>
        <v>0</v>
      </c>
      <c r="W41" s="178" t="str">
        <f>'Suivi  Détaillé'!AQ20</f>
        <v xml:space="preserve"> </v>
      </c>
      <c r="X41" s="214">
        <f>'Suivi  Détaillé'!AQ18</f>
        <v>0</v>
      </c>
      <c r="Y41" s="214">
        <f>'Suivi  Détaillé'!AQ7</f>
        <v>0</v>
      </c>
      <c r="AA41" s="38"/>
      <c r="AB41" s="38"/>
      <c r="AC41" s="38"/>
      <c r="AD41" s="38"/>
      <c r="AE41" s="38"/>
    </row>
    <row r="42" spans="2:78" s="41" customFormat="1" x14ac:dyDescent="0.2">
      <c r="B42" s="39"/>
      <c r="F42" s="39"/>
      <c r="H42" s="39"/>
      <c r="I42" s="50"/>
      <c r="J42" s="39"/>
      <c r="K42" s="50"/>
      <c r="L42" s="50"/>
      <c r="M42" s="50"/>
      <c r="N42" s="122"/>
      <c r="O42" s="122"/>
      <c r="P42" s="122"/>
      <c r="Q42" s="122"/>
      <c r="R42" s="122"/>
      <c r="V42" s="173">
        <f>'Suivi  Détaillé'!AR19</f>
        <v>0</v>
      </c>
      <c r="W42" s="178" t="str">
        <f>'Suivi  Détaillé'!AR20</f>
        <v xml:space="preserve"> </v>
      </c>
      <c r="X42" s="214">
        <f>'Suivi  Détaillé'!AR18</f>
        <v>0</v>
      </c>
      <c r="Y42" s="214">
        <f>'Suivi  Détaillé'!AR7</f>
        <v>0</v>
      </c>
      <c r="BS42" s="38"/>
      <c r="BT42" s="38"/>
      <c r="BU42" s="38"/>
      <c r="BV42" s="38"/>
      <c r="BW42" s="38"/>
      <c r="BX42" s="38"/>
      <c r="BY42" s="38"/>
      <c r="BZ42" s="38"/>
    </row>
    <row r="43" spans="2:78" s="41" customFormat="1" x14ac:dyDescent="0.2">
      <c r="B43" s="39"/>
      <c r="F43" s="39"/>
      <c r="H43" s="39"/>
      <c r="I43" s="50"/>
      <c r="J43" s="39"/>
      <c r="K43" s="50"/>
      <c r="L43" s="50"/>
      <c r="M43" s="50"/>
      <c r="N43" s="122"/>
      <c r="O43" s="122"/>
      <c r="P43" s="122"/>
      <c r="Q43" s="122"/>
      <c r="R43" s="122"/>
      <c r="V43" s="172"/>
      <c r="W43" s="171"/>
      <c r="X43" s="215"/>
      <c r="BS43" s="38"/>
      <c r="BT43" s="38"/>
      <c r="BU43" s="38"/>
      <c r="BV43" s="38"/>
      <c r="BW43" s="38"/>
      <c r="BX43" s="38"/>
      <c r="BY43" s="38"/>
      <c r="BZ43" s="38"/>
    </row>
    <row r="44" spans="2:78" s="41" customFormat="1" x14ac:dyDescent="0.2">
      <c r="I44" s="50"/>
      <c r="J44" s="50"/>
      <c r="K44" s="50"/>
      <c r="L44" s="50"/>
      <c r="M44" s="50"/>
      <c r="N44" s="122"/>
      <c r="O44" s="122"/>
      <c r="P44" s="122"/>
      <c r="Q44" s="122"/>
      <c r="R44" s="122"/>
      <c r="V44" s="172"/>
      <c r="W44" s="171"/>
      <c r="X44" s="215"/>
      <c r="BS44" s="38"/>
      <c r="BT44" s="38"/>
      <c r="BU44" s="38"/>
      <c r="BV44" s="38"/>
      <c r="BW44" s="38"/>
      <c r="BX44" s="38"/>
      <c r="BY44" s="38"/>
      <c r="BZ44" s="38"/>
    </row>
    <row r="45" spans="2:78" x14ac:dyDescent="0.2">
      <c r="D45" s="41"/>
    </row>
    <row r="46" spans="2:78" x14ac:dyDescent="0.2">
      <c r="D46" s="41"/>
    </row>
    <row r="47" spans="2:78" x14ac:dyDescent="0.2">
      <c r="D47" s="41"/>
    </row>
    <row r="48" spans="2:78" x14ac:dyDescent="0.2">
      <c r="D48" s="41"/>
    </row>
    <row r="49" spans="4:4" x14ac:dyDescent="0.2">
      <c r="D49" s="41"/>
    </row>
    <row r="50" spans="4:4" x14ac:dyDescent="0.2">
      <c r="D50" s="41"/>
    </row>
    <row r="51" spans="4:4" x14ac:dyDescent="0.2">
      <c r="D51" s="41"/>
    </row>
    <row r="52" spans="4:4" x14ac:dyDescent="0.2">
      <c r="D52" s="41"/>
    </row>
    <row r="53" spans="4:4" x14ac:dyDescent="0.2">
      <c r="D53" s="41"/>
    </row>
    <row r="54" spans="4:4" x14ac:dyDescent="0.2">
      <c r="D54" s="146"/>
    </row>
    <row r="55" spans="4:4" x14ac:dyDescent="0.2">
      <c r="D55" s="146"/>
    </row>
    <row r="56" spans="4:4" x14ac:dyDescent="0.2">
      <c r="D56" s="146"/>
    </row>
    <row r="57" spans="4:4" x14ac:dyDescent="0.2">
      <c r="D57" s="146"/>
    </row>
    <row r="58" spans="4:4" x14ac:dyDescent="0.2">
      <c r="D58" s="146"/>
    </row>
    <row r="59" spans="4:4" x14ac:dyDescent="0.2">
      <c r="D59" s="146"/>
    </row>
    <row r="60" spans="4:4" x14ac:dyDescent="0.2">
      <c r="D60" s="146"/>
    </row>
    <row r="61" spans="4:4" x14ac:dyDescent="0.2">
      <c r="D61" s="146"/>
    </row>
    <row r="62" spans="4:4" x14ac:dyDescent="0.2">
      <c r="D62" s="146"/>
    </row>
    <row r="63" spans="4:4" x14ac:dyDescent="0.2">
      <c r="D63" s="146"/>
    </row>
    <row r="64" spans="4:4" x14ac:dyDescent="0.2">
      <c r="D64" s="146"/>
    </row>
    <row r="65" spans="4:4" x14ac:dyDescent="0.2">
      <c r="D65" s="146"/>
    </row>
    <row r="66" spans="4:4" x14ac:dyDescent="0.2">
      <c r="D66" s="146"/>
    </row>
    <row r="67" spans="4:4" x14ac:dyDescent="0.2">
      <c r="D67" s="146"/>
    </row>
    <row r="68" spans="4:4" x14ac:dyDescent="0.2">
      <c r="D68" s="146"/>
    </row>
    <row r="69" spans="4:4" x14ac:dyDescent="0.2">
      <c r="D69" s="146"/>
    </row>
    <row r="70" spans="4:4" x14ac:dyDescent="0.2">
      <c r="D70" s="146"/>
    </row>
    <row r="71" spans="4:4" x14ac:dyDescent="0.2">
      <c r="D71" s="146"/>
    </row>
    <row r="72" spans="4:4" x14ac:dyDescent="0.2">
      <c r="D72" s="146"/>
    </row>
    <row r="73" spans="4:4" x14ac:dyDescent="0.2">
      <c r="D73" s="146"/>
    </row>
    <row r="74" spans="4:4" x14ac:dyDescent="0.2">
      <c r="D74" s="146"/>
    </row>
    <row r="75" spans="4:4" x14ac:dyDescent="0.2">
      <c r="D75" s="146"/>
    </row>
    <row r="76" spans="4:4" x14ac:dyDescent="0.2">
      <c r="D76" s="146"/>
    </row>
    <row r="77" spans="4:4" x14ac:dyDescent="0.2">
      <c r="D77" s="146"/>
    </row>
    <row r="78" spans="4:4" x14ac:dyDescent="0.2">
      <c r="D78" s="146"/>
    </row>
    <row r="79" spans="4:4" x14ac:dyDescent="0.2">
      <c r="D79" s="146"/>
    </row>
    <row r="80" spans="4:4" x14ac:dyDescent="0.2">
      <c r="D80" s="146"/>
    </row>
    <row r="81" spans="4:4" x14ac:dyDescent="0.2">
      <c r="D81" s="146"/>
    </row>
    <row r="82" spans="4:4" x14ac:dyDescent="0.2">
      <c r="D82" s="146"/>
    </row>
    <row r="83" spans="4:4" x14ac:dyDescent="0.2">
      <c r="D83" s="146"/>
    </row>
    <row r="84" spans="4:4" x14ac:dyDescent="0.2">
      <c r="D84" s="146"/>
    </row>
    <row r="85" spans="4:4" x14ac:dyDescent="0.2">
      <c r="D85" s="146"/>
    </row>
    <row r="86" spans="4:4" x14ac:dyDescent="0.2">
      <c r="D86" s="146"/>
    </row>
    <row r="87" spans="4:4" x14ac:dyDescent="0.2">
      <c r="D87" s="146"/>
    </row>
    <row r="88" spans="4:4" x14ac:dyDescent="0.2">
      <c r="D88" s="146"/>
    </row>
  </sheetData>
  <mergeCells count="4">
    <mergeCell ref="B8:C8"/>
    <mergeCell ref="A1:A4"/>
    <mergeCell ref="H6:J6"/>
    <mergeCell ref="B1:J4"/>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3">
    <pageSetUpPr fitToPage="1"/>
  </sheetPr>
  <dimension ref="A1:P700"/>
  <sheetViews>
    <sheetView showGridLines="0" tabSelected="1" zoomScale="70" zoomScaleNormal="70" zoomScaleSheetLayoutView="50" workbookViewId="0">
      <pane xSplit="4" ySplit="4" topLeftCell="E87" activePane="bottomRight" state="frozen"/>
      <selection activeCell="B39" sqref="B39:B46"/>
      <selection pane="topRight" activeCell="B39" sqref="B39:B46"/>
      <selection pane="bottomLeft" activeCell="B39" sqref="B39:B46"/>
      <selection pane="bottomRight" activeCell="G166" sqref="G166"/>
    </sheetView>
  </sheetViews>
  <sheetFormatPr baseColWidth="10" defaultColWidth="7" defaultRowHeight="14.25" x14ac:dyDescent="0.2"/>
  <cols>
    <col min="1" max="1" width="6.42578125" style="15" customWidth="1"/>
    <col min="2" max="2" width="12" style="15" customWidth="1"/>
    <col min="3" max="3" width="52.85546875" style="226" customWidth="1"/>
    <col min="4" max="4" width="3.28515625" style="28" customWidth="1"/>
    <col min="5" max="5" width="74.5703125" style="28" customWidth="1"/>
    <col min="6" max="6" width="5" style="28" customWidth="1"/>
    <col min="7" max="7" width="91.7109375" style="28" customWidth="1"/>
    <col min="8" max="8" width="58.5703125" style="395" customWidth="1"/>
    <col min="9" max="9" width="11.140625" style="12" customWidth="1"/>
    <col min="10" max="16384" width="7" style="13"/>
  </cols>
  <sheetData>
    <row r="1" spans="1:14" ht="15" customHeight="1" x14ac:dyDescent="0.25">
      <c r="A1" s="543"/>
      <c r="B1" s="441"/>
      <c r="C1" s="547" t="s">
        <v>50</v>
      </c>
      <c r="D1" s="541"/>
      <c r="E1" s="541"/>
      <c r="F1" s="541"/>
      <c r="G1" s="541"/>
      <c r="H1" s="541"/>
      <c r="I1" s="541"/>
      <c r="J1"/>
    </row>
    <row r="2" spans="1:14" ht="15" x14ac:dyDescent="0.25">
      <c r="A2" s="544"/>
      <c r="B2" s="441"/>
      <c r="C2" s="547"/>
      <c r="D2" s="541"/>
      <c r="E2" s="541"/>
      <c r="F2" s="541"/>
      <c r="G2" s="541"/>
      <c r="H2" s="541"/>
      <c r="I2" s="541"/>
      <c r="J2"/>
    </row>
    <row r="3" spans="1:14" ht="15" x14ac:dyDescent="0.25">
      <c r="A3" s="544"/>
      <c r="B3" s="441"/>
      <c r="C3" s="547"/>
      <c r="D3" s="541"/>
      <c r="E3" s="541"/>
      <c r="F3" s="541"/>
      <c r="G3" s="541"/>
      <c r="H3" s="541"/>
      <c r="I3" s="541"/>
      <c r="J3"/>
    </row>
    <row r="4" spans="1:14" ht="33.75" customHeight="1" x14ac:dyDescent="0.25">
      <c r="A4" s="545"/>
      <c r="B4" s="441"/>
      <c r="C4" s="547"/>
      <c r="D4" s="541"/>
      <c r="E4" s="541"/>
      <c r="F4" s="541"/>
      <c r="G4" s="541"/>
      <c r="H4" s="541"/>
      <c r="I4" s="541"/>
      <c r="J4"/>
    </row>
    <row r="6" spans="1:14" hidden="1" x14ac:dyDescent="0.2"/>
    <row r="7" spans="1:14" hidden="1" x14ac:dyDescent="0.2"/>
    <row r="8" spans="1:14" hidden="1" x14ac:dyDescent="0.2"/>
    <row r="9" spans="1:14" hidden="1" x14ac:dyDescent="0.2"/>
    <row r="10" spans="1:14" s="29" customFormat="1" ht="53.25" hidden="1" x14ac:dyDescent="0.2">
      <c r="A10" s="30"/>
      <c r="B10" s="30"/>
      <c r="C10" s="159"/>
      <c r="D10" s="31"/>
      <c r="E10" s="31"/>
      <c r="F10" s="31"/>
      <c r="G10" s="31"/>
      <c r="H10" s="31"/>
      <c r="I10" s="33"/>
    </row>
    <row r="11" spans="1:14" s="29" customFormat="1" ht="53.25" hidden="1" x14ac:dyDescent="0.2">
      <c r="A11" s="30"/>
      <c r="B11" s="30"/>
      <c r="C11" s="159"/>
      <c r="D11" s="31"/>
      <c r="E11" s="31"/>
      <c r="F11" s="31"/>
      <c r="G11" s="31"/>
      <c r="H11" s="31"/>
      <c r="I11" s="33"/>
    </row>
    <row r="12" spans="1:14" s="14" customFormat="1" ht="53.25" hidden="1" x14ac:dyDescent="0.25">
      <c r="C12" s="224"/>
      <c r="D12" s="31"/>
      <c r="E12" s="31"/>
      <c r="F12" s="31"/>
      <c r="G12" s="31"/>
      <c r="H12" s="31"/>
      <c r="I12" s="32"/>
      <c r="L12" s="30"/>
      <c r="M12" s="30"/>
      <c r="N12" s="30"/>
    </row>
    <row r="13" spans="1:14" s="36" customFormat="1" ht="15" x14ac:dyDescent="0.2">
      <c r="A13" s="34"/>
      <c r="B13" s="34"/>
      <c r="C13" s="225"/>
      <c r="D13" s="35"/>
      <c r="E13" s="35"/>
      <c r="F13" s="35"/>
      <c r="G13" s="35"/>
      <c r="H13" s="35"/>
      <c r="I13" s="37" t="s">
        <v>19</v>
      </c>
    </row>
    <row r="14" spans="1:14" s="17" customFormat="1" ht="15.75" x14ac:dyDescent="0.2">
      <c r="A14" s="16"/>
      <c r="B14" s="417" t="s">
        <v>108</v>
      </c>
      <c r="C14" s="417" t="s">
        <v>104</v>
      </c>
      <c r="D14" s="417"/>
      <c r="E14" s="419" t="s">
        <v>90</v>
      </c>
      <c r="F14" s="419"/>
      <c r="G14" s="419" t="s">
        <v>91</v>
      </c>
      <c r="H14" s="419" t="s">
        <v>6</v>
      </c>
      <c r="I14" s="397">
        <f>SUM(I15:I19)</f>
        <v>120</v>
      </c>
    </row>
    <row r="15" spans="1:14" s="19" customFormat="1" ht="64.5" customHeight="1" x14ac:dyDescent="0.2">
      <c r="A15" s="18"/>
      <c r="B15" s="444" t="s">
        <v>198</v>
      </c>
      <c r="C15" s="442" t="s">
        <v>109</v>
      </c>
      <c r="D15" s="408"/>
      <c r="E15" s="406" t="s">
        <v>168</v>
      </c>
      <c r="F15" s="456"/>
      <c r="G15" s="443" t="s">
        <v>280</v>
      </c>
      <c r="H15" s="443" t="s">
        <v>169</v>
      </c>
      <c r="I15" s="396">
        <v>20</v>
      </c>
    </row>
    <row r="16" spans="1:14" s="19" customFormat="1" ht="128.25" customHeight="1" x14ac:dyDescent="0.2">
      <c r="A16" s="18"/>
      <c r="B16" s="467" t="s">
        <v>199</v>
      </c>
      <c r="C16" s="442" t="s">
        <v>166</v>
      </c>
      <c r="D16" s="454"/>
      <c r="E16" s="406" t="s">
        <v>281</v>
      </c>
      <c r="F16" s="454"/>
      <c r="G16" s="443" t="s">
        <v>167</v>
      </c>
      <c r="H16" s="443"/>
      <c r="I16" s="396">
        <v>30</v>
      </c>
    </row>
    <row r="17" spans="1:9" s="19" customFormat="1" ht="69" customHeight="1" x14ac:dyDescent="0.2">
      <c r="A17" s="18"/>
      <c r="B17" s="467" t="s">
        <v>200</v>
      </c>
      <c r="C17" s="442" t="s">
        <v>204</v>
      </c>
      <c r="D17" s="409"/>
      <c r="E17" s="406" t="s">
        <v>203</v>
      </c>
      <c r="F17" s="454"/>
      <c r="G17" s="443" t="s">
        <v>170</v>
      </c>
      <c r="H17" s="407"/>
      <c r="I17" s="396">
        <v>20</v>
      </c>
    </row>
    <row r="18" spans="1:9" s="19" customFormat="1" ht="129.75" customHeight="1" x14ac:dyDescent="0.2">
      <c r="A18" s="18"/>
      <c r="B18" s="444" t="s">
        <v>201</v>
      </c>
      <c r="C18" s="442" t="s">
        <v>171</v>
      </c>
      <c r="D18" s="409"/>
      <c r="E18" s="406" t="s">
        <v>172</v>
      </c>
      <c r="F18" s="409"/>
      <c r="G18" s="443" t="s">
        <v>173</v>
      </c>
      <c r="H18" s="443" t="s">
        <v>174</v>
      </c>
      <c r="I18" s="396">
        <v>20</v>
      </c>
    </row>
    <row r="19" spans="1:9" s="19" customFormat="1" ht="91.5" customHeight="1" x14ac:dyDescent="0.2">
      <c r="A19" s="18"/>
      <c r="B19" s="444" t="s">
        <v>202</v>
      </c>
      <c r="C19" s="442" t="s">
        <v>175</v>
      </c>
      <c r="D19" s="454"/>
      <c r="E19" s="406" t="s">
        <v>278</v>
      </c>
      <c r="F19" s="454"/>
      <c r="G19" s="443" t="s">
        <v>176</v>
      </c>
      <c r="H19" s="443" t="s">
        <v>177</v>
      </c>
      <c r="I19" s="396">
        <v>30</v>
      </c>
    </row>
    <row r="20" spans="1:9" s="19" customFormat="1" ht="29.25" customHeight="1" x14ac:dyDescent="0.2">
      <c r="A20" s="18"/>
      <c r="B20" s="18"/>
      <c r="C20" s="411"/>
      <c r="D20" s="409"/>
      <c r="E20" s="406"/>
      <c r="F20" s="409"/>
      <c r="G20" s="407"/>
      <c r="H20" s="407"/>
      <c r="I20" s="396"/>
    </row>
    <row r="21" spans="1:9" s="19" customFormat="1" ht="24" customHeight="1" x14ac:dyDescent="0.2">
      <c r="A21" s="18"/>
      <c r="B21" s="18"/>
      <c r="C21" s="411"/>
      <c r="D21" s="409"/>
      <c r="E21" s="406"/>
      <c r="F21" s="409"/>
      <c r="G21" s="407"/>
      <c r="H21" s="407"/>
      <c r="I21" s="396"/>
    </row>
    <row r="22" spans="1:9" s="19" customFormat="1" ht="32.25" customHeight="1" x14ac:dyDescent="0.2">
      <c r="A22" s="18"/>
      <c r="B22" s="18"/>
      <c r="C22" s="411"/>
      <c r="D22" s="409"/>
      <c r="E22" s="406"/>
      <c r="F22" s="409"/>
      <c r="G22" s="407"/>
      <c r="H22" s="407"/>
      <c r="I22" s="396"/>
    </row>
    <row r="23" spans="1:9" s="19" customFormat="1" ht="27.75" customHeight="1" x14ac:dyDescent="0.2">
      <c r="A23" s="18"/>
      <c r="B23" s="18"/>
      <c r="C23" s="411"/>
      <c r="D23" s="409"/>
      <c r="E23" s="406"/>
      <c r="F23" s="409"/>
      <c r="G23" s="407"/>
      <c r="H23" s="407"/>
      <c r="I23" s="396"/>
    </row>
    <row r="24" spans="1:9" s="19" customFormat="1" ht="31.5" customHeight="1" x14ac:dyDescent="0.2">
      <c r="A24" s="18"/>
      <c r="B24" s="18"/>
      <c r="C24" s="411"/>
      <c r="D24" s="409"/>
      <c r="E24" s="406"/>
      <c r="F24" s="409"/>
      <c r="G24" s="407"/>
      <c r="H24" s="407"/>
      <c r="I24" s="396"/>
    </row>
    <row r="25" spans="1:9" s="19" customFormat="1" ht="24.75" customHeight="1" x14ac:dyDescent="0.2">
      <c r="A25" s="18"/>
      <c r="B25" s="18"/>
      <c r="C25" s="411"/>
      <c r="D25" s="409"/>
      <c r="E25" s="406"/>
      <c r="F25" s="409"/>
      <c r="G25" s="407"/>
      <c r="H25" s="407"/>
      <c r="I25" s="396"/>
    </row>
    <row r="26" spans="1:9" s="19" customFormat="1" ht="23.25" customHeight="1" x14ac:dyDescent="0.2">
      <c r="A26" s="18"/>
      <c r="B26" s="18"/>
      <c r="C26" s="411"/>
      <c r="D26" s="409"/>
      <c r="E26" s="406"/>
      <c r="F26" s="409"/>
      <c r="G26" s="407"/>
      <c r="H26" s="407"/>
      <c r="I26" s="396"/>
    </row>
    <row r="27" spans="1:9" s="19" customFormat="1" ht="14.25" customHeight="1" x14ac:dyDescent="0.2">
      <c r="A27" s="18"/>
      <c r="B27" s="18"/>
      <c r="C27" s="411"/>
      <c r="D27" s="409"/>
      <c r="E27" s="406"/>
      <c r="F27" s="409"/>
      <c r="G27" s="407"/>
      <c r="H27" s="407"/>
      <c r="I27" s="396"/>
    </row>
    <row r="28" spans="1:9" s="19" customFormat="1" ht="15" x14ac:dyDescent="0.2">
      <c r="A28" s="18"/>
      <c r="B28" s="18"/>
      <c r="C28" s="411"/>
      <c r="D28" s="409"/>
      <c r="E28" s="406"/>
      <c r="F28" s="409"/>
      <c r="G28" s="407"/>
      <c r="H28" s="407"/>
      <c r="I28" s="396"/>
    </row>
    <row r="29" spans="1:9" s="19" customFormat="1" ht="15" x14ac:dyDescent="0.2">
      <c r="A29" s="18"/>
      <c r="B29" s="18"/>
      <c r="C29" s="411"/>
      <c r="D29" s="410"/>
      <c r="E29" s="406"/>
      <c r="F29" s="410"/>
      <c r="G29" s="407"/>
      <c r="H29" s="407"/>
      <c r="I29" s="396"/>
    </row>
    <row r="30" spans="1:9" s="21" customFormat="1" ht="15" x14ac:dyDescent="0.2">
      <c r="A30" s="20"/>
      <c r="B30" s="20"/>
      <c r="C30" s="412"/>
      <c r="D30" s="385"/>
      <c r="E30" s="386"/>
      <c r="F30" s="385"/>
      <c r="G30" s="387"/>
      <c r="H30" s="387"/>
      <c r="I30" s="398"/>
    </row>
    <row r="31" spans="1:9" s="17" customFormat="1" ht="15.75" customHeight="1" x14ac:dyDescent="0.2">
      <c r="A31" s="16"/>
      <c r="B31" s="16"/>
      <c r="C31" s="417" t="s">
        <v>210</v>
      </c>
      <c r="D31" s="420"/>
      <c r="E31" s="419" t="s">
        <v>90</v>
      </c>
      <c r="F31" s="419"/>
      <c r="G31" s="419" t="s">
        <v>91</v>
      </c>
      <c r="H31" s="419"/>
      <c r="I31" s="397">
        <f>SUM(I32:I36)</f>
        <v>160</v>
      </c>
    </row>
    <row r="32" spans="1:9" s="19" customFormat="1" ht="128.25" x14ac:dyDescent="0.2">
      <c r="A32" s="18"/>
      <c r="B32" s="444" t="s">
        <v>205</v>
      </c>
      <c r="C32" s="442" t="s">
        <v>207</v>
      </c>
      <c r="D32" s="408"/>
      <c r="E32" s="406" t="s">
        <v>211</v>
      </c>
      <c r="F32" s="408"/>
      <c r="G32" s="443" t="s">
        <v>213</v>
      </c>
      <c r="H32" s="443" t="s">
        <v>178</v>
      </c>
      <c r="I32" s="455">
        <v>40</v>
      </c>
    </row>
    <row r="33" spans="1:16" s="19" customFormat="1" ht="54.75" customHeight="1" x14ac:dyDescent="0.2">
      <c r="A33" s="18"/>
      <c r="B33" s="444" t="s">
        <v>206</v>
      </c>
      <c r="C33" s="442" t="s">
        <v>208</v>
      </c>
      <c r="D33" s="409"/>
      <c r="E33" s="406" t="s">
        <v>279</v>
      </c>
      <c r="F33" s="409"/>
      <c r="G33" s="406" t="s">
        <v>282</v>
      </c>
      <c r="H33" s="406"/>
      <c r="I33" s="455">
        <v>30</v>
      </c>
    </row>
    <row r="34" spans="1:16" s="19" customFormat="1" ht="28.5" x14ac:dyDescent="0.2">
      <c r="A34" s="18"/>
      <c r="B34" s="24" t="s">
        <v>180</v>
      </c>
      <c r="C34" s="442" t="s">
        <v>209</v>
      </c>
      <c r="D34" s="409"/>
      <c r="E34" s="406" t="s">
        <v>212</v>
      </c>
      <c r="F34" s="409"/>
      <c r="G34" s="443" t="s">
        <v>214</v>
      </c>
      <c r="H34" s="443" t="s">
        <v>179</v>
      </c>
      <c r="I34" s="455">
        <v>50</v>
      </c>
    </row>
    <row r="35" spans="1:16" s="19" customFormat="1" ht="114" x14ac:dyDescent="0.2">
      <c r="A35" s="18"/>
      <c r="B35" s="24" t="s">
        <v>184</v>
      </c>
      <c r="C35" s="442" t="s">
        <v>181</v>
      </c>
      <c r="D35" s="409"/>
      <c r="E35" s="442" t="s">
        <v>182</v>
      </c>
      <c r="F35" s="409"/>
      <c r="G35" s="442" t="s">
        <v>183</v>
      </c>
      <c r="H35" s="407"/>
      <c r="I35" s="455">
        <v>20</v>
      </c>
    </row>
    <row r="36" spans="1:16" s="19" customFormat="1" ht="174.75" customHeight="1" x14ac:dyDescent="0.2">
      <c r="A36" s="18"/>
      <c r="B36" s="24" t="s">
        <v>185</v>
      </c>
      <c r="C36" s="442" t="s">
        <v>186</v>
      </c>
      <c r="D36" s="409"/>
      <c r="E36" s="406" t="s">
        <v>187</v>
      </c>
      <c r="F36" s="409"/>
      <c r="G36" s="443" t="s">
        <v>188</v>
      </c>
      <c r="H36" s="407"/>
      <c r="I36" s="455">
        <v>20</v>
      </c>
    </row>
    <row r="37" spans="1:16" s="19" customFormat="1" ht="15" x14ac:dyDescent="0.2">
      <c r="A37" s="18"/>
      <c r="B37" s="467"/>
      <c r="C37" s="442"/>
      <c r="D37" s="454"/>
      <c r="E37" s="407"/>
      <c r="F37" s="454"/>
      <c r="G37" s="407"/>
      <c r="H37" s="407"/>
      <c r="I37" s="455"/>
    </row>
    <row r="38" spans="1:16" s="19" customFormat="1" ht="15" x14ac:dyDescent="0.2">
      <c r="A38" s="18"/>
      <c r="B38" s="467"/>
      <c r="C38" s="468"/>
      <c r="D38" s="454"/>
      <c r="E38" s="407"/>
      <c r="F38" s="454"/>
      <c r="G38" s="407"/>
      <c r="H38" s="407"/>
      <c r="I38" s="455"/>
    </row>
    <row r="39" spans="1:16" s="19" customFormat="1" ht="15" x14ac:dyDescent="0.2">
      <c r="A39" s="18"/>
      <c r="B39" s="473"/>
      <c r="C39" s="442"/>
      <c r="D39" s="454"/>
      <c r="E39" s="407"/>
      <c r="F39" s="454"/>
      <c r="G39" s="407"/>
      <c r="H39" s="407"/>
      <c r="I39" s="455"/>
    </row>
    <row r="40" spans="1:16" s="19" customFormat="1" ht="129" customHeight="1" x14ac:dyDescent="0.2">
      <c r="A40" s="18"/>
      <c r="B40" s="24"/>
      <c r="C40" s="442"/>
      <c r="D40" s="454"/>
      <c r="E40" s="407"/>
      <c r="F40" s="454"/>
      <c r="G40" s="407"/>
      <c r="H40" s="407"/>
      <c r="I40" s="455"/>
    </row>
    <row r="41" spans="1:16" s="451" customFormat="1" ht="126.75" customHeight="1" x14ac:dyDescent="0.2">
      <c r="A41" s="449"/>
      <c r="B41" s="24"/>
      <c r="C41" s="442"/>
      <c r="D41" s="454"/>
      <c r="E41" s="407"/>
      <c r="F41" s="454"/>
      <c r="G41" s="407"/>
      <c r="H41" s="407"/>
      <c r="I41" s="455"/>
    </row>
    <row r="42" spans="1:16" s="451" customFormat="1" ht="15" x14ac:dyDescent="0.2">
      <c r="A42" s="449"/>
      <c r="B42" s="24"/>
      <c r="C42" s="442"/>
      <c r="D42" s="457"/>
      <c r="E42" s="406"/>
      <c r="F42" s="457"/>
      <c r="G42" s="443"/>
      <c r="H42" s="450"/>
      <c r="I42" s="396"/>
    </row>
    <row r="43" spans="1:16" s="21" customFormat="1" ht="15" x14ac:dyDescent="0.2">
      <c r="A43" s="20"/>
      <c r="B43" s="20"/>
      <c r="C43" s="413"/>
      <c r="D43" s="388"/>
      <c r="E43" s="389"/>
      <c r="F43" s="388"/>
      <c r="G43" s="388"/>
      <c r="H43" s="388"/>
      <c r="I43" s="399"/>
    </row>
    <row r="44" spans="1:16" s="17" customFormat="1" ht="15.75" x14ac:dyDescent="0.2">
      <c r="A44" s="16"/>
      <c r="B44" s="16"/>
      <c r="C44" s="417" t="s">
        <v>107</v>
      </c>
      <c r="D44" s="417"/>
      <c r="E44" s="419" t="s">
        <v>90</v>
      </c>
      <c r="F44" s="419"/>
      <c r="G44" s="419" t="s">
        <v>91</v>
      </c>
      <c r="H44" s="419"/>
      <c r="I44" s="397">
        <f>SUM(I45:I46)</f>
        <v>120</v>
      </c>
      <c r="J44" s="21"/>
      <c r="K44" s="21"/>
      <c r="L44" s="21"/>
      <c r="M44" s="21"/>
      <c r="N44" s="21"/>
      <c r="O44" s="21"/>
      <c r="P44" s="21"/>
    </row>
    <row r="45" spans="1:16" s="19" customFormat="1" ht="128.25" x14ac:dyDescent="0.2">
      <c r="A45" s="18"/>
      <c r="B45" s="442" t="s">
        <v>215</v>
      </c>
      <c r="C45" s="442" t="s">
        <v>217</v>
      </c>
      <c r="D45" s="409"/>
      <c r="E45" s="406" t="s">
        <v>219</v>
      </c>
      <c r="F45" s="409"/>
      <c r="G45" s="443" t="s">
        <v>221</v>
      </c>
      <c r="H45" s="443" t="s">
        <v>223</v>
      </c>
      <c r="I45" s="396">
        <v>60</v>
      </c>
    </row>
    <row r="46" spans="1:16" s="19" customFormat="1" ht="144" customHeight="1" x14ac:dyDescent="0.2">
      <c r="A46" s="18"/>
      <c r="B46" s="442" t="s">
        <v>216</v>
      </c>
      <c r="C46" s="442" t="s">
        <v>218</v>
      </c>
      <c r="D46" s="409"/>
      <c r="E46" s="406" t="s">
        <v>220</v>
      </c>
      <c r="F46" s="409"/>
      <c r="G46" s="443" t="s">
        <v>222</v>
      </c>
      <c r="H46" s="443" t="s">
        <v>224</v>
      </c>
      <c r="I46" s="396">
        <v>60</v>
      </c>
    </row>
    <row r="47" spans="1:16" s="19" customFormat="1" ht="15" x14ac:dyDescent="0.2">
      <c r="A47" s="18"/>
      <c r="B47" s="18"/>
      <c r="C47" s="411"/>
      <c r="D47" s="409"/>
      <c r="E47" s="406"/>
      <c r="F47" s="409"/>
      <c r="G47" s="407"/>
      <c r="H47" s="407"/>
      <c r="I47" s="396"/>
    </row>
    <row r="48" spans="1:16" s="19" customFormat="1" ht="15" x14ac:dyDescent="0.2">
      <c r="A48" s="18"/>
      <c r="B48" s="18"/>
      <c r="C48" s="411"/>
      <c r="D48" s="409"/>
      <c r="E48" s="406"/>
      <c r="F48" s="409"/>
      <c r="G48" s="407"/>
      <c r="H48" s="407"/>
      <c r="I48" s="396"/>
    </row>
    <row r="49" spans="1:16" s="19" customFormat="1" ht="15" x14ac:dyDescent="0.2">
      <c r="A49" s="18"/>
      <c r="B49" s="18"/>
      <c r="C49" s="411"/>
      <c r="D49" s="409"/>
      <c r="E49" s="406"/>
      <c r="F49" s="409"/>
      <c r="G49" s="407"/>
      <c r="H49" s="407"/>
      <c r="I49" s="396"/>
    </row>
    <row r="50" spans="1:16" s="19" customFormat="1" ht="15" x14ac:dyDescent="0.2">
      <c r="A50" s="18"/>
      <c r="B50" s="18"/>
      <c r="C50" s="411"/>
      <c r="D50" s="409"/>
      <c r="E50" s="406"/>
      <c r="F50" s="409"/>
      <c r="G50" s="407"/>
      <c r="H50" s="407"/>
      <c r="I50" s="396"/>
    </row>
    <row r="51" spans="1:16" s="19" customFormat="1" ht="15" x14ac:dyDescent="0.2">
      <c r="A51" s="18"/>
      <c r="B51" s="18"/>
      <c r="C51" s="411"/>
      <c r="D51" s="409"/>
      <c r="E51" s="406"/>
      <c r="F51" s="409"/>
      <c r="G51" s="407"/>
      <c r="H51" s="407"/>
      <c r="I51" s="396"/>
    </row>
    <row r="52" spans="1:16" s="19" customFormat="1" ht="15" x14ac:dyDescent="0.2">
      <c r="A52" s="18"/>
      <c r="B52" s="18"/>
      <c r="C52" s="411"/>
      <c r="D52" s="410"/>
      <c r="E52" s="406"/>
      <c r="F52" s="410"/>
      <c r="G52" s="407"/>
      <c r="H52" s="407"/>
      <c r="I52" s="396"/>
    </row>
    <row r="53" spans="1:16" s="23" customFormat="1" ht="15" x14ac:dyDescent="0.2">
      <c r="A53" s="16"/>
      <c r="B53" s="16"/>
      <c r="C53" s="413"/>
      <c r="D53" s="390"/>
      <c r="E53" s="391"/>
      <c r="F53" s="390"/>
      <c r="G53" s="390"/>
      <c r="H53" s="390"/>
      <c r="I53" s="400"/>
      <c r="J53" s="21"/>
      <c r="K53" s="21"/>
      <c r="L53" s="21"/>
      <c r="M53" s="21"/>
      <c r="N53" s="21"/>
      <c r="O53" s="21"/>
      <c r="P53" s="21"/>
    </row>
    <row r="54" spans="1:16" s="17" customFormat="1" ht="20.25" customHeight="1" x14ac:dyDescent="0.2">
      <c r="A54" s="16"/>
      <c r="B54" s="16"/>
      <c r="C54" s="417" t="s">
        <v>106</v>
      </c>
      <c r="D54" s="417"/>
      <c r="E54" s="419" t="s">
        <v>90</v>
      </c>
      <c r="F54" s="419"/>
      <c r="G54" s="419" t="s">
        <v>91</v>
      </c>
      <c r="H54" s="419"/>
      <c r="I54" s="397">
        <f>SUM(I55:I60)</f>
        <v>50</v>
      </c>
      <c r="J54" s="21"/>
      <c r="K54" s="21"/>
      <c r="L54" s="21"/>
      <c r="M54" s="21"/>
      <c r="N54" s="21"/>
      <c r="O54" s="21"/>
      <c r="P54" s="21"/>
    </row>
    <row r="55" spans="1:16" s="19" customFormat="1" ht="28.5" x14ac:dyDescent="0.2">
      <c r="A55" s="18"/>
      <c r="B55" s="445" t="s">
        <v>225</v>
      </c>
      <c r="C55" s="442" t="s">
        <v>106</v>
      </c>
      <c r="D55" s="409"/>
      <c r="E55" s="406" t="s">
        <v>110</v>
      </c>
      <c r="F55" s="409"/>
      <c r="G55" s="443" t="s">
        <v>111</v>
      </c>
      <c r="H55" s="443" t="s">
        <v>112</v>
      </c>
      <c r="I55" s="455">
        <v>20</v>
      </c>
    </row>
    <row r="56" spans="1:16" s="19" customFormat="1" ht="57" x14ac:dyDescent="0.2">
      <c r="A56" s="18"/>
      <c r="B56" s="469" t="s">
        <v>226</v>
      </c>
      <c r="C56" s="442" t="s">
        <v>113</v>
      </c>
      <c r="D56" s="409"/>
      <c r="E56" s="406" t="s">
        <v>114</v>
      </c>
      <c r="F56" s="409"/>
      <c r="G56" s="443" t="s">
        <v>111</v>
      </c>
      <c r="H56" s="407"/>
      <c r="I56" s="455">
        <v>5</v>
      </c>
    </row>
    <row r="57" spans="1:16" s="19" customFormat="1" ht="57" x14ac:dyDescent="0.2">
      <c r="A57" s="18"/>
      <c r="B57" s="469" t="s">
        <v>227</v>
      </c>
      <c r="C57" s="442" t="s">
        <v>115</v>
      </c>
      <c r="D57" s="409"/>
      <c r="E57" s="406" t="s">
        <v>116</v>
      </c>
      <c r="F57" s="409"/>
      <c r="G57" s="443" t="s">
        <v>232</v>
      </c>
      <c r="H57" s="407"/>
      <c r="I57" s="455">
        <v>5</v>
      </c>
    </row>
    <row r="58" spans="1:16" s="19" customFormat="1" ht="85.5" x14ac:dyDescent="0.2">
      <c r="A58" s="18"/>
      <c r="B58" s="469" t="s">
        <v>228</v>
      </c>
      <c r="C58" s="442" t="s">
        <v>105</v>
      </c>
      <c r="D58" s="409"/>
      <c r="E58" s="406" t="s">
        <v>117</v>
      </c>
      <c r="F58" s="409"/>
      <c r="G58" s="443" t="s">
        <v>118</v>
      </c>
      <c r="H58" s="407"/>
      <c r="I58" s="455">
        <v>5</v>
      </c>
    </row>
    <row r="59" spans="1:16" s="19" customFormat="1" ht="42.75" x14ac:dyDescent="0.2">
      <c r="A59" s="18"/>
      <c r="B59" s="469" t="s">
        <v>229</v>
      </c>
      <c r="C59" s="442" t="s">
        <v>119</v>
      </c>
      <c r="D59" s="409"/>
      <c r="E59" s="406" t="s">
        <v>120</v>
      </c>
      <c r="F59" s="409"/>
      <c r="G59" s="443" t="s">
        <v>121</v>
      </c>
      <c r="H59" s="407"/>
      <c r="I59" s="455">
        <v>10</v>
      </c>
    </row>
    <row r="60" spans="1:16" s="19" customFormat="1" ht="42.75" x14ac:dyDescent="0.2">
      <c r="A60" s="18"/>
      <c r="B60" s="445" t="s">
        <v>230</v>
      </c>
      <c r="C60" s="442" t="s">
        <v>122</v>
      </c>
      <c r="D60" s="409"/>
      <c r="E60" s="406" t="s">
        <v>123</v>
      </c>
      <c r="F60" s="409"/>
      <c r="G60" s="443" t="s">
        <v>124</v>
      </c>
      <c r="H60" s="443" t="s">
        <v>125</v>
      </c>
      <c r="I60" s="455">
        <v>5</v>
      </c>
    </row>
    <row r="61" spans="1:16" s="19" customFormat="1" ht="15" x14ac:dyDescent="0.2">
      <c r="A61" s="18"/>
      <c r="B61" s="18"/>
      <c r="C61" s="411"/>
      <c r="D61" s="409"/>
      <c r="E61" s="406"/>
      <c r="F61" s="409"/>
      <c r="G61" s="407"/>
      <c r="H61" s="407"/>
      <c r="I61" s="396"/>
    </row>
    <row r="62" spans="1:16" s="19" customFormat="1" ht="15" x14ac:dyDescent="0.2">
      <c r="A62" s="18"/>
      <c r="B62" s="18"/>
      <c r="C62" s="411"/>
      <c r="D62" s="409"/>
      <c r="E62" s="406"/>
      <c r="F62" s="409"/>
      <c r="G62" s="407"/>
      <c r="H62" s="407"/>
      <c r="I62" s="396"/>
    </row>
    <row r="63" spans="1:16" s="19" customFormat="1" ht="15" x14ac:dyDescent="0.2">
      <c r="A63" s="18"/>
      <c r="B63" s="18"/>
      <c r="C63" s="411"/>
      <c r="D63" s="409"/>
      <c r="E63" s="406"/>
      <c r="F63" s="409"/>
      <c r="G63" s="407"/>
      <c r="H63" s="407"/>
      <c r="I63" s="396"/>
    </row>
    <row r="64" spans="1:16" s="19" customFormat="1" ht="15" x14ac:dyDescent="0.2">
      <c r="A64" s="18"/>
      <c r="B64" s="18"/>
      <c r="C64" s="411"/>
      <c r="D64" s="409"/>
      <c r="E64" s="406"/>
      <c r="F64" s="409"/>
      <c r="G64" s="407"/>
      <c r="H64" s="407"/>
      <c r="I64" s="396"/>
    </row>
    <row r="65" spans="1:16" s="19" customFormat="1" ht="15" x14ac:dyDescent="0.2">
      <c r="A65" s="18"/>
      <c r="B65" s="18"/>
      <c r="C65" s="411"/>
      <c r="D65" s="409"/>
      <c r="E65" s="406"/>
      <c r="F65" s="409"/>
      <c r="G65" s="407"/>
      <c r="H65" s="407"/>
      <c r="I65" s="396"/>
    </row>
    <row r="66" spans="1:16" s="19" customFormat="1" ht="15" x14ac:dyDescent="0.2">
      <c r="A66" s="18"/>
      <c r="B66" s="18"/>
      <c r="C66" s="411"/>
      <c r="D66" s="410"/>
      <c r="E66" s="406"/>
      <c r="F66" s="410"/>
      <c r="G66" s="407"/>
      <c r="H66" s="407"/>
      <c r="I66" s="396"/>
    </row>
    <row r="67" spans="1:16" s="23" customFormat="1" ht="15" x14ac:dyDescent="0.2">
      <c r="A67" s="16"/>
      <c r="B67" s="16"/>
      <c r="C67" s="413"/>
      <c r="D67" s="390"/>
      <c r="E67" s="391"/>
      <c r="F67" s="390"/>
      <c r="G67" s="390"/>
      <c r="H67" s="390"/>
      <c r="I67" s="400"/>
      <c r="J67" s="21"/>
      <c r="K67" s="21"/>
      <c r="L67" s="21"/>
      <c r="M67" s="21"/>
      <c r="N67" s="21"/>
      <c r="O67" s="21"/>
      <c r="P67" s="21"/>
    </row>
    <row r="68" spans="1:16" s="17" customFormat="1" ht="15.75" x14ac:dyDescent="0.2">
      <c r="A68" s="16"/>
      <c r="B68" s="16"/>
      <c r="C68" s="417" t="s">
        <v>197</v>
      </c>
      <c r="D68" s="417"/>
      <c r="E68" s="419" t="s">
        <v>90</v>
      </c>
      <c r="F68" s="419"/>
      <c r="G68" s="419" t="s">
        <v>91</v>
      </c>
      <c r="H68" s="419"/>
      <c r="I68" s="397">
        <f>SUM(I69:I76)</f>
        <v>230</v>
      </c>
    </row>
    <row r="69" spans="1:16" s="22" customFormat="1" ht="28.5" x14ac:dyDescent="0.2">
      <c r="A69" s="25"/>
      <c r="B69" s="447" t="s">
        <v>231</v>
      </c>
      <c r="C69" s="442" t="s">
        <v>126</v>
      </c>
      <c r="D69" s="409"/>
      <c r="E69" s="406" t="s">
        <v>127</v>
      </c>
      <c r="F69" s="409"/>
      <c r="G69" s="443" t="s">
        <v>128</v>
      </c>
      <c r="H69" s="407"/>
      <c r="I69" s="455">
        <v>20</v>
      </c>
    </row>
    <row r="70" spans="1:16" s="19" customFormat="1" ht="156.75" x14ac:dyDescent="0.2">
      <c r="A70" s="25"/>
      <c r="B70" s="446" t="s">
        <v>233</v>
      </c>
      <c r="C70" s="442" t="s">
        <v>129</v>
      </c>
      <c r="D70" s="409"/>
      <c r="E70" s="406" t="s">
        <v>130</v>
      </c>
      <c r="F70" s="409"/>
      <c r="G70" s="443" t="s">
        <v>131</v>
      </c>
      <c r="H70" s="443" t="s">
        <v>132</v>
      </c>
      <c r="I70" s="455">
        <v>50</v>
      </c>
    </row>
    <row r="71" spans="1:16" s="19" customFormat="1" ht="71.25" x14ac:dyDescent="0.2">
      <c r="A71" s="18"/>
      <c r="B71" s="447" t="s">
        <v>234</v>
      </c>
      <c r="C71" s="443" t="s">
        <v>133</v>
      </c>
      <c r="D71" s="409"/>
      <c r="E71" s="406" t="s">
        <v>134</v>
      </c>
      <c r="F71" s="409"/>
      <c r="G71" s="443" t="s">
        <v>135</v>
      </c>
      <c r="H71" s="407"/>
      <c r="I71" s="455">
        <v>30</v>
      </c>
    </row>
    <row r="72" spans="1:16" s="19" customFormat="1" ht="57" x14ac:dyDescent="0.2">
      <c r="A72" s="18"/>
      <c r="B72" s="447" t="s">
        <v>235</v>
      </c>
      <c r="C72" s="442" t="s">
        <v>136</v>
      </c>
      <c r="D72" s="409"/>
      <c r="E72" s="406" t="s">
        <v>137</v>
      </c>
      <c r="F72" s="409"/>
      <c r="G72" s="443" t="s">
        <v>138</v>
      </c>
      <c r="H72" s="407"/>
      <c r="I72" s="455">
        <v>20</v>
      </c>
    </row>
    <row r="73" spans="1:16" s="19" customFormat="1" ht="42.75" x14ac:dyDescent="0.2">
      <c r="A73" s="18"/>
      <c r="B73" s="447" t="s">
        <v>236</v>
      </c>
      <c r="C73" s="442" t="s">
        <v>139</v>
      </c>
      <c r="D73" s="409"/>
      <c r="E73" s="406" t="s">
        <v>140</v>
      </c>
      <c r="F73" s="409"/>
      <c r="G73" s="443" t="s">
        <v>141</v>
      </c>
      <c r="H73" s="407"/>
      <c r="I73" s="455">
        <v>30</v>
      </c>
    </row>
    <row r="74" spans="1:16" s="19" customFormat="1" ht="99.75" x14ac:dyDescent="0.2">
      <c r="A74" s="18"/>
      <c r="B74" s="447" t="s">
        <v>237</v>
      </c>
      <c r="C74" s="442" t="s">
        <v>142</v>
      </c>
      <c r="D74" s="409"/>
      <c r="E74" s="406" t="s">
        <v>143</v>
      </c>
      <c r="F74" s="409"/>
      <c r="G74" s="443" t="s">
        <v>144</v>
      </c>
      <c r="H74" s="407"/>
      <c r="I74" s="455">
        <v>30</v>
      </c>
    </row>
    <row r="75" spans="1:16" s="19" customFormat="1" ht="99.75" x14ac:dyDescent="0.2">
      <c r="A75" s="18"/>
      <c r="B75" s="447" t="s">
        <v>238</v>
      </c>
      <c r="C75" s="442" t="s">
        <v>145</v>
      </c>
      <c r="D75" s="409"/>
      <c r="E75" s="406" t="s">
        <v>146</v>
      </c>
      <c r="F75" s="409"/>
      <c r="G75" s="443" t="s">
        <v>147</v>
      </c>
      <c r="H75" s="407"/>
      <c r="I75" s="455">
        <v>20</v>
      </c>
    </row>
    <row r="76" spans="1:16" s="19" customFormat="1" ht="123.75" customHeight="1" x14ac:dyDescent="0.2">
      <c r="A76" s="18"/>
      <c r="B76" s="447" t="s">
        <v>239</v>
      </c>
      <c r="C76" s="442" t="s">
        <v>274</v>
      </c>
      <c r="D76" s="409"/>
      <c r="E76" s="406" t="s">
        <v>240</v>
      </c>
      <c r="F76" s="409"/>
      <c r="G76" s="443" t="s">
        <v>241</v>
      </c>
      <c r="H76" s="407"/>
      <c r="I76" s="455">
        <v>30</v>
      </c>
    </row>
    <row r="77" spans="1:16" s="19" customFormat="1" ht="15" x14ac:dyDescent="0.2">
      <c r="A77" s="18"/>
      <c r="B77" s="447"/>
      <c r="C77" s="411"/>
      <c r="D77" s="409"/>
      <c r="E77" s="406"/>
      <c r="F77" s="409"/>
      <c r="G77" s="407"/>
      <c r="H77" s="407"/>
      <c r="I77" s="396"/>
    </row>
    <row r="78" spans="1:16" s="19" customFormat="1" ht="15" hidden="1" x14ac:dyDescent="0.2">
      <c r="A78" s="18"/>
      <c r="B78" s="447"/>
      <c r="C78" s="411"/>
      <c r="D78" s="409"/>
      <c r="E78" s="406"/>
      <c r="F78" s="409"/>
      <c r="G78" s="407"/>
      <c r="H78" s="407"/>
      <c r="I78" s="396"/>
    </row>
    <row r="79" spans="1:16" s="19" customFormat="1" ht="15" hidden="1" x14ac:dyDescent="0.2">
      <c r="A79" s="18"/>
      <c r="B79" s="447"/>
      <c r="C79" s="411"/>
      <c r="D79" s="409"/>
      <c r="E79" s="406"/>
      <c r="F79" s="409"/>
      <c r="G79" s="407"/>
      <c r="H79" s="407"/>
      <c r="I79" s="396"/>
    </row>
    <row r="80" spans="1:16" s="19" customFormat="1" ht="15" hidden="1" x14ac:dyDescent="0.2">
      <c r="A80" s="18"/>
      <c r="B80" s="447"/>
      <c r="C80" s="411"/>
      <c r="D80" s="409"/>
      <c r="E80" s="406"/>
      <c r="F80" s="409"/>
      <c r="G80" s="407"/>
      <c r="H80" s="407"/>
      <c r="I80" s="396"/>
    </row>
    <row r="81" spans="1:16" s="19" customFormat="1" ht="15" x14ac:dyDescent="0.2">
      <c r="A81" s="18"/>
      <c r="B81" s="447"/>
      <c r="C81" s="411"/>
      <c r="D81" s="410"/>
      <c r="E81" s="406"/>
      <c r="F81" s="410"/>
      <c r="G81" s="407"/>
      <c r="H81" s="407"/>
      <c r="I81" s="396"/>
    </row>
    <row r="82" spans="1:16" s="23" customFormat="1" ht="15" x14ac:dyDescent="0.2">
      <c r="A82" s="16"/>
      <c r="B82" s="16"/>
      <c r="C82" s="413"/>
      <c r="D82" s="390"/>
      <c r="E82" s="391"/>
      <c r="F82" s="390"/>
      <c r="G82" s="390"/>
      <c r="H82" s="390"/>
      <c r="I82" s="401"/>
      <c r="J82" s="21"/>
      <c r="K82" s="21"/>
      <c r="L82" s="21"/>
      <c r="M82" s="21"/>
      <c r="N82" s="21"/>
      <c r="O82" s="21"/>
      <c r="P82" s="21"/>
    </row>
    <row r="83" spans="1:16" s="17" customFormat="1" ht="15.75" x14ac:dyDescent="0.2">
      <c r="A83" s="16"/>
      <c r="B83" s="16"/>
      <c r="C83" s="448" t="s">
        <v>148</v>
      </c>
      <c r="D83" s="417"/>
      <c r="E83" s="419" t="s">
        <v>90</v>
      </c>
      <c r="F83" s="419"/>
      <c r="G83" s="419" t="s">
        <v>91</v>
      </c>
      <c r="H83" s="419"/>
      <c r="I83" s="397">
        <f>SUM(I84:I94)</f>
        <v>320</v>
      </c>
      <c r="J83" s="21"/>
      <c r="K83" s="21"/>
      <c r="L83" s="21"/>
      <c r="M83" s="21"/>
      <c r="N83" s="21"/>
      <c r="O83" s="21"/>
      <c r="P83" s="21"/>
    </row>
    <row r="84" spans="1:16" s="22" customFormat="1" ht="128.25" x14ac:dyDescent="0.2">
      <c r="A84" s="24"/>
      <c r="B84" s="470" t="s">
        <v>242</v>
      </c>
      <c r="C84" s="443" t="s">
        <v>269</v>
      </c>
      <c r="D84" s="456"/>
      <c r="E84" s="443" t="s">
        <v>283</v>
      </c>
      <c r="F84" s="456"/>
      <c r="G84" s="443" t="s">
        <v>270</v>
      </c>
      <c r="H84" s="443" t="s">
        <v>272</v>
      </c>
      <c r="I84" s="455">
        <v>70</v>
      </c>
    </row>
    <row r="85" spans="1:16" s="453" customFormat="1" ht="29.25" customHeight="1" x14ac:dyDescent="0.2">
      <c r="A85" s="452"/>
      <c r="B85" s="472" t="s">
        <v>189</v>
      </c>
      <c r="C85" s="442" t="s">
        <v>275</v>
      </c>
      <c r="D85" s="458"/>
      <c r="E85" s="406" t="s">
        <v>276</v>
      </c>
      <c r="F85" s="458"/>
      <c r="G85" s="406" t="s">
        <v>277</v>
      </c>
      <c r="H85" s="443"/>
      <c r="I85" s="455">
        <v>20</v>
      </c>
    </row>
    <row r="86" spans="1:16" s="453" customFormat="1" ht="42.75" x14ac:dyDescent="0.2">
      <c r="A86" s="452"/>
      <c r="B86" s="470" t="s">
        <v>190</v>
      </c>
      <c r="C86" s="442" t="s">
        <v>149</v>
      </c>
      <c r="D86" s="458"/>
      <c r="E86" s="406" t="s">
        <v>150</v>
      </c>
      <c r="F86" s="458"/>
      <c r="G86" s="443" t="s">
        <v>151</v>
      </c>
      <c r="H86" s="443" t="s">
        <v>152</v>
      </c>
      <c r="I86" s="455">
        <v>20</v>
      </c>
    </row>
    <row r="87" spans="1:16" s="453" customFormat="1" ht="42.75" x14ac:dyDescent="0.2">
      <c r="A87" s="452"/>
      <c r="B87" s="470" t="s">
        <v>191</v>
      </c>
      <c r="C87" s="442" t="s">
        <v>243</v>
      </c>
      <c r="D87" s="454"/>
      <c r="E87" s="406" t="s">
        <v>271</v>
      </c>
      <c r="F87" s="458"/>
      <c r="G87" s="443" t="s">
        <v>245</v>
      </c>
      <c r="H87" s="443" t="s">
        <v>246</v>
      </c>
      <c r="I87" s="455">
        <v>70</v>
      </c>
    </row>
    <row r="88" spans="1:16" s="22" customFormat="1" ht="28.5" x14ac:dyDescent="0.2">
      <c r="A88" s="24"/>
      <c r="B88" s="471" t="s">
        <v>192</v>
      </c>
      <c r="C88" s="442" t="s">
        <v>153</v>
      </c>
      <c r="D88" s="454"/>
      <c r="E88" s="406" t="s">
        <v>154</v>
      </c>
      <c r="F88" s="458"/>
      <c r="G88" s="443" t="s">
        <v>155</v>
      </c>
      <c r="H88" s="443" t="s">
        <v>156</v>
      </c>
      <c r="I88" s="455">
        <v>50</v>
      </c>
    </row>
    <row r="89" spans="1:16" s="22" customFormat="1" ht="42.75" x14ac:dyDescent="0.2">
      <c r="A89" s="24"/>
      <c r="B89" s="470" t="s">
        <v>193</v>
      </c>
      <c r="C89" s="442" t="s">
        <v>157</v>
      </c>
      <c r="D89" s="454"/>
      <c r="E89" s="406" t="s">
        <v>244</v>
      </c>
      <c r="F89" s="454"/>
      <c r="G89" s="443" t="s">
        <v>158</v>
      </c>
      <c r="H89" s="443" t="s">
        <v>273</v>
      </c>
      <c r="I89" s="455">
        <v>30</v>
      </c>
    </row>
    <row r="90" spans="1:16" s="22" customFormat="1" ht="28.5" x14ac:dyDescent="0.2">
      <c r="A90" s="24"/>
      <c r="B90" s="472" t="s">
        <v>194</v>
      </c>
      <c r="C90" s="442" t="s">
        <v>159</v>
      </c>
      <c r="D90" s="454"/>
      <c r="E90" s="406" t="s">
        <v>160</v>
      </c>
      <c r="F90" s="454"/>
      <c r="G90" s="443" t="s">
        <v>161</v>
      </c>
      <c r="H90" s="443"/>
      <c r="I90" s="455">
        <v>30</v>
      </c>
    </row>
    <row r="91" spans="1:16" s="22" customFormat="1" ht="28.5" x14ac:dyDescent="0.2">
      <c r="A91" s="24"/>
      <c r="B91" s="470" t="s">
        <v>195</v>
      </c>
      <c r="C91" s="442" t="s">
        <v>162</v>
      </c>
      <c r="D91" s="454"/>
      <c r="E91" s="406" t="s">
        <v>163</v>
      </c>
      <c r="F91" s="454"/>
      <c r="G91" s="443" t="s">
        <v>164</v>
      </c>
      <c r="H91" s="443" t="s">
        <v>165</v>
      </c>
      <c r="I91" s="455">
        <v>30</v>
      </c>
    </row>
    <row r="92" spans="1:16" s="22" customFormat="1" ht="15" x14ac:dyDescent="0.2">
      <c r="A92" s="24"/>
      <c r="B92" s="24"/>
      <c r="C92" s="442"/>
      <c r="D92" s="454"/>
      <c r="E92" s="406"/>
      <c r="F92" s="454"/>
      <c r="G92" s="443"/>
      <c r="H92" s="443"/>
      <c r="I92" s="455"/>
    </row>
    <row r="93" spans="1:16" s="22" customFormat="1" ht="15" x14ac:dyDescent="0.2">
      <c r="A93" s="24"/>
      <c r="B93" s="24"/>
      <c r="C93" s="442"/>
      <c r="D93" s="454"/>
      <c r="E93" s="406"/>
      <c r="F93" s="454"/>
      <c r="G93" s="443"/>
      <c r="H93" s="443"/>
      <c r="I93" s="455"/>
    </row>
    <row r="94" spans="1:16" s="19" customFormat="1" ht="15" x14ac:dyDescent="0.2">
      <c r="A94" s="18"/>
      <c r="B94" s="473"/>
      <c r="C94" s="442"/>
      <c r="D94" s="454"/>
      <c r="E94" s="406"/>
      <c r="F94" s="454"/>
      <c r="G94" s="443"/>
      <c r="H94" s="443"/>
      <c r="I94" s="455"/>
    </row>
    <row r="95" spans="1:16" s="19" customFormat="1" ht="15" x14ac:dyDescent="0.2">
      <c r="A95" s="18"/>
      <c r="B95" s="18"/>
      <c r="C95" s="418"/>
      <c r="D95" s="408"/>
      <c r="E95" s="406"/>
      <c r="F95" s="408"/>
      <c r="G95" s="407"/>
      <c r="H95" s="407"/>
      <c r="I95" s="396"/>
    </row>
    <row r="96" spans="1:16" s="19" customFormat="1" ht="15" hidden="1" x14ac:dyDescent="0.2">
      <c r="A96" s="18"/>
      <c r="B96" s="18"/>
      <c r="C96" s="418"/>
      <c r="D96" s="409"/>
      <c r="E96" s="406"/>
      <c r="F96" s="409"/>
      <c r="G96" s="407"/>
      <c r="H96" s="407"/>
      <c r="I96" s="396"/>
    </row>
    <row r="97" spans="1:16" s="19" customFormat="1" ht="15" hidden="1" x14ac:dyDescent="0.2">
      <c r="A97" s="18"/>
      <c r="B97" s="18"/>
      <c r="C97" s="418"/>
      <c r="D97" s="409"/>
      <c r="E97" s="406"/>
      <c r="F97" s="409"/>
      <c r="G97" s="407"/>
      <c r="H97" s="407"/>
      <c r="I97" s="396"/>
    </row>
    <row r="98" spans="1:16" s="19" customFormat="1" ht="15" hidden="1" x14ac:dyDescent="0.2">
      <c r="A98" s="18"/>
      <c r="B98" s="18"/>
      <c r="C98" s="411"/>
      <c r="D98" s="409"/>
      <c r="E98" s="406"/>
      <c r="F98" s="409"/>
      <c r="G98" s="407"/>
      <c r="H98" s="407"/>
      <c r="I98" s="396"/>
    </row>
    <row r="99" spans="1:16" s="19" customFormat="1" ht="15" hidden="1" x14ac:dyDescent="0.2">
      <c r="A99" s="18"/>
      <c r="B99" s="18"/>
      <c r="C99" s="411"/>
      <c r="D99" s="409"/>
      <c r="E99" s="406"/>
      <c r="F99" s="409"/>
      <c r="G99" s="407"/>
      <c r="H99" s="407"/>
      <c r="I99" s="396"/>
    </row>
    <row r="100" spans="1:16" s="19" customFormat="1" ht="15" hidden="1" x14ac:dyDescent="0.2">
      <c r="A100" s="18"/>
      <c r="B100" s="18"/>
      <c r="C100" s="411"/>
      <c r="D100" s="409"/>
      <c r="E100" s="406"/>
      <c r="F100" s="409"/>
      <c r="G100" s="407"/>
      <c r="H100" s="407"/>
      <c r="I100" s="396"/>
    </row>
    <row r="101" spans="1:16" s="19" customFormat="1" ht="15" hidden="1" x14ac:dyDescent="0.2">
      <c r="A101" s="18"/>
      <c r="B101" s="18"/>
      <c r="C101" s="411"/>
      <c r="D101" s="410"/>
      <c r="E101" s="406"/>
      <c r="F101" s="410"/>
      <c r="G101" s="407"/>
      <c r="H101" s="407"/>
      <c r="I101" s="396"/>
    </row>
    <row r="102" spans="1:16" s="21" customFormat="1" hidden="1" x14ac:dyDescent="0.2">
      <c r="A102" s="26"/>
      <c r="B102" s="26"/>
      <c r="C102" s="414"/>
      <c r="D102" s="392"/>
      <c r="E102" s="392"/>
      <c r="F102" s="392"/>
      <c r="G102" s="392"/>
      <c r="H102" s="392"/>
      <c r="I102" s="402"/>
    </row>
    <row r="103" spans="1:16" s="17" customFormat="1" ht="15.75" hidden="1" x14ac:dyDescent="0.2">
      <c r="A103" s="16"/>
      <c r="B103" s="16"/>
      <c r="C103" s="417"/>
      <c r="D103" s="417"/>
      <c r="E103" s="419"/>
      <c r="F103" s="419"/>
      <c r="G103" s="419"/>
      <c r="H103" s="419"/>
      <c r="I103" s="397"/>
      <c r="J103" s="21"/>
      <c r="K103" s="21"/>
      <c r="L103" s="21"/>
      <c r="M103" s="21"/>
      <c r="N103" s="21"/>
      <c r="O103" s="21"/>
      <c r="P103" s="21"/>
    </row>
    <row r="104" spans="1:16" s="22" customFormat="1" ht="15" hidden="1" x14ac:dyDescent="0.2">
      <c r="A104" s="24"/>
      <c r="B104" s="24"/>
      <c r="C104" s="418"/>
      <c r="D104" s="408"/>
      <c r="E104" s="406"/>
      <c r="F104" s="408"/>
      <c r="G104" s="407"/>
      <c r="H104" s="407"/>
      <c r="I104" s="396"/>
    </row>
    <row r="105" spans="1:16" s="19" customFormat="1" ht="45" hidden="1" customHeight="1" x14ac:dyDescent="0.2">
      <c r="A105" s="24"/>
      <c r="B105" s="24"/>
      <c r="C105" s="418"/>
      <c r="D105" s="409"/>
      <c r="E105" s="406"/>
      <c r="F105" s="409"/>
      <c r="G105" s="407"/>
      <c r="H105" s="407"/>
      <c r="I105" s="396"/>
    </row>
    <row r="106" spans="1:16" s="19" customFormat="1" ht="15" hidden="1" x14ac:dyDescent="0.2">
      <c r="A106" s="24"/>
      <c r="B106" s="24"/>
      <c r="C106" s="411"/>
      <c r="D106" s="409"/>
      <c r="E106" s="406"/>
      <c r="F106" s="409"/>
      <c r="G106" s="407"/>
      <c r="H106" s="407"/>
      <c r="I106" s="396"/>
    </row>
    <row r="107" spans="1:16" s="19" customFormat="1" ht="15" hidden="1" x14ac:dyDescent="0.2">
      <c r="A107" s="18"/>
      <c r="B107" s="18"/>
      <c r="C107" s="418"/>
      <c r="D107" s="409"/>
      <c r="E107" s="406"/>
      <c r="F107" s="409"/>
      <c r="G107" s="407"/>
      <c r="H107" s="407"/>
      <c r="I107" s="396"/>
    </row>
    <row r="108" spans="1:16" s="19" customFormat="1" ht="15" hidden="1" x14ac:dyDescent="0.2">
      <c r="A108" s="18"/>
      <c r="B108" s="18"/>
      <c r="C108" s="418"/>
      <c r="D108" s="409"/>
      <c r="E108" s="406"/>
      <c r="F108" s="409"/>
      <c r="G108" s="407"/>
      <c r="H108" s="407"/>
      <c r="I108" s="396"/>
    </row>
    <row r="109" spans="1:16" s="19" customFormat="1" ht="15" hidden="1" x14ac:dyDescent="0.2">
      <c r="A109" s="18"/>
      <c r="B109" s="18"/>
      <c r="C109" s="418"/>
      <c r="D109" s="409"/>
      <c r="E109" s="406"/>
      <c r="F109" s="409"/>
      <c r="G109" s="407"/>
      <c r="H109" s="407"/>
      <c r="I109" s="396"/>
    </row>
    <row r="110" spans="1:16" s="19" customFormat="1" ht="15" hidden="1" x14ac:dyDescent="0.2">
      <c r="A110" s="18"/>
      <c r="B110" s="18"/>
      <c r="C110" s="418"/>
      <c r="D110" s="409"/>
      <c r="E110" s="406"/>
      <c r="F110" s="409"/>
      <c r="G110" s="407"/>
      <c r="H110" s="407"/>
      <c r="I110" s="396"/>
    </row>
    <row r="111" spans="1:16" s="19" customFormat="1" ht="15" hidden="1" x14ac:dyDescent="0.2">
      <c r="A111" s="18"/>
      <c r="B111" s="18"/>
      <c r="C111" s="411"/>
      <c r="D111" s="409"/>
      <c r="E111" s="406"/>
      <c r="F111" s="409"/>
      <c r="G111" s="407"/>
      <c r="H111" s="407"/>
      <c r="I111" s="396"/>
    </row>
    <row r="112" spans="1:16" s="19" customFormat="1" ht="15" hidden="1" x14ac:dyDescent="0.2">
      <c r="A112" s="18"/>
      <c r="B112" s="18"/>
      <c r="C112" s="411"/>
      <c r="D112" s="409"/>
      <c r="E112" s="406"/>
      <c r="F112" s="409"/>
      <c r="G112" s="407"/>
      <c r="H112" s="407"/>
      <c r="I112" s="396"/>
    </row>
    <row r="113" spans="1:16" s="19" customFormat="1" ht="15" hidden="1" x14ac:dyDescent="0.2">
      <c r="A113" s="18"/>
      <c r="B113" s="18"/>
      <c r="C113" s="411"/>
      <c r="D113" s="409"/>
      <c r="E113" s="406"/>
      <c r="F113" s="409"/>
      <c r="G113" s="407"/>
      <c r="H113" s="407"/>
      <c r="I113" s="396"/>
    </row>
    <row r="114" spans="1:16" s="19" customFormat="1" ht="15" hidden="1" x14ac:dyDescent="0.2">
      <c r="A114" s="18"/>
      <c r="B114" s="18"/>
      <c r="C114" s="411"/>
      <c r="D114" s="409"/>
      <c r="E114" s="406"/>
      <c r="F114" s="409"/>
      <c r="G114" s="407"/>
      <c r="H114" s="407"/>
      <c r="I114" s="396"/>
    </row>
    <row r="115" spans="1:16" s="19" customFormat="1" ht="15" hidden="1" x14ac:dyDescent="0.2">
      <c r="A115" s="18"/>
      <c r="B115" s="18"/>
      <c r="C115" s="411"/>
      <c r="D115" s="409"/>
      <c r="E115" s="406"/>
      <c r="F115" s="409"/>
      <c r="G115" s="407"/>
      <c r="H115" s="407"/>
      <c r="I115" s="396"/>
    </row>
    <row r="116" spans="1:16" s="19" customFormat="1" ht="15" hidden="1" x14ac:dyDescent="0.2">
      <c r="A116" s="18"/>
      <c r="B116" s="18"/>
      <c r="C116" s="411"/>
      <c r="D116" s="409"/>
      <c r="E116" s="406"/>
      <c r="F116" s="409"/>
      <c r="G116" s="407"/>
      <c r="H116" s="407"/>
      <c r="I116" s="396"/>
    </row>
    <row r="117" spans="1:16" s="19" customFormat="1" ht="15" hidden="1" x14ac:dyDescent="0.2">
      <c r="A117" s="18"/>
      <c r="B117" s="18"/>
      <c r="C117" s="411"/>
      <c r="D117" s="409"/>
      <c r="E117" s="406"/>
      <c r="F117" s="409"/>
      <c r="G117" s="407"/>
      <c r="H117" s="407"/>
      <c r="I117" s="396"/>
    </row>
    <row r="118" spans="1:16" s="19" customFormat="1" ht="15" hidden="1" x14ac:dyDescent="0.2">
      <c r="A118" s="18"/>
      <c r="B118" s="18"/>
      <c r="C118" s="411"/>
      <c r="D118" s="410"/>
      <c r="E118" s="406"/>
      <c r="F118" s="410"/>
      <c r="G118" s="407"/>
      <c r="H118" s="407"/>
      <c r="I118" s="396"/>
    </row>
    <row r="119" spans="1:16" s="23" customFormat="1" ht="15" hidden="1" x14ac:dyDescent="0.2">
      <c r="A119" s="16"/>
      <c r="B119" s="16"/>
      <c r="C119" s="413"/>
      <c r="D119" s="390"/>
      <c r="E119" s="391"/>
      <c r="F119" s="390"/>
      <c r="G119" s="390"/>
      <c r="H119" s="390"/>
      <c r="I119" s="400"/>
      <c r="J119" s="21"/>
      <c r="K119" s="21"/>
      <c r="L119" s="21"/>
      <c r="M119" s="21"/>
      <c r="N119" s="21"/>
      <c r="O119" s="21"/>
      <c r="P119" s="21"/>
    </row>
    <row r="120" spans="1:16" s="17" customFormat="1" ht="49.5" hidden="1" customHeight="1" x14ac:dyDescent="0.2">
      <c r="A120" s="16"/>
      <c r="B120" s="16"/>
      <c r="C120" s="417"/>
      <c r="D120" s="417"/>
      <c r="E120" s="419"/>
      <c r="F120" s="419"/>
      <c r="G120" s="419"/>
      <c r="H120" s="419"/>
      <c r="I120" s="397"/>
      <c r="J120" s="23"/>
      <c r="K120" s="23"/>
      <c r="L120" s="23"/>
      <c r="M120" s="23"/>
      <c r="N120" s="23"/>
      <c r="O120" s="23"/>
      <c r="P120" s="23"/>
    </row>
    <row r="121" spans="1:16" s="19" customFormat="1" ht="40.5" hidden="1" customHeight="1" x14ac:dyDescent="0.2">
      <c r="A121" s="24"/>
      <c r="B121" s="24"/>
      <c r="C121" s="418"/>
      <c r="D121" s="408"/>
      <c r="E121" s="406"/>
      <c r="F121" s="408"/>
      <c r="G121" s="407"/>
      <c r="H121" s="407"/>
      <c r="I121" s="396"/>
    </row>
    <row r="122" spans="1:16" s="19" customFormat="1" ht="42" hidden="1" customHeight="1" x14ac:dyDescent="0.2">
      <c r="A122" s="24"/>
      <c r="B122" s="24"/>
      <c r="C122" s="418"/>
      <c r="D122" s="409"/>
      <c r="E122" s="406"/>
      <c r="F122" s="409"/>
      <c r="G122" s="407"/>
      <c r="H122" s="407"/>
      <c r="I122" s="396"/>
    </row>
    <row r="123" spans="1:16" s="19" customFormat="1" ht="38.25" hidden="1" customHeight="1" x14ac:dyDescent="0.2">
      <c r="A123" s="24"/>
      <c r="B123" s="24"/>
      <c r="C123" s="411"/>
      <c r="D123" s="409"/>
      <c r="E123" s="406"/>
      <c r="F123" s="409"/>
      <c r="G123" s="407"/>
      <c r="H123" s="407"/>
      <c r="I123" s="396"/>
    </row>
    <row r="124" spans="1:16" s="19" customFormat="1" ht="43.5" hidden="1" customHeight="1" x14ac:dyDescent="0.2">
      <c r="A124" s="24"/>
      <c r="B124" s="24"/>
      <c r="C124" s="411"/>
      <c r="D124" s="409"/>
      <c r="E124" s="406"/>
      <c r="F124" s="409"/>
      <c r="G124" s="407"/>
      <c r="H124" s="407"/>
      <c r="I124" s="396"/>
    </row>
    <row r="125" spans="1:16" s="19" customFormat="1" ht="38.25" hidden="1" customHeight="1" x14ac:dyDescent="0.2">
      <c r="A125" s="24"/>
      <c r="B125" s="24"/>
      <c r="C125" s="411"/>
      <c r="D125" s="409"/>
      <c r="E125" s="406"/>
      <c r="F125" s="409"/>
      <c r="G125" s="407"/>
      <c r="H125" s="407"/>
      <c r="I125" s="396"/>
    </row>
    <row r="126" spans="1:16" s="19" customFormat="1" ht="36" hidden="1" customHeight="1" x14ac:dyDescent="0.2">
      <c r="A126" s="24"/>
      <c r="B126" s="24"/>
      <c r="C126" s="411"/>
      <c r="D126" s="409"/>
      <c r="E126" s="406"/>
      <c r="F126" s="409"/>
      <c r="G126" s="407"/>
      <c r="H126" s="407"/>
      <c r="I126" s="396"/>
    </row>
    <row r="127" spans="1:16" s="19" customFormat="1" ht="39" hidden="1" customHeight="1" x14ac:dyDescent="0.2">
      <c r="A127" s="24"/>
      <c r="B127" s="24"/>
      <c r="C127" s="411"/>
      <c r="D127" s="409"/>
      <c r="E127" s="406"/>
      <c r="F127" s="409"/>
      <c r="G127" s="407"/>
      <c r="H127" s="407"/>
      <c r="I127" s="396"/>
    </row>
    <row r="128" spans="1:16" s="19" customFormat="1" ht="27.75" hidden="1" customHeight="1" x14ac:dyDescent="0.2">
      <c r="A128" s="18"/>
      <c r="B128" s="18"/>
      <c r="C128" s="411"/>
      <c r="D128" s="409"/>
      <c r="E128" s="406"/>
      <c r="F128" s="409"/>
      <c r="G128" s="407"/>
      <c r="H128" s="407"/>
      <c r="I128" s="396"/>
    </row>
    <row r="129" spans="1:9" s="19" customFormat="1" ht="38.25" hidden="1" customHeight="1" x14ac:dyDescent="0.2">
      <c r="A129" s="18"/>
      <c r="B129" s="18"/>
      <c r="C129" s="411"/>
      <c r="D129" s="409"/>
      <c r="E129" s="406"/>
      <c r="F129" s="409"/>
      <c r="G129" s="407"/>
      <c r="H129" s="407"/>
      <c r="I129" s="396"/>
    </row>
    <row r="130" spans="1:9" s="19" customFormat="1" ht="34.5" hidden="1" customHeight="1" x14ac:dyDescent="0.2">
      <c r="A130" s="18"/>
      <c r="B130" s="18"/>
      <c r="C130" s="411"/>
      <c r="D130" s="409"/>
      <c r="E130" s="406"/>
      <c r="F130" s="409"/>
      <c r="G130" s="407"/>
      <c r="H130" s="407"/>
      <c r="I130" s="396"/>
    </row>
    <row r="131" spans="1:9" s="19" customFormat="1" ht="36" hidden="1" customHeight="1" x14ac:dyDescent="0.2">
      <c r="A131" s="18"/>
      <c r="B131" s="18"/>
      <c r="C131" s="411"/>
      <c r="D131" s="409"/>
      <c r="E131" s="406"/>
      <c r="F131" s="409"/>
      <c r="G131" s="407"/>
      <c r="H131" s="407"/>
      <c r="I131" s="396"/>
    </row>
    <row r="132" spans="1:9" s="19" customFormat="1" ht="35.25" hidden="1" customHeight="1" x14ac:dyDescent="0.2">
      <c r="A132" s="18"/>
      <c r="B132" s="18"/>
      <c r="C132" s="411"/>
      <c r="D132" s="409"/>
      <c r="E132" s="406"/>
      <c r="F132" s="409"/>
      <c r="G132" s="407"/>
      <c r="H132" s="407"/>
      <c r="I132" s="396"/>
    </row>
    <row r="133" spans="1:9" s="19" customFormat="1" ht="32.25" hidden="1" customHeight="1" x14ac:dyDescent="0.2">
      <c r="A133" s="18"/>
      <c r="B133" s="18"/>
      <c r="C133" s="411"/>
      <c r="D133" s="409"/>
      <c r="E133" s="406"/>
      <c r="F133" s="409"/>
      <c r="G133" s="407"/>
      <c r="H133" s="407"/>
      <c r="I133" s="396"/>
    </row>
    <row r="134" spans="1:9" s="19" customFormat="1" ht="22.5" hidden="1" customHeight="1" x14ac:dyDescent="0.2">
      <c r="A134" s="18"/>
      <c r="B134" s="18"/>
      <c r="C134" s="411"/>
      <c r="D134" s="409"/>
      <c r="E134" s="406"/>
      <c r="F134" s="409"/>
      <c r="G134" s="407"/>
      <c r="H134" s="407"/>
      <c r="I134" s="396"/>
    </row>
    <row r="135" spans="1:9" s="19" customFormat="1" ht="14.25" hidden="1" customHeight="1" x14ac:dyDescent="0.2">
      <c r="A135" s="18"/>
      <c r="B135" s="18"/>
      <c r="C135" s="411"/>
      <c r="D135" s="410"/>
      <c r="E135" s="406"/>
      <c r="F135" s="410"/>
      <c r="G135" s="407"/>
      <c r="H135" s="407"/>
      <c r="I135" s="396"/>
    </row>
    <row r="136" spans="1:9" s="17" customFormat="1" ht="20.25" hidden="1" customHeight="1" x14ac:dyDescent="0.2">
      <c r="A136" s="27"/>
      <c r="B136" s="27"/>
      <c r="C136" s="413"/>
      <c r="D136" s="387"/>
      <c r="E136" s="387"/>
      <c r="F136" s="387"/>
      <c r="G136" s="387"/>
      <c r="H136" s="387"/>
      <c r="I136" s="403"/>
    </row>
    <row r="137" spans="1:9" s="17" customFormat="1" ht="15.75" hidden="1" x14ac:dyDescent="0.2">
      <c r="A137" s="16"/>
      <c r="B137" s="16"/>
      <c r="C137" s="417"/>
      <c r="D137" s="417"/>
      <c r="E137" s="419"/>
      <c r="F137" s="419"/>
      <c r="G137" s="419"/>
      <c r="H137" s="419"/>
      <c r="I137" s="397"/>
    </row>
    <row r="138" spans="1:9" s="19" customFormat="1" ht="15" hidden="1" x14ac:dyDescent="0.2">
      <c r="A138" s="25"/>
      <c r="B138" s="25"/>
      <c r="C138" s="418"/>
      <c r="D138" s="408"/>
      <c r="E138" s="406"/>
      <c r="F138" s="408"/>
      <c r="G138" s="407"/>
      <c r="H138" s="407"/>
      <c r="I138" s="396"/>
    </row>
    <row r="139" spans="1:9" s="19" customFormat="1" ht="15" hidden="1" x14ac:dyDescent="0.2">
      <c r="A139" s="25"/>
      <c r="B139" s="25"/>
      <c r="C139" s="418"/>
      <c r="D139" s="409"/>
      <c r="E139" s="406"/>
      <c r="F139" s="409"/>
      <c r="G139" s="407"/>
      <c r="H139" s="407"/>
      <c r="I139" s="396"/>
    </row>
    <row r="140" spans="1:9" s="19" customFormat="1" ht="15" hidden="1" x14ac:dyDescent="0.2">
      <c r="A140" s="18"/>
      <c r="B140" s="18"/>
      <c r="C140" s="411"/>
      <c r="D140" s="409"/>
      <c r="E140" s="406"/>
      <c r="F140" s="409"/>
      <c r="G140" s="407"/>
      <c r="H140" s="407"/>
      <c r="I140" s="396"/>
    </row>
    <row r="141" spans="1:9" s="19" customFormat="1" ht="15" hidden="1" x14ac:dyDescent="0.2">
      <c r="A141" s="18"/>
      <c r="B141" s="18"/>
      <c r="C141" s="411"/>
      <c r="D141" s="409"/>
      <c r="E141" s="406"/>
      <c r="F141" s="409"/>
      <c r="G141" s="407"/>
      <c r="H141" s="407"/>
      <c r="I141" s="396"/>
    </row>
    <row r="142" spans="1:9" s="19" customFormat="1" ht="15" hidden="1" x14ac:dyDescent="0.2">
      <c r="A142" s="18"/>
      <c r="B142" s="18"/>
      <c r="C142" s="411"/>
      <c r="D142" s="409"/>
      <c r="E142" s="406"/>
      <c r="F142" s="409"/>
      <c r="G142" s="407"/>
      <c r="H142" s="407"/>
      <c r="I142" s="396"/>
    </row>
    <row r="143" spans="1:9" s="19" customFormat="1" ht="15" hidden="1" x14ac:dyDescent="0.2">
      <c r="A143" s="18"/>
      <c r="B143" s="18"/>
      <c r="C143" s="411"/>
      <c r="D143" s="409"/>
      <c r="E143" s="406"/>
      <c r="F143" s="409"/>
      <c r="G143" s="407"/>
      <c r="H143" s="407"/>
      <c r="I143" s="396"/>
    </row>
    <row r="144" spans="1:9" s="19" customFormat="1" ht="15" hidden="1" x14ac:dyDescent="0.2">
      <c r="A144" s="18"/>
      <c r="B144" s="18"/>
      <c r="C144" s="411"/>
      <c r="D144" s="409"/>
      <c r="E144" s="406"/>
      <c r="F144" s="409"/>
      <c r="G144" s="407"/>
      <c r="H144" s="407"/>
      <c r="I144" s="396"/>
    </row>
    <row r="145" spans="1:9" s="19" customFormat="1" ht="15" hidden="1" x14ac:dyDescent="0.2">
      <c r="A145" s="18"/>
      <c r="B145" s="18"/>
      <c r="C145" s="411"/>
      <c r="D145" s="409"/>
      <c r="E145" s="406"/>
      <c r="F145" s="409"/>
      <c r="G145" s="407"/>
      <c r="H145" s="407"/>
      <c r="I145" s="396"/>
    </row>
    <row r="146" spans="1:9" s="19" customFormat="1" ht="15" hidden="1" x14ac:dyDescent="0.2">
      <c r="A146" s="18"/>
      <c r="B146" s="18"/>
      <c r="C146" s="411"/>
      <c r="D146" s="409"/>
      <c r="E146" s="406"/>
      <c r="F146" s="409"/>
      <c r="G146" s="407"/>
      <c r="H146" s="407"/>
      <c r="I146" s="396"/>
    </row>
    <row r="147" spans="1:9" s="19" customFormat="1" ht="15" hidden="1" x14ac:dyDescent="0.2">
      <c r="A147" s="18"/>
      <c r="B147" s="18"/>
      <c r="C147" s="411"/>
      <c r="D147" s="409"/>
      <c r="E147" s="406"/>
      <c r="F147" s="409"/>
      <c r="G147" s="407"/>
      <c r="H147" s="407"/>
      <c r="I147" s="396"/>
    </row>
    <row r="148" spans="1:9" s="19" customFormat="1" ht="15" hidden="1" x14ac:dyDescent="0.2">
      <c r="A148" s="18"/>
      <c r="B148" s="18"/>
      <c r="C148" s="411"/>
      <c r="D148" s="409"/>
      <c r="E148" s="406"/>
      <c r="F148" s="409"/>
      <c r="G148" s="407"/>
      <c r="H148" s="407"/>
      <c r="I148" s="396"/>
    </row>
    <row r="149" spans="1:9" s="19" customFormat="1" ht="15" hidden="1" x14ac:dyDescent="0.2">
      <c r="A149" s="18"/>
      <c r="B149" s="18"/>
      <c r="C149" s="411"/>
      <c r="D149" s="409"/>
      <c r="E149" s="406"/>
      <c r="F149" s="409"/>
      <c r="G149" s="407"/>
      <c r="H149" s="407"/>
      <c r="I149" s="396"/>
    </row>
    <row r="150" spans="1:9" s="19" customFormat="1" ht="15" hidden="1" x14ac:dyDescent="0.2">
      <c r="A150" s="18"/>
      <c r="B150" s="18"/>
      <c r="C150" s="411"/>
      <c r="D150" s="409"/>
      <c r="E150" s="406"/>
      <c r="F150" s="409"/>
      <c r="G150" s="407"/>
      <c r="H150" s="407"/>
      <c r="I150" s="396"/>
    </row>
    <row r="151" spans="1:9" s="19" customFormat="1" ht="15" hidden="1" x14ac:dyDescent="0.2">
      <c r="A151" s="18"/>
      <c r="B151" s="18"/>
      <c r="C151" s="411"/>
      <c r="D151" s="409"/>
      <c r="E151" s="406"/>
      <c r="F151" s="409"/>
      <c r="G151" s="407"/>
      <c r="H151" s="407"/>
      <c r="I151" s="396"/>
    </row>
    <row r="152" spans="1:9" s="19" customFormat="1" ht="15" hidden="1" x14ac:dyDescent="0.2">
      <c r="A152" s="18"/>
      <c r="B152" s="18"/>
      <c r="C152" s="411"/>
      <c r="D152" s="410"/>
      <c r="E152" s="406"/>
      <c r="F152" s="410"/>
      <c r="G152" s="407"/>
      <c r="H152" s="407"/>
      <c r="I152" s="396"/>
    </row>
    <row r="153" spans="1:9" s="21" customFormat="1" hidden="1" x14ac:dyDescent="0.2">
      <c r="A153" s="16"/>
      <c r="B153" s="16"/>
      <c r="C153" s="415"/>
      <c r="D153" s="393"/>
      <c r="E153" s="393"/>
      <c r="F153" s="393"/>
      <c r="G153" s="393"/>
      <c r="H153" s="393"/>
      <c r="I153" s="404"/>
    </row>
    <row r="154" spans="1:9" s="17" customFormat="1" ht="15.75" hidden="1" x14ac:dyDescent="0.2">
      <c r="A154" s="16"/>
      <c r="B154" s="16"/>
      <c r="C154" s="417"/>
      <c r="D154" s="417"/>
      <c r="E154" s="419"/>
      <c r="F154" s="419"/>
      <c r="G154" s="419"/>
      <c r="H154" s="419"/>
      <c r="I154" s="397"/>
    </row>
    <row r="155" spans="1:9" s="19" customFormat="1" ht="15" hidden="1" x14ac:dyDescent="0.2">
      <c r="A155" s="25"/>
      <c r="B155" s="25"/>
      <c r="C155" s="418"/>
      <c r="D155" s="408"/>
      <c r="E155" s="406"/>
      <c r="F155" s="408"/>
      <c r="G155" s="407"/>
      <c r="H155" s="407"/>
      <c r="I155" s="396"/>
    </row>
    <row r="156" spans="1:9" s="19" customFormat="1" ht="15" hidden="1" x14ac:dyDescent="0.2">
      <c r="A156" s="25"/>
      <c r="B156" s="25"/>
      <c r="C156" s="411"/>
      <c r="D156" s="409"/>
      <c r="E156" s="406"/>
      <c r="F156" s="409"/>
      <c r="G156" s="407"/>
      <c r="H156" s="407"/>
      <c r="I156" s="396"/>
    </row>
    <row r="157" spans="1:9" s="19" customFormat="1" ht="15" hidden="1" x14ac:dyDescent="0.2">
      <c r="A157" s="18"/>
      <c r="B157" s="18"/>
      <c r="C157" s="411"/>
      <c r="D157" s="409"/>
      <c r="E157" s="406"/>
      <c r="F157" s="409"/>
      <c r="G157" s="407"/>
      <c r="H157" s="407"/>
      <c r="I157" s="396"/>
    </row>
    <row r="158" spans="1:9" s="19" customFormat="1" ht="15" hidden="1" x14ac:dyDescent="0.2">
      <c r="A158" s="18"/>
      <c r="B158" s="18"/>
      <c r="C158" s="411"/>
      <c r="D158" s="409"/>
      <c r="E158" s="406"/>
      <c r="F158" s="409"/>
      <c r="G158" s="407"/>
      <c r="H158" s="407"/>
      <c r="I158" s="396"/>
    </row>
    <row r="159" spans="1:9" s="19" customFormat="1" ht="15" hidden="1" x14ac:dyDescent="0.2">
      <c r="A159" s="18"/>
      <c r="B159" s="18"/>
      <c r="C159" s="411"/>
      <c r="D159" s="409"/>
      <c r="E159" s="406"/>
      <c r="F159" s="409"/>
      <c r="G159" s="407"/>
      <c r="H159" s="407"/>
      <c r="I159" s="396"/>
    </row>
    <row r="160" spans="1:9" s="19" customFormat="1" ht="15" hidden="1" x14ac:dyDescent="0.2">
      <c r="A160" s="18"/>
      <c r="B160" s="18"/>
      <c r="C160" s="411"/>
      <c r="D160" s="409"/>
      <c r="E160" s="406"/>
      <c r="F160" s="409"/>
      <c r="G160" s="407"/>
      <c r="H160" s="407"/>
      <c r="I160" s="396"/>
    </row>
    <row r="161" spans="1:14" s="19" customFormat="1" ht="15" hidden="1" x14ac:dyDescent="0.2">
      <c r="A161" s="18"/>
      <c r="B161" s="18"/>
      <c r="C161" s="411"/>
      <c r="D161" s="409"/>
      <c r="E161" s="406"/>
      <c r="F161" s="409"/>
      <c r="G161" s="407"/>
      <c r="H161" s="407"/>
      <c r="I161" s="396"/>
    </row>
    <row r="162" spans="1:14" s="19" customFormat="1" ht="15" hidden="1" x14ac:dyDescent="0.2">
      <c r="A162" s="18"/>
      <c r="B162" s="18"/>
      <c r="C162" s="411"/>
      <c r="D162" s="409"/>
      <c r="E162" s="406"/>
      <c r="F162" s="409"/>
      <c r="G162" s="407"/>
      <c r="H162" s="407"/>
      <c r="I162" s="396"/>
    </row>
    <row r="163" spans="1:14" s="19" customFormat="1" ht="15" hidden="1" x14ac:dyDescent="0.2">
      <c r="A163" s="18"/>
      <c r="B163" s="18"/>
      <c r="C163" s="411"/>
      <c r="D163" s="409"/>
      <c r="E163" s="406"/>
      <c r="F163" s="409"/>
      <c r="G163" s="407"/>
      <c r="H163" s="407"/>
      <c r="I163" s="396"/>
    </row>
    <row r="164" spans="1:14" s="19" customFormat="1" ht="15" x14ac:dyDescent="0.2">
      <c r="A164" s="18"/>
      <c r="B164" s="18"/>
      <c r="C164" s="411"/>
      <c r="D164" s="409"/>
      <c r="E164" s="406"/>
      <c r="F164" s="409"/>
      <c r="G164" s="407"/>
      <c r="H164" s="407"/>
      <c r="I164" s="396"/>
    </row>
    <row r="165" spans="1:14" s="19" customFormat="1" ht="15" x14ac:dyDescent="0.2">
      <c r="A165" s="18"/>
      <c r="B165" s="18"/>
      <c r="C165" s="411"/>
      <c r="D165" s="409"/>
      <c r="E165" s="406"/>
      <c r="F165" s="409"/>
      <c r="G165" s="407"/>
      <c r="H165" s="407"/>
      <c r="I165" s="396"/>
    </row>
    <row r="166" spans="1:14" s="19" customFormat="1" ht="15" x14ac:dyDescent="0.2">
      <c r="A166" s="18"/>
      <c r="B166" s="18"/>
      <c r="C166" s="411"/>
      <c r="D166" s="409"/>
      <c r="E166" s="406"/>
      <c r="F166" s="409"/>
      <c r="G166" s="407"/>
      <c r="H166" s="407"/>
      <c r="I166" s="396"/>
    </row>
    <row r="167" spans="1:14" s="19" customFormat="1" ht="15" x14ac:dyDescent="0.2">
      <c r="A167" s="18"/>
      <c r="B167" s="18"/>
      <c r="C167" s="411"/>
      <c r="D167" s="409"/>
      <c r="E167" s="406"/>
      <c r="F167" s="409"/>
      <c r="G167" s="407"/>
      <c r="H167" s="407"/>
      <c r="I167" s="396"/>
    </row>
    <row r="168" spans="1:14" s="19" customFormat="1" ht="15" x14ac:dyDescent="0.2">
      <c r="A168" s="18"/>
      <c r="B168" s="18"/>
      <c r="C168" s="411"/>
      <c r="D168" s="409"/>
      <c r="E168" s="406"/>
      <c r="F168" s="409"/>
      <c r="G168" s="407"/>
      <c r="H168" s="407"/>
      <c r="I168" s="396"/>
    </row>
    <row r="169" spans="1:14" s="19" customFormat="1" ht="15" x14ac:dyDescent="0.2">
      <c r="A169" s="18"/>
      <c r="B169" s="18"/>
      <c r="C169" s="411"/>
      <c r="D169" s="410"/>
      <c r="E169" s="406"/>
      <c r="F169" s="410"/>
      <c r="G169" s="407"/>
      <c r="H169" s="407"/>
      <c r="I169" s="396"/>
    </row>
    <row r="170" spans="1:14" s="17" customFormat="1" ht="15" x14ac:dyDescent="0.2">
      <c r="A170" s="27"/>
      <c r="B170" s="27"/>
      <c r="C170" s="413"/>
      <c r="D170" s="387"/>
      <c r="E170" s="387"/>
      <c r="F170" s="387"/>
      <c r="G170" s="387"/>
      <c r="H170" s="387"/>
      <c r="I170" s="394"/>
    </row>
    <row r="171" spans="1:14" s="28" customFormat="1" x14ac:dyDescent="0.2">
      <c r="A171" s="15"/>
      <c r="B171" s="15"/>
      <c r="C171" s="416"/>
      <c r="D171" s="395"/>
      <c r="E171" s="395"/>
      <c r="F171" s="395"/>
      <c r="G171" s="395"/>
      <c r="H171" s="395"/>
      <c r="I171" s="405"/>
      <c r="J171" s="13"/>
      <c r="K171" s="13"/>
      <c r="L171" s="13"/>
      <c r="M171" s="13"/>
      <c r="N171" s="13"/>
    </row>
    <row r="172" spans="1:14" s="28" customFormat="1" x14ac:dyDescent="0.2">
      <c r="A172" s="15"/>
      <c r="B172" s="15"/>
      <c r="C172" s="416"/>
      <c r="D172" s="395"/>
      <c r="E172" s="395"/>
      <c r="F172" s="395"/>
      <c r="G172" s="395"/>
      <c r="H172" s="395"/>
      <c r="I172" s="405"/>
      <c r="J172" s="13"/>
      <c r="K172" s="13"/>
      <c r="L172" s="13"/>
      <c r="M172" s="13"/>
      <c r="N172" s="13"/>
    </row>
    <row r="173" spans="1:14" s="28" customFormat="1" x14ac:dyDescent="0.2">
      <c r="A173" s="15"/>
      <c r="B173" s="15"/>
      <c r="C173" s="416"/>
      <c r="D173" s="395"/>
      <c r="E173" s="395"/>
      <c r="F173" s="395"/>
      <c r="G173" s="395"/>
      <c r="H173" s="395"/>
      <c r="I173" s="405"/>
      <c r="J173" s="13"/>
      <c r="K173" s="13"/>
      <c r="L173" s="13"/>
      <c r="M173" s="13"/>
      <c r="N173" s="13"/>
    </row>
    <row r="174" spans="1:14" s="28" customFormat="1" x14ac:dyDescent="0.2">
      <c r="A174" s="15"/>
      <c r="B174" s="15"/>
      <c r="C174" s="416"/>
      <c r="D174" s="395"/>
      <c r="E174" s="395"/>
      <c r="F174" s="395"/>
      <c r="G174" s="395"/>
      <c r="H174" s="395"/>
      <c r="I174" s="405"/>
      <c r="J174" s="13"/>
      <c r="K174" s="13"/>
      <c r="L174" s="13"/>
      <c r="M174" s="13"/>
      <c r="N174" s="13"/>
    </row>
    <row r="175" spans="1:14" s="28" customFormat="1" x14ac:dyDescent="0.2">
      <c r="A175" s="15"/>
      <c r="B175" s="15"/>
      <c r="C175" s="416"/>
      <c r="D175" s="395"/>
      <c r="E175" s="395"/>
      <c r="F175" s="395"/>
      <c r="G175" s="395"/>
      <c r="H175" s="395"/>
      <c r="I175" s="405"/>
      <c r="J175" s="13"/>
      <c r="K175" s="13"/>
      <c r="L175" s="13"/>
      <c r="M175" s="13"/>
      <c r="N175" s="13"/>
    </row>
    <row r="176" spans="1:14" s="28" customFormat="1" x14ac:dyDescent="0.2">
      <c r="A176" s="15"/>
      <c r="B176" s="15"/>
      <c r="C176" s="416"/>
      <c r="D176" s="395"/>
      <c r="E176" s="395"/>
      <c r="F176" s="395"/>
      <c r="G176" s="395"/>
      <c r="H176" s="395"/>
      <c r="I176" s="405"/>
      <c r="J176" s="13"/>
      <c r="K176" s="13"/>
      <c r="L176" s="13"/>
      <c r="M176" s="13"/>
      <c r="N176" s="13"/>
    </row>
    <row r="177" spans="1:14" s="28" customFormat="1" x14ac:dyDescent="0.2">
      <c r="A177" s="15"/>
      <c r="B177" s="15"/>
      <c r="C177" s="416"/>
      <c r="D177" s="395"/>
      <c r="E177" s="395"/>
      <c r="F177" s="395"/>
      <c r="G177" s="395"/>
      <c r="H177" s="395"/>
      <c r="I177" s="405"/>
      <c r="J177" s="13"/>
      <c r="K177" s="13"/>
      <c r="L177" s="13"/>
      <c r="M177" s="13"/>
      <c r="N177" s="13"/>
    </row>
    <row r="178" spans="1:14" s="28" customFormat="1" x14ac:dyDescent="0.2">
      <c r="A178" s="15"/>
      <c r="B178" s="15"/>
      <c r="C178" s="416"/>
      <c r="D178" s="395"/>
      <c r="E178" s="395"/>
      <c r="F178" s="395"/>
      <c r="G178" s="395"/>
      <c r="H178" s="395"/>
      <c r="I178" s="405"/>
      <c r="J178" s="13"/>
      <c r="K178" s="13"/>
      <c r="L178" s="13"/>
      <c r="M178" s="13"/>
      <c r="N178" s="13"/>
    </row>
    <row r="179" spans="1:14" s="28" customFormat="1" x14ac:dyDescent="0.2">
      <c r="A179" s="15"/>
      <c r="B179" s="15"/>
      <c r="C179" s="416"/>
      <c r="D179" s="395"/>
      <c r="E179" s="395"/>
      <c r="F179" s="395"/>
      <c r="G179" s="395"/>
      <c r="H179" s="395"/>
      <c r="I179" s="405"/>
      <c r="J179" s="13"/>
      <c r="K179" s="13"/>
      <c r="L179" s="13"/>
      <c r="M179" s="13"/>
      <c r="N179" s="13"/>
    </row>
    <row r="180" spans="1:14" s="28" customFormat="1" x14ac:dyDescent="0.2">
      <c r="A180" s="15"/>
      <c r="B180" s="15"/>
      <c r="C180" s="416"/>
      <c r="D180" s="395"/>
      <c r="E180" s="395"/>
      <c r="F180" s="395"/>
      <c r="G180" s="395"/>
      <c r="H180" s="395"/>
      <c r="I180" s="405"/>
      <c r="J180" s="13"/>
      <c r="K180" s="13"/>
      <c r="L180" s="13"/>
      <c r="M180" s="13"/>
      <c r="N180" s="13"/>
    </row>
    <row r="181" spans="1:14" s="28" customFormat="1" x14ac:dyDescent="0.2">
      <c r="A181" s="15"/>
      <c r="B181" s="15"/>
      <c r="C181" s="416"/>
      <c r="D181" s="395"/>
      <c r="E181" s="395"/>
      <c r="F181" s="395"/>
      <c r="G181" s="395"/>
      <c r="H181" s="395"/>
      <c r="I181" s="405"/>
      <c r="J181" s="13"/>
      <c r="K181" s="13"/>
      <c r="L181" s="13"/>
      <c r="M181" s="13"/>
      <c r="N181" s="13"/>
    </row>
    <row r="182" spans="1:14" s="28" customFormat="1" x14ac:dyDescent="0.2">
      <c r="A182" s="15"/>
      <c r="B182" s="15"/>
      <c r="C182" s="416"/>
      <c r="D182" s="395"/>
      <c r="E182" s="395"/>
      <c r="F182" s="395"/>
      <c r="G182" s="395"/>
      <c r="H182" s="395"/>
      <c r="I182" s="405"/>
      <c r="J182" s="13"/>
      <c r="K182" s="13"/>
      <c r="L182" s="13"/>
      <c r="M182" s="13"/>
      <c r="N182" s="13"/>
    </row>
    <row r="183" spans="1:14" s="28" customFormat="1" x14ac:dyDescent="0.2">
      <c r="A183" s="15"/>
      <c r="B183" s="15"/>
      <c r="C183" s="416"/>
      <c r="D183" s="395"/>
      <c r="E183" s="395"/>
      <c r="F183" s="395"/>
      <c r="G183" s="395"/>
      <c r="H183" s="395"/>
      <c r="I183" s="405"/>
      <c r="J183" s="13"/>
      <c r="K183" s="13"/>
      <c r="L183" s="13"/>
      <c r="M183" s="13"/>
      <c r="N183" s="13"/>
    </row>
    <row r="184" spans="1:14" s="28" customFormat="1" x14ac:dyDescent="0.2">
      <c r="A184" s="15"/>
      <c r="B184" s="15"/>
      <c r="C184" s="416"/>
      <c r="D184" s="395"/>
      <c r="E184" s="395"/>
      <c r="F184" s="395"/>
      <c r="G184" s="395"/>
      <c r="H184" s="395"/>
      <c r="I184" s="405"/>
      <c r="J184" s="13"/>
      <c r="K184" s="13"/>
      <c r="L184" s="13"/>
      <c r="M184" s="13"/>
      <c r="N184" s="13"/>
    </row>
    <row r="185" spans="1:14" s="28" customFormat="1" x14ac:dyDescent="0.2">
      <c r="A185" s="15"/>
      <c r="B185" s="15"/>
      <c r="C185" s="416"/>
      <c r="D185" s="395"/>
      <c r="E185" s="395"/>
      <c r="F185" s="395"/>
      <c r="G185" s="395"/>
      <c r="H185" s="395"/>
      <c r="I185" s="405"/>
      <c r="J185" s="13"/>
      <c r="K185" s="13"/>
      <c r="L185" s="13"/>
      <c r="M185" s="13"/>
      <c r="N185" s="13"/>
    </row>
    <row r="186" spans="1:14" s="28" customFormat="1" x14ac:dyDescent="0.2">
      <c r="A186" s="15"/>
      <c r="B186" s="15"/>
      <c r="C186" s="416"/>
      <c r="D186" s="395"/>
      <c r="E186" s="395"/>
      <c r="F186" s="395"/>
      <c r="G186" s="395"/>
      <c r="H186" s="395"/>
      <c r="I186" s="405"/>
      <c r="J186" s="13"/>
      <c r="K186" s="13"/>
      <c r="L186" s="13"/>
      <c r="M186" s="13"/>
      <c r="N186" s="13"/>
    </row>
    <row r="187" spans="1:14" s="28" customFormat="1" x14ac:dyDescent="0.2">
      <c r="A187" s="15"/>
      <c r="B187" s="15"/>
      <c r="C187" s="416"/>
      <c r="D187" s="395"/>
      <c r="E187" s="395"/>
      <c r="F187" s="395"/>
      <c r="G187" s="395"/>
      <c r="H187" s="395"/>
      <c r="I187" s="405"/>
      <c r="J187" s="13"/>
      <c r="K187" s="13"/>
      <c r="L187" s="13"/>
      <c r="M187" s="13"/>
      <c r="N187" s="13"/>
    </row>
    <row r="188" spans="1:14" s="28" customFormat="1" x14ac:dyDescent="0.2">
      <c r="A188" s="15"/>
      <c r="B188" s="15"/>
      <c r="C188" s="416"/>
      <c r="D188" s="395"/>
      <c r="E188" s="395"/>
      <c r="F188" s="395"/>
      <c r="G188" s="395"/>
      <c r="H188" s="395"/>
      <c r="I188" s="405"/>
      <c r="J188" s="13"/>
      <c r="K188" s="13"/>
      <c r="L188" s="13"/>
      <c r="M188" s="13"/>
      <c r="N188" s="13"/>
    </row>
    <row r="189" spans="1:14" s="28" customFormat="1" x14ac:dyDescent="0.2">
      <c r="A189" s="15"/>
      <c r="B189" s="15"/>
      <c r="C189" s="416"/>
      <c r="D189" s="395"/>
      <c r="E189" s="395"/>
      <c r="F189" s="395"/>
      <c r="G189" s="395"/>
      <c r="H189" s="395"/>
      <c r="I189" s="405"/>
      <c r="J189" s="13"/>
      <c r="K189" s="13"/>
      <c r="L189" s="13"/>
      <c r="M189" s="13"/>
      <c r="N189" s="13"/>
    </row>
    <row r="190" spans="1:14" s="28" customFormat="1" x14ac:dyDescent="0.2">
      <c r="A190" s="15"/>
      <c r="B190" s="15"/>
      <c r="C190" s="416"/>
      <c r="D190" s="395"/>
      <c r="E190" s="395"/>
      <c r="F190" s="395"/>
      <c r="G190" s="395"/>
      <c r="H190" s="395"/>
      <c r="I190" s="405"/>
      <c r="J190" s="13"/>
      <c r="K190" s="13"/>
      <c r="L190" s="13"/>
      <c r="M190" s="13"/>
      <c r="N190" s="13"/>
    </row>
    <row r="191" spans="1:14" s="28" customFormat="1" x14ac:dyDescent="0.2">
      <c r="A191" s="15"/>
      <c r="B191" s="15"/>
      <c r="C191" s="416"/>
      <c r="D191" s="395"/>
      <c r="E191" s="395"/>
      <c r="F191" s="395"/>
      <c r="G191" s="395"/>
      <c r="H191" s="395"/>
      <c r="I191" s="405"/>
      <c r="J191" s="13"/>
      <c r="K191" s="13"/>
      <c r="L191" s="13"/>
      <c r="M191" s="13"/>
      <c r="N191" s="13"/>
    </row>
    <row r="192" spans="1:14" s="28" customFormat="1" x14ac:dyDescent="0.2">
      <c r="A192" s="15"/>
      <c r="B192" s="15"/>
      <c r="C192" s="416"/>
      <c r="D192" s="395"/>
      <c r="E192" s="395"/>
      <c r="F192" s="395"/>
      <c r="G192" s="395"/>
      <c r="H192" s="395"/>
      <c r="I192" s="405"/>
      <c r="J192" s="13"/>
      <c r="K192" s="13"/>
      <c r="L192" s="13"/>
      <c r="M192" s="13"/>
      <c r="N192" s="13"/>
    </row>
    <row r="193" spans="1:14" s="28" customFormat="1" x14ac:dyDescent="0.2">
      <c r="A193" s="15"/>
      <c r="B193" s="15"/>
      <c r="C193" s="416"/>
      <c r="D193" s="395"/>
      <c r="E193" s="395"/>
      <c r="F193" s="395"/>
      <c r="G193" s="395"/>
      <c r="H193" s="395"/>
      <c r="I193" s="405"/>
      <c r="J193" s="13"/>
      <c r="K193" s="13"/>
      <c r="L193" s="13"/>
      <c r="M193" s="13"/>
      <c r="N193" s="13"/>
    </row>
    <row r="194" spans="1:14" s="28" customFormat="1" x14ac:dyDescent="0.2">
      <c r="A194" s="15"/>
      <c r="B194" s="15"/>
      <c r="C194" s="416"/>
      <c r="D194" s="395"/>
      <c r="E194" s="395"/>
      <c r="F194" s="395"/>
      <c r="G194" s="395"/>
      <c r="H194" s="395"/>
      <c r="I194" s="405"/>
      <c r="J194" s="13"/>
      <c r="K194" s="13"/>
      <c r="L194" s="13"/>
      <c r="M194" s="13"/>
      <c r="N194" s="13"/>
    </row>
    <row r="195" spans="1:14" s="28" customFormat="1" x14ac:dyDescent="0.2">
      <c r="A195" s="15"/>
      <c r="B195" s="15"/>
      <c r="C195" s="416"/>
      <c r="D195" s="395"/>
      <c r="E195" s="395"/>
      <c r="F195" s="395"/>
      <c r="G195" s="395"/>
      <c r="H195" s="395"/>
      <c r="I195" s="405"/>
      <c r="J195" s="13"/>
      <c r="K195" s="13"/>
      <c r="L195" s="13"/>
      <c r="M195" s="13"/>
      <c r="N195" s="13"/>
    </row>
    <row r="196" spans="1:14" s="28" customFormat="1" x14ac:dyDescent="0.2">
      <c r="A196" s="15"/>
      <c r="B196" s="15"/>
      <c r="C196" s="416"/>
      <c r="D196" s="395"/>
      <c r="E196" s="395"/>
      <c r="F196" s="395"/>
      <c r="G196" s="395"/>
      <c r="H196" s="395"/>
      <c r="I196" s="405"/>
      <c r="J196" s="13"/>
      <c r="K196" s="13"/>
      <c r="L196" s="13"/>
      <c r="M196" s="13"/>
      <c r="N196" s="13"/>
    </row>
    <row r="197" spans="1:14" s="28" customFormat="1" x14ac:dyDescent="0.2">
      <c r="A197" s="15"/>
      <c r="B197" s="15"/>
      <c r="C197" s="416"/>
      <c r="D197" s="395"/>
      <c r="E197" s="395"/>
      <c r="F197" s="395"/>
      <c r="G197" s="395"/>
      <c r="H197" s="395"/>
      <c r="I197" s="405"/>
      <c r="J197" s="13"/>
      <c r="K197" s="13"/>
      <c r="L197" s="13"/>
      <c r="M197" s="13"/>
      <c r="N197" s="13"/>
    </row>
    <row r="198" spans="1:14" s="28" customFormat="1" x14ac:dyDescent="0.2">
      <c r="A198" s="15"/>
      <c r="B198" s="15"/>
      <c r="C198" s="416"/>
      <c r="D198" s="395"/>
      <c r="E198" s="395"/>
      <c r="F198" s="395"/>
      <c r="G198" s="395"/>
      <c r="H198" s="395"/>
      <c r="I198" s="405"/>
      <c r="J198" s="13"/>
      <c r="K198" s="13"/>
      <c r="L198" s="13"/>
      <c r="M198" s="13"/>
      <c r="N198" s="13"/>
    </row>
    <row r="199" spans="1:14" s="28" customFormat="1" x14ac:dyDescent="0.2">
      <c r="A199" s="15"/>
      <c r="B199" s="15"/>
      <c r="C199" s="416"/>
      <c r="D199" s="395"/>
      <c r="E199" s="395"/>
      <c r="F199" s="395"/>
      <c r="G199" s="395"/>
      <c r="H199" s="395"/>
      <c r="I199" s="405"/>
      <c r="J199" s="13"/>
      <c r="K199" s="13"/>
      <c r="L199" s="13"/>
      <c r="M199" s="13"/>
      <c r="N199" s="13"/>
    </row>
    <row r="200" spans="1:14" s="28" customFormat="1" x14ac:dyDescent="0.2">
      <c r="A200" s="15"/>
      <c r="B200" s="15"/>
      <c r="C200" s="416"/>
      <c r="D200" s="395"/>
      <c r="E200" s="395"/>
      <c r="F200" s="395"/>
      <c r="G200" s="395"/>
      <c r="H200" s="395"/>
      <c r="I200" s="405"/>
      <c r="J200" s="13"/>
      <c r="K200" s="13"/>
      <c r="L200" s="13"/>
      <c r="M200" s="13"/>
      <c r="N200" s="13"/>
    </row>
    <row r="201" spans="1:14" s="28" customFormat="1" x14ac:dyDescent="0.2">
      <c r="A201" s="15"/>
      <c r="B201" s="15"/>
      <c r="C201" s="416"/>
      <c r="D201" s="395"/>
      <c r="E201" s="395"/>
      <c r="F201" s="395"/>
      <c r="G201" s="395"/>
      <c r="H201" s="395"/>
      <c r="I201" s="405"/>
      <c r="J201" s="13"/>
      <c r="K201" s="13"/>
      <c r="L201" s="13"/>
      <c r="M201" s="13"/>
      <c r="N201" s="13"/>
    </row>
    <row r="202" spans="1:14" s="28" customFormat="1" x14ac:dyDescent="0.2">
      <c r="A202" s="15"/>
      <c r="B202" s="15"/>
      <c r="C202" s="416"/>
      <c r="D202" s="395"/>
      <c r="E202" s="395"/>
      <c r="F202" s="395"/>
      <c r="G202" s="395"/>
      <c r="H202" s="395"/>
      <c r="I202" s="405"/>
      <c r="J202" s="13"/>
      <c r="K202" s="13"/>
      <c r="L202" s="13"/>
      <c r="M202" s="13"/>
      <c r="N202" s="13"/>
    </row>
    <row r="203" spans="1:14" s="28" customFormat="1" x14ac:dyDescent="0.2">
      <c r="A203" s="15"/>
      <c r="B203" s="15"/>
      <c r="C203" s="416"/>
      <c r="D203" s="395"/>
      <c r="E203" s="395"/>
      <c r="F203" s="395"/>
      <c r="G203" s="395"/>
      <c r="H203" s="395"/>
      <c r="I203" s="405"/>
      <c r="J203" s="13"/>
      <c r="K203" s="13"/>
      <c r="L203" s="13"/>
      <c r="M203" s="13"/>
      <c r="N203" s="13"/>
    </row>
    <row r="204" spans="1:14" s="28" customFormat="1" x14ac:dyDescent="0.2">
      <c r="A204" s="15"/>
      <c r="B204" s="15"/>
      <c r="C204" s="416"/>
      <c r="D204" s="395"/>
      <c r="E204" s="395"/>
      <c r="F204" s="395"/>
      <c r="G204" s="395"/>
      <c r="H204" s="395"/>
      <c r="I204" s="405"/>
      <c r="J204" s="13"/>
      <c r="K204" s="13"/>
      <c r="L204" s="13"/>
      <c r="M204" s="13"/>
      <c r="N204" s="13"/>
    </row>
    <row r="205" spans="1:14" s="28" customFormat="1" x14ac:dyDescent="0.2">
      <c r="A205" s="15"/>
      <c r="B205" s="15"/>
      <c r="C205" s="416"/>
      <c r="D205" s="395"/>
      <c r="E205" s="395"/>
      <c r="F205" s="395"/>
      <c r="G205" s="395"/>
      <c r="H205" s="395"/>
      <c r="I205" s="405"/>
      <c r="J205" s="13"/>
      <c r="K205" s="13"/>
      <c r="L205" s="13"/>
      <c r="M205" s="13"/>
      <c r="N205" s="13"/>
    </row>
    <row r="206" spans="1:14" s="28" customFormat="1" x14ac:dyDescent="0.2">
      <c r="A206" s="15"/>
      <c r="B206" s="15"/>
      <c r="C206" s="416"/>
      <c r="D206" s="395"/>
      <c r="E206" s="395"/>
      <c r="F206" s="395"/>
      <c r="G206" s="395"/>
      <c r="H206" s="395"/>
      <c r="I206" s="405"/>
      <c r="J206" s="13"/>
      <c r="K206" s="13"/>
      <c r="L206" s="13"/>
      <c r="M206" s="13"/>
      <c r="N206" s="13"/>
    </row>
    <row r="207" spans="1:14" s="28" customFormat="1" x14ac:dyDescent="0.2">
      <c r="A207" s="15"/>
      <c r="B207" s="15"/>
      <c r="C207" s="416"/>
      <c r="D207" s="395"/>
      <c r="E207" s="395"/>
      <c r="F207" s="395"/>
      <c r="G207" s="395"/>
      <c r="H207" s="395"/>
      <c r="I207" s="405"/>
      <c r="J207" s="13"/>
      <c r="K207" s="13"/>
      <c r="L207" s="13"/>
      <c r="M207" s="13"/>
      <c r="N207" s="13"/>
    </row>
    <row r="208" spans="1:14" s="28" customFormat="1" x14ac:dyDescent="0.2">
      <c r="A208" s="15"/>
      <c r="B208" s="15"/>
      <c r="C208" s="416"/>
      <c r="D208" s="395"/>
      <c r="E208" s="395"/>
      <c r="F208" s="395"/>
      <c r="G208" s="395"/>
      <c r="H208" s="395"/>
      <c r="I208" s="405"/>
      <c r="J208" s="13"/>
      <c r="K208" s="13"/>
      <c r="L208" s="13"/>
      <c r="M208" s="13"/>
      <c r="N208" s="13"/>
    </row>
    <row r="209" spans="1:14" s="28" customFormat="1" x14ac:dyDescent="0.2">
      <c r="A209" s="15"/>
      <c r="B209" s="15"/>
      <c r="C209" s="416"/>
      <c r="D209" s="395"/>
      <c r="E209" s="395"/>
      <c r="F209" s="395"/>
      <c r="G209" s="395"/>
      <c r="H209" s="395"/>
      <c r="I209" s="405"/>
      <c r="J209" s="13"/>
      <c r="K209" s="13"/>
      <c r="L209" s="13"/>
      <c r="M209" s="13"/>
      <c r="N209" s="13"/>
    </row>
    <row r="210" spans="1:14" s="28" customFormat="1" x14ac:dyDescent="0.2">
      <c r="A210" s="15"/>
      <c r="B210" s="15"/>
      <c r="C210" s="416"/>
      <c r="D210" s="395"/>
      <c r="E210" s="395"/>
      <c r="F210" s="395"/>
      <c r="G210" s="395"/>
      <c r="H210" s="395"/>
      <c r="I210" s="405"/>
      <c r="J210" s="13"/>
      <c r="K210" s="13"/>
      <c r="L210" s="13"/>
      <c r="M210" s="13"/>
      <c r="N210" s="13"/>
    </row>
    <row r="211" spans="1:14" s="28" customFormat="1" x14ac:dyDescent="0.2">
      <c r="A211" s="15"/>
      <c r="B211" s="15"/>
      <c r="C211" s="416"/>
      <c r="D211" s="395"/>
      <c r="E211" s="395"/>
      <c r="F211" s="395"/>
      <c r="G211" s="395"/>
      <c r="H211" s="395"/>
      <c r="I211" s="405"/>
      <c r="J211" s="13"/>
      <c r="K211" s="13"/>
      <c r="L211" s="13"/>
      <c r="M211" s="13"/>
      <c r="N211" s="13"/>
    </row>
    <row r="212" spans="1:14" s="28" customFormat="1" x14ac:dyDescent="0.2">
      <c r="A212" s="15"/>
      <c r="B212" s="15"/>
      <c r="C212" s="416"/>
      <c r="D212" s="395"/>
      <c r="E212" s="395"/>
      <c r="F212" s="395"/>
      <c r="G212" s="395"/>
      <c r="H212" s="395"/>
      <c r="I212" s="405"/>
      <c r="J212" s="13"/>
      <c r="K212" s="13"/>
      <c r="L212" s="13"/>
      <c r="M212" s="13"/>
      <c r="N212" s="13"/>
    </row>
    <row r="213" spans="1:14" s="28" customFormat="1" x14ac:dyDescent="0.2">
      <c r="A213" s="15"/>
      <c r="B213" s="15"/>
      <c r="C213" s="416"/>
      <c r="D213" s="395"/>
      <c r="E213" s="395"/>
      <c r="F213" s="395"/>
      <c r="G213" s="395"/>
      <c r="H213" s="395"/>
      <c r="I213" s="405"/>
      <c r="J213" s="13"/>
      <c r="K213" s="13"/>
      <c r="L213" s="13"/>
      <c r="M213" s="13"/>
      <c r="N213" s="13"/>
    </row>
    <row r="214" spans="1:14" s="28" customFormat="1" x14ac:dyDescent="0.2">
      <c r="A214" s="15"/>
      <c r="B214" s="15"/>
      <c r="C214" s="416"/>
      <c r="D214" s="395"/>
      <c r="E214" s="395"/>
      <c r="F214" s="395"/>
      <c r="G214" s="395"/>
      <c r="H214" s="395"/>
      <c r="I214" s="405"/>
      <c r="J214" s="13"/>
      <c r="K214" s="13"/>
      <c r="L214" s="13"/>
      <c r="M214" s="13"/>
      <c r="N214" s="13"/>
    </row>
    <row r="215" spans="1:14" s="28" customFormat="1" x14ac:dyDescent="0.2">
      <c r="A215" s="15"/>
      <c r="B215" s="15"/>
      <c r="C215" s="416"/>
      <c r="D215" s="395"/>
      <c r="E215" s="395"/>
      <c r="F215" s="395"/>
      <c r="G215" s="395"/>
      <c r="H215" s="395"/>
      <c r="I215" s="405"/>
      <c r="J215" s="13"/>
      <c r="K215" s="13"/>
      <c r="L215" s="13"/>
      <c r="M215" s="13"/>
      <c r="N215" s="13"/>
    </row>
    <row r="216" spans="1:14" s="28" customFormat="1" x14ac:dyDescent="0.2">
      <c r="A216" s="15"/>
      <c r="B216" s="15"/>
      <c r="C216" s="416"/>
      <c r="D216" s="395"/>
      <c r="E216" s="395"/>
      <c r="F216" s="395"/>
      <c r="G216" s="395"/>
      <c r="H216" s="395"/>
      <c r="I216" s="405"/>
      <c r="J216" s="13"/>
      <c r="K216" s="13"/>
      <c r="L216" s="13"/>
      <c r="M216" s="13"/>
      <c r="N216" s="13"/>
    </row>
    <row r="217" spans="1:14" s="28" customFormat="1" x14ac:dyDescent="0.2">
      <c r="A217" s="15"/>
      <c r="B217" s="15"/>
      <c r="C217" s="416"/>
      <c r="D217" s="395"/>
      <c r="E217" s="395"/>
      <c r="F217" s="395"/>
      <c r="G217" s="395"/>
      <c r="H217" s="395"/>
      <c r="I217" s="405"/>
      <c r="J217" s="13"/>
      <c r="K217" s="13"/>
      <c r="L217" s="13"/>
      <c r="M217" s="13"/>
      <c r="N217" s="13"/>
    </row>
    <row r="218" spans="1:14" s="28" customFormat="1" x14ac:dyDescent="0.2">
      <c r="A218" s="15"/>
      <c r="B218" s="15"/>
      <c r="C218" s="416"/>
      <c r="D218" s="395"/>
      <c r="E218" s="395"/>
      <c r="F218" s="395"/>
      <c r="G218" s="395"/>
      <c r="H218" s="395"/>
      <c r="I218" s="405"/>
      <c r="J218" s="13"/>
      <c r="K218" s="13"/>
      <c r="L218" s="13"/>
      <c r="M218" s="13"/>
      <c r="N218" s="13"/>
    </row>
    <row r="219" spans="1:14" s="28" customFormat="1" x14ac:dyDescent="0.2">
      <c r="A219" s="15"/>
      <c r="B219" s="15"/>
      <c r="C219" s="416"/>
      <c r="D219" s="395"/>
      <c r="E219" s="395"/>
      <c r="F219" s="395"/>
      <c r="G219" s="395"/>
      <c r="H219" s="395"/>
      <c r="I219" s="405"/>
      <c r="J219" s="13"/>
      <c r="K219" s="13"/>
      <c r="L219" s="13"/>
      <c r="M219" s="13"/>
      <c r="N219" s="13"/>
    </row>
    <row r="220" spans="1:14" s="28" customFormat="1" x14ac:dyDescent="0.2">
      <c r="A220" s="15"/>
      <c r="B220" s="15"/>
      <c r="C220" s="416"/>
      <c r="D220" s="395"/>
      <c r="E220" s="395"/>
      <c r="F220" s="395"/>
      <c r="G220" s="395"/>
      <c r="H220" s="395"/>
      <c r="I220" s="405"/>
      <c r="J220" s="13"/>
      <c r="K220" s="13"/>
      <c r="L220" s="13"/>
      <c r="M220" s="13"/>
      <c r="N220" s="13"/>
    </row>
    <row r="221" spans="1:14" s="28" customFormat="1" x14ac:dyDescent="0.2">
      <c r="A221" s="15"/>
      <c r="B221" s="15"/>
      <c r="C221" s="416"/>
      <c r="D221" s="395"/>
      <c r="E221" s="395"/>
      <c r="F221" s="395"/>
      <c r="G221" s="395"/>
      <c r="H221" s="395"/>
      <c r="I221" s="405"/>
      <c r="J221" s="13"/>
      <c r="K221" s="13"/>
      <c r="L221" s="13"/>
      <c r="M221" s="13"/>
      <c r="N221" s="13"/>
    </row>
    <row r="222" spans="1:14" s="28" customFormat="1" x14ac:dyDescent="0.2">
      <c r="A222" s="15"/>
      <c r="B222" s="15"/>
      <c r="C222" s="416"/>
      <c r="D222" s="395"/>
      <c r="E222" s="395"/>
      <c r="F222" s="395"/>
      <c r="G222" s="395"/>
      <c r="H222" s="395"/>
      <c r="I222" s="405"/>
      <c r="J222" s="13"/>
      <c r="K222" s="13"/>
      <c r="L222" s="13"/>
      <c r="M222" s="13"/>
      <c r="N222" s="13"/>
    </row>
    <row r="223" spans="1:14" s="28" customFormat="1" x14ac:dyDescent="0.2">
      <c r="A223" s="15"/>
      <c r="B223" s="15"/>
      <c r="C223" s="416"/>
      <c r="D223" s="395"/>
      <c r="E223" s="395"/>
      <c r="F223" s="395"/>
      <c r="G223" s="395"/>
      <c r="H223" s="395"/>
      <c r="I223" s="405"/>
      <c r="J223" s="13"/>
      <c r="K223" s="13"/>
      <c r="L223" s="13"/>
      <c r="M223" s="13"/>
      <c r="N223" s="13"/>
    </row>
    <row r="224" spans="1:14" s="28" customFormat="1" x14ac:dyDescent="0.2">
      <c r="A224" s="15"/>
      <c r="B224" s="15"/>
      <c r="C224" s="416"/>
      <c r="D224" s="395"/>
      <c r="E224" s="395"/>
      <c r="F224" s="395"/>
      <c r="G224" s="395"/>
      <c r="H224" s="395"/>
      <c r="I224" s="405"/>
      <c r="J224" s="13"/>
      <c r="K224" s="13"/>
      <c r="L224" s="13"/>
      <c r="M224" s="13"/>
      <c r="N224" s="13"/>
    </row>
    <row r="225" spans="1:14" s="28" customFormat="1" x14ac:dyDescent="0.2">
      <c r="A225" s="15"/>
      <c r="B225" s="15"/>
      <c r="C225" s="416"/>
      <c r="D225" s="395"/>
      <c r="E225" s="395"/>
      <c r="F225" s="395"/>
      <c r="G225" s="395"/>
      <c r="H225" s="395"/>
      <c r="I225" s="405"/>
      <c r="J225" s="13"/>
      <c r="K225" s="13"/>
      <c r="L225" s="13"/>
      <c r="M225" s="13"/>
      <c r="N225" s="13"/>
    </row>
    <row r="226" spans="1:14" s="28" customFormat="1" x14ac:dyDescent="0.2">
      <c r="A226" s="15"/>
      <c r="B226" s="15"/>
      <c r="C226" s="416"/>
      <c r="D226" s="395"/>
      <c r="E226" s="395"/>
      <c r="F226" s="395"/>
      <c r="G226" s="395"/>
      <c r="H226" s="395"/>
      <c r="I226" s="405"/>
      <c r="J226" s="13"/>
      <c r="K226" s="13"/>
      <c r="L226" s="13"/>
      <c r="M226" s="13"/>
      <c r="N226" s="13"/>
    </row>
    <row r="227" spans="1:14" s="28" customFormat="1" x14ac:dyDescent="0.2">
      <c r="A227" s="15"/>
      <c r="B227" s="15"/>
      <c r="C227" s="416"/>
      <c r="D227" s="395"/>
      <c r="E227" s="395"/>
      <c r="F227" s="395"/>
      <c r="G227" s="395"/>
      <c r="H227" s="395"/>
      <c r="I227" s="405"/>
      <c r="J227" s="13"/>
      <c r="K227" s="13"/>
      <c r="L227" s="13"/>
      <c r="M227" s="13"/>
      <c r="N227" s="13"/>
    </row>
    <row r="228" spans="1:14" s="28" customFormat="1" x14ac:dyDescent="0.2">
      <c r="A228" s="15"/>
      <c r="B228" s="15"/>
      <c r="C228" s="416"/>
      <c r="D228" s="395"/>
      <c r="E228" s="395"/>
      <c r="F228" s="395"/>
      <c r="G228" s="395"/>
      <c r="H228" s="395"/>
      <c r="I228" s="405"/>
      <c r="J228" s="13"/>
      <c r="K228" s="13"/>
      <c r="L228" s="13"/>
      <c r="M228" s="13"/>
      <c r="N228" s="13"/>
    </row>
    <row r="229" spans="1:14" s="28" customFormat="1" x14ac:dyDescent="0.2">
      <c r="A229" s="15"/>
      <c r="B229" s="15"/>
      <c r="C229" s="416"/>
      <c r="D229" s="395"/>
      <c r="E229" s="395"/>
      <c r="F229" s="395"/>
      <c r="G229" s="395"/>
      <c r="H229" s="395"/>
      <c r="I229" s="405"/>
      <c r="J229" s="13"/>
      <c r="K229" s="13"/>
      <c r="L229" s="13"/>
      <c r="M229" s="13"/>
      <c r="N229" s="13"/>
    </row>
    <row r="230" spans="1:14" s="28" customFormat="1" x14ac:dyDescent="0.2">
      <c r="A230" s="15"/>
      <c r="B230" s="15"/>
      <c r="C230" s="416"/>
      <c r="D230" s="395"/>
      <c r="E230" s="395"/>
      <c r="F230" s="395"/>
      <c r="G230" s="395"/>
      <c r="H230" s="395"/>
      <c r="I230" s="405"/>
      <c r="J230" s="13"/>
      <c r="K230" s="13"/>
      <c r="L230" s="13"/>
      <c r="M230" s="13"/>
      <c r="N230" s="13"/>
    </row>
    <row r="231" spans="1:14" s="28" customFormat="1" x14ac:dyDescent="0.2">
      <c r="A231" s="15"/>
      <c r="B231" s="15"/>
      <c r="C231" s="416"/>
      <c r="D231" s="395"/>
      <c r="E231" s="395"/>
      <c r="F231" s="395"/>
      <c r="G231" s="395"/>
      <c r="H231" s="395"/>
      <c r="I231" s="405"/>
      <c r="J231" s="13"/>
      <c r="K231" s="13"/>
      <c r="L231" s="13"/>
      <c r="M231" s="13"/>
      <c r="N231" s="13"/>
    </row>
    <row r="232" spans="1:14" s="28" customFormat="1" x14ac:dyDescent="0.2">
      <c r="A232" s="15"/>
      <c r="B232" s="15"/>
      <c r="C232" s="416"/>
      <c r="D232" s="395"/>
      <c r="E232" s="395"/>
      <c r="F232" s="395"/>
      <c r="G232" s="395"/>
      <c r="H232" s="395"/>
      <c r="I232" s="405"/>
      <c r="J232" s="13"/>
      <c r="K232" s="13"/>
      <c r="L232" s="13"/>
      <c r="M232" s="13"/>
      <c r="N232" s="13"/>
    </row>
    <row r="233" spans="1:14" s="28" customFormat="1" x14ac:dyDescent="0.2">
      <c r="A233" s="15"/>
      <c r="B233" s="15"/>
      <c r="C233" s="416"/>
      <c r="D233" s="395"/>
      <c r="E233" s="395"/>
      <c r="F233" s="395"/>
      <c r="G233" s="395"/>
      <c r="H233" s="395"/>
      <c r="I233" s="405"/>
      <c r="J233" s="13"/>
      <c r="K233" s="13"/>
      <c r="L233" s="13"/>
      <c r="M233" s="13"/>
      <c r="N233" s="13"/>
    </row>
    <row r="234" spans="1:14" s="28" customFormat="1" x14ac:dyDescent="0.2">
      <c r="A234" s="15"/>
      <c r="B234" s="15"/>
      <c r="C234" s="416"/>
      <c r="D234" s="395"/>
      <c r="E234" s="395"/>
      <c r="F234" s="395"/>
      <c r="G234" s="395"/>
      <c r="H234" s="395"/>
      <c r="I234" s="405"/>
      <c r="J234" s="13"/>
      <c r="K234" s="13"/>
      <c r="L234" s="13"/>
      <c r="M234" s="13"/>
      <c r="N234" s="13"/>
    </row>
    <row r="235" spans="1:14" s="28" customFormat="1" x14ac:dyDescent="0.2">
      <c r="A235" s="15"/>
      <c r="B235" s="15"/>
      <c r="C235" s="416"/>
      <c r="D235" s="395"/>
      <c r="E235" s="395"/>
      <c r="F235" s="395"/>
      <c r="G235" s="395"/>
      <c r="H235" s="395"/>
      <c r="I235" s="405"/>
      <c r="J235" s="13"/>
      <c r="K235" s="13"/>
      <c r="L235" s="13"/>
      <c r="M235" s="13"/>
      <c r="N235" s="13"/>
    </row>
    <row r="236" spans="1:14" s="28" customFormat="1" x14ac:dyDescent="0.2">
      <c r="A236" s="15"/>
      <c r="B236" s="15"/>
      <c r="C236" s="416"/>
      <c r="D236" s="395"/>
      <c r="E236" s="395"/>
      <c r="F236" s="395"/>
      <c r="G236" s="395"/>
      <c r="H236" s="395"/>
      <c r="I236" s="405"/>
      <c r="J236" s="13"/>
      <c r="K236" s="13"/>
      <c r="L236" s="13"/>
      <c r="M236" s="13"/>
      <c r="N236" s="13"/>
    </row>
    <row r="237" spans="1:14" s="28" customFormat="1" x14ac:dyDescent="0.2">
      <c r="A237" s="15"/>
      <c r="B237" s="15"/>
      <c r="C237" s="416"/>
      <c r="D237" s="395"/>
      <c r="E237" s="395"/>
      <c r="F237" s="395"/>
      <c r="G237" s="395"/>
      <c r="H237" s="395"/>
      <c r="I237" s="405"/>
      <c r="J237" s="13"/>
      <c r="K237" s="13"/>
      <c r="L237" s="13"/>
      <c r="M237" s="13"/>
      <c r="N237" s="13"/>
    </row>
    <row r="238" spans="1:14" s="28" customFormat="1" x14ac:dyDescent="0.2">
      <c r="A238" s="15"/>
      <c r="B238" s="15"/>
      <c r="C238" s="416"/>
      <c r="D238" s="395"/>
      <c r="E238" s="395"/>
      <c r="F238" s="395"/>
      <c r="G238" s="395"/>
      <c r="H238" s="395"/>
      <c r="I238" s="405"/>
      <c r="J238" s="13"/>
      <c r="K238" s="13"/>
      <c r="L238" s="13"/>
      <c r="M238" s="13"/>
      <c r="N238" s="13"/>
    </row>
    <row r="239" spans="1:14" s="28" customFormat="1" x14ac:dyDescent="0.2">
      <c r="A239" s="15"/>
      <c r="B239" s="15"/>
      <c r="C239" s="416"/>
      <c r="D239" s="395"/>
      <c r="E239" s="395"/>
      <c r="F239" s="395"/>
      <c r="G239" s="395"/>
      <c r="H239" s="395"/>
      <c r="I239" s="405"/>
      <c r="J239" s="13"/>
      <c r="K239" s="13"/>
      <c r="L239" s="13"/>
      <c r="M239" s="13"/>
      <c r="N239" s="13"/>
    </row>
    <row r="240" spans="1:14" s="28" customFormat="1" x14ac:dyDescent="0.2">
      <c r="A240" s="15"/>
      <c r="B240" s="15"/>
      <c r="C240" s="416"/>
      <c r="D240" s="395"/>
      <c r="E240" s="395"/>
      <c r="F240" s="395"/>
      <c r="G240" s="395"/>
      <c r="H240" s="395"/>
      <c r="I240" s="405"/>
      <c r="J240" s="13"/>
      <c r="K240" s="13"/>
      <c r="L240" s="13"/>
      <c r="M240" s="13"/>
      <c r="N240" s="13"/>
    </row>
    <row r="241" spans="1:14" s="28" customFormat="1" x14ac:dyDescent="0.2">
      <c r="A241" s="15"/>
      <c r="B241" s="15"/>
      <c r="C241" s="416"/>
      <c r="D241" s="395"/>
      <c r="E241" s="395"/>
      <c r="F241" s="395"/>
      <c r="G241" s="395"/>
      <c r="H241" s="395"/>
      <c r="I241" s="405"/>
      <c r="J241" s="13"/>
      <c r="K241" s="13"/>
      <c r="L241" s="13"/>
      <c r="M241" s="13"/>
      <c r="N241" s="13"/>
    </row>
    <row r="242" spans="1:14" s="28" customFormat="1" x14ac:dyDescent="0.2">
      <c r="A242" s="15"/>
      <c r="B242" s="15"/>
      <c r="C242" s="416"/>
      <c r="D242" s="395"/>
      <c r="E242" s="395"/>
      <c r="F242" s="395"/>
      <c r="G242" s="395"/>
      <c r="H242" s="395"/>
      <c r="I242" s="405"/>
      <c r="J242" s="13"/>
      <c r="K242" s="13"/>
      <c r="L242" s="13"/>
      <c r="M242" s="13"/>
      <c r="N242" s="13"/>
    </row>
    <row r="243" spans="1:14" s="28" customFormat="1" x14ac:dyDescent="0.2">
      <c r="A243" s="15"/>
      <c r="B243" s="15"/>
      <c r="C243" s="416"/>
      <c r="D243" s="395"/>
      <c r="E243" s="395"/>
      <c r="F243" s="395"/>
      <c r="G243" s="395"/>
      <c r="H243" s="395"/>
      <c r="I243" s="384"/>
      <c r="J243" s="13"/>
      <c r="K243" s="13"/>
      <c r="L243" s="13"/>
      <c r="M243" s="13"/>
      <c r="N243" s="13"/>
    </row>
    <row r="244" spans="1:14" s="28" customFormat="1" x14ac:dyDescent="0.2">
      <c r="A244" s="15"/>
      <c r="B244" s="15"/>
      <c r="C244" s="416"/>
      <c r="D244" s="395"/>
      <c r="E244" s="395"/>
      <c r="F244" s="395"/>
      <c r="G244" s="395"/>
      <c r="H244" s="395"/>
      <c r="I244" s="384"/>
      <c r="J244" s="13"/>
      <c r="K244" s="13"/>
      <c r="L244" s="13"/>
      <c r="M244" s="13"/>
      <c r="N244" s="13"/>
    </row>
    <row r="245" spans="1:14" s="28" customFormat="1" x14ac:dyDescent="0.2">
      <c r="A245" s="15"/>
      <c r="B245" s="15"/>
      <c r="C245" s="416"/>
      <c r="D245" s="395"/>
      <c r="E245" s="395"/>
      <c r="F245" s="395"/>
      <c r="G245" s="395"/>
      <c r="H245" s="395"/>
      <c r="I245" s="384"/>
      <c r="J245" s="13"/>
      <c r="K245" s="13"/>
      <c r="L245" s="13"/>
      <c r="M245" s="13"/>
      <c r="N245" s="13"/>
    </row>
    <row r="246" spans="1:14" s="28" customFormat="1" x14ac:dyDescent="0.2">
      <c r="A246" s="15"/>
      <c r="B246" s="15"/>
      <c r="C246" s="416"/>
      <c r="D246" s="395"/>
      <c r="E246" s="395"/>
      <c r="F246" s="395"/>
      <c r="G246" s="395"/>
      <c r="H246" s="395"/>
      <c r="I246" s="384"/>
      <c r="J246" s="13"/>
      <c r="K246" s="13"/>
      <c r="L246" s="13"/>
      <c r="M246" s="13"/>
      <c r="N246" s="13"/>
    </row>
    <row r="247" spans="1:14" s="28" customFormat="1" x14ac:dyDescent="0.2">
      <c r="A247" s="15"/>
      <c r="B247" s="15"/>
      <c r="C247" s="416"/>
      <c r="D247" s="395"/>
      <c r="E247" s="395"/>
      <c r="F247" s="395"/>
      <c r="G247" s="395"/>
      <c r="H247" s="395"/>
      <c r="I247" s="384"/>
      <c r="J247" s="13"/>
      <c r="K247" s="13"/>
      <c r="L247" s="13"/>
      <c r="M247" s="13"/>
      <c r="N247" s="13"/>
    </row>
    <row r="248" spans="1:14" s="28" customFormat="1" x14ac:dyDescent="0.2">
      <c r="A248" s="15"/>
      <c r="B248" s="15"/>
      <c r="C248" s="416"/>
      <c r="D248" s="395"/>
      <c r="E248" s="395"/>
      <c r="F248" s="395"/>
      <c r="G248" s="395"/>
      <c r="H248" s="395"/>
      <c r="I248" s="384"/>
      <c r="J248" s="13"/>
      <c r="K248" s="13"/>
      <c r="L248" s="13"/>
      <c r="M248" s="13"/>
      <c r="N248" s="13"/>
    </row>
    <row r="249" spans="1:14" s="28" customFormat="1" x14ac:dyDescent="0.2">
      <c r="A249" s="15"/>
      <c r="B249" s="15"/>
      <c r="C249" s="416"/>
      <c r="D249" s="395"/>
      <c r="E249" s="395"/>
      <c r="F249" s="395"/>
      <c r="G249" s="395"/>
      <c r="H249" s="395"/>
      <c r="I249" s="384"/>
      <c r="J249" s="13"/>
      <c r="K249" s="13"/>
      <c r="L249" s="13"/>
      <c r="M249" s="13"/>
      <c r="N249" s="13"/>
    </row>
    <row r="250" spans="1:14" s="28" customFormat="1" x14ac:dyDescent="0.2">
      <c r="A250" s="15"/>
      <c r="B250" s="15"/>
      <c r="C250" s="416"/>
      <c r="D250" s="395"/>
      <c r="E250" s="395"/>
      <c r="F250" s="395"/>
      <c r="G250" s="395"/>
      <c r="H250" s="395"/>
      <c r="I250" s="384"/>
      <c r="J250" s="13"/>
      <c r="K250" s="13"/>
      <c r="L250" s="13"/>
      <c r="M250" s="13"/>
      <c r="N250" s="13"/>
    </row>
    <row r="251" spans="1:14" s="28" customFormat="1" x14ac:dyDescent="0.2">
      <c r="A251" s="15"/>
      <c r="B251" s="15"/>
      <c r="C251" s="416"/>
      <c r="D251" s="395"/>
      <c r="E251" s="395"/>
      <c r="F251" s="395"/>
      <c r="G251" s="395"/>
      <c r="H251" s="395"/>
      <c r="I251" s="384"/>
      <c r="J251" s="13"/>
      <c r="K251" s="13"/>
      <c r="L251" s="13"/>
      <c r="M251" s="13"/>
      <c r="N251" s="13"/>
    </row>
    <row r="252" spans="1:14" s="28" customFormat="1" x14ac:dyDescent="0.2">
      <c r="A252" s="15"/>
      <c r="B252" s="15"/>
      <c r="C252" s="416"/>
      <c r="D252" s="395"/>
      <c r="E252" s="395"/>
      <c r="F252" s="395"/>
      <c r="G252" s="395"/>
      <c r="H252" s="395"/>
      <c r="I252" s="384"/>
      <c r="J252" s="13"/>
      <c r="K252" s="13"/>
      <c r="L252" s="13"/>
      <c r="M252" s="13"/>
      <c r="N252" s="13"/>
    </row>
    <row r="253" spans="1:14" s="28" customFormat="1" x14ac:dyDescent="0.2">
      <c r="A253" s="15"/>
      <c r="B253" s="15"/>
      <c r="C253" s="416"/>
      <c r="D253" s="395"/>
      <c r="E253" s="395"/>
      <c r="F253" s="395"/>
      <c r="G253" s="395"/>
      <c r="H253" s="395"/>
      <c r="I253" s="384"/>
      <c r="J253" s="13"/>
      <c r="K253" s="13"/>
      <c r="L253" s="13"/>
      <c r="M253" s="13"/>
      <c r="N253" s="13"/>
    </row>
    <row r="254" spans="1:14" s="28" customFormat="1" x14ac:dyDescent="0.2">
      <c r="A254" s="15"/>
      <c r="B254" s="15"/>
      <c r="C254" s="416"/>
      <c r="D254" s="395"/>
      <c r="E254" s="395"/>
      <c r="F254" s="395"/>
      <c r="G254" s="395"/>
      <c r="H254" s="395"/>
      <c r="I254" s="384"/>
      <c r="J254" s="13"/>
      <c r="K254" s="13"/>
      <c r="L254" s="13"/>
      <c r="M254" s="13"/>
      <c r="N254" s="13"/>
    </row>
    <row r="255" spans="1:14" s="28" customFormat="1" x14ac:dyDescent="0.2">
      <c r="A255" s="15"/>
      <c r="B255" s="15"/>
      <c r="C255" s="416"/>
      <c r="D255" s="395"/>
      <c r="E255" s="395"/>
      <c r="F255" s="395"/>
      <c r="G255" s="395"/>
      <c r="H255" s="395"/>
      <c r="I255" s="384"/>
      <c r="J255" s="13"/>
      <c r="K255" s="13"/>
      <c r="L255" s="13"/>
      <c r="M255" s="13"/>
      <c r="N255" s="13"/>
    </row>
    <row r="256" spans="1:14" s="28" customFormat="1" x14ac:dyDescent="0.2">
      <c r="A256" s="15"/>
      <c r="B256" s="15"/>
      <c r="C256" s="416"/>
      <c r="D256" s="395"/>
      <c r="E256" s="395"/>
      <c r="F256" s="395"/>
      <c r="G256" s="395"/>
      <c r="H256" s="395"/>
      <c r="I256" s="384"/>
      <c r="J256" s="13"/>
      <c r="K256" s="13"/>
      <c r="L256" s="13"/>
      <c r="M256" s="13"/>
      <c r="N256" s="13"/>
    </row>
    <row r="257" spans="1:14" s="28" customFormat="1" x14ac:dyDescent="0.2">
      <c r="A257" s="15"/>
      <c r="B257" s="15"/>
      <c r="C257" s="416"/>
      <c r="D257" s="395"/>
      <c r="E257" s="395"/>
      <c r="F257" s="395"/>
      <c r="G257" s="395"/>
      <c r="H257" s="395"/>
      <c r="I257" s="384"/>
      <c r="J257" s="13"/>
      <c r="K257" s="13"/>
      <c r="L257" s="13"/>
      <c r="M257" s="13"/>
      <c r="N257" s="13"/>
    </row>
    <row r="258" spans="1:14" s="28" customFormat="1" x14ac:dyDescent="0.2">
      <c r="A258" s="15"/>
      <c r="B258" s="15"/>
      <c r="C258" s="416"/>
      <c r="D258" s="395"/>
      <c r="E258" s="395"/>
      <c r="F258" s="395"/>
      <c r="G258" s="395"/>
      <c r="H258" s="395"/>
      <c r="I258" s="384"/>
      <c r="J258" s="13"/>
      <c r="K258" s="13"/>
      <c r="L258" s="13"/>
      <c r="M258" s="13"/>
      <c r="N258" s="13"/>
    </row>
    <row r="259" spans="1:14" s="28" customFormat="1" x14ac:dyDescent="0.2">
      <c r="A259" s="15"/>
      <c r="B259" s="15"/>
      <c r="C259" s="416"/>
      <c r="D259" s="395"/>
      <c r="E259" s="395"/>
      <c r="F259" s="395"/>
      <c r="G259" s="395"/>
      <c r="H259" s="395"/>
      <c r="I259" s="384"/>
      <c r="J259" s="13"/>
      <c r="K259" s="13"/>
      <c r="L259" s="13"/>
      <c r="M259" s="13"/>
      <c r="N259" s="13"/>
    </row>
    <row r="260" spans="1:14" s="28" customFormat="1" x14ac:dyDescent="0.2">
      <c r="A260" s="15"/>
      <c r="B260" s="15"/>
      <c r="C260" s="416"/>
      <c r="D260" s="395"/>
      <c r="E260" s="395"/>
      <c r="F260" s="395"/>
      <c r="G260" s="395"/>
      <c r="H260" s="395"/>
      <c r="I260" s="384"/>
      <c r="J260" s="13"/>
      <c r="K260" s="13"/>
      <c r="L260" s="13"/>
      <c r="M260" s="13"/>
      <c r="N260" s="13"/>
    </row>
    <row r="261" spans="1:14" s="28" customFormat="1" x14ac:dyDescent="0.2">
      <c r="A261" s="15"/>
      <c r="B261" s="15"/>
      <c r="C261" s="416"/>
      <c r="D261" s="395"/>
      <c r="E261" s="395"/>
      <c r="F261" s="395"/>
      <c r="G261" s="395"/>
      <c r="H261" s="395"/>
      <c r="I261" s="384"/>
      <c r="J261" s="13"/>
      <c r="K261" s="13"/>
      <c r="L261" s="13"/>
      <c r="M261" s="13"/>
      <c r="N261" s="13"/>
    </row>
    <row r="262" spans="1:14" s="28" customFormat="1" x14ac:dyDescent="0.2">
      <c r="A262" s="15"/>
      <c r="B262" s="15"/>
      <c r="C262" s="416"/>
      <c r="D262" s="395"/>
      <c r="E262" s="395"/>
      <c r="F262" s="395"/>
      <c r="G262" s="395"/>
      <c r="H262" s="395"/>
      <c r="I262" s="384"/>
      <c r="J262" s="13"/>
      <c r="K262" s="13"/>
      <c r="L262" s="13"/>
      <c r="M262" s="13"/>
      <c r="N262" s="13"/>
    </row>
    <row r="263" spans="1:14" s="28" customFormat="1" x14ac:dyDescent="0.2">
      <c r="A263" s="15"/>
      <c r="B263" s="15"/>
      <c r="C263" s="416"/>
      <c r="D263" s="395"/>
      <c r="E263" s="395"/>
      <c r="F263" s="395"/>
      <c r="G263" s="395"/>
      <c r="H263" s="395"/>
      <c r="I263" s="384"/>
      <c r="J263" s="13"/>
      <c r="K263" s="13"/>
      <c r="L263" s="13"/>
      <c r="M263" s="13"/>
      <c r="N263" s="13"/>
    </row>
    <row r="264" spans="1:14" s="28" customFormat="1" x14ac:dyDescent="0.2">
      <c r="A264" s="15"/>
      <c r="B264" s="15"/>
      <c r="C264" s="416"/>
      <c r="D264" s="395"/>
      <c r="E264" s="395"/>
      <c r="F264" s="395"/>
      <c r="G264" s="395"/>
      <c r="H264" s="395"/>
      <c r="I264" s="384"/>
      <c r="J264" s="13"/>
      <c r="K264" s="13"/>
      <c r="L264" s="13"/>
      <c r="M264" s="13"/>
      <c r="N264" s="13"/>
    </row>
    <row r="265" spans="1:14" s="28" customFormat="1" x14ac:dyDescent="0.2">
      <c r="A265" s="15"/>
      <c r="B265" s="15"/>
      <c r="C265" s="416"/>
      <c r="D265" s="395"/>
      <c r="E265" s="395"/>
      <c r="F265" s="395"/>
      <c r="G265" s="395"/>
      <c r="H265" s="395"/>
      <c r="I265" s="384"/>
      <c r="J265" s="13"/>
      <c r="K265" s="13"/>
      <c r="L265" s="13"/>
      <c r="M265" s="13"/>
      <c r="N265" s="13"/>
    </row>
    <row r="266" spans="1:14" s="28" customFormat="1" x14ac:dyDescent="0.2">
      <c r="A266" s="15"/>
      <c r="B266" s="15"/>
      <c r="C266" s="416"/>
      <c r="D266" s="395"/>
      <c r="E266" s="395"/>
      <c r="F266" s="395"/>
      <c r="G266" s="395"/>
      <c r="H266" s="395"/>
      <c r="I266" s="384"/>
      <c r="J266" s="13"/>
      <c r="K266" s="13"/>
      <c r="L266" s="13"/>
      <c r="M266" s="13"/>
      <c r="N266" s="13"/>
    </row>
    <row r="267" spans="1:14" s="28" customFormat="1" x14ac:dyDescent="0.2">
      <c r="A267" s="15"/>
      <c r="B267" s="15"/>
      <c r="C267" s="416"/>
      <c r="D267" s="395"/>
      <c r="E267" s="395"/>
      <c r="F267" s="395"/>
      <c r="G267" s="395"/>
      <c r="H267" s="395"/>
      <c r="I267" s="384"/>
      <c r="J267" s="13"/>
      <c r="K267" s="13"/>
      <c r="L267" s="13"/>
      <c r="M267" s="13"/>
      <c r="N267" s="13"/>
    </row>
    <row r="268" spans="1:14" s="28" customFormat="1" x14ac:dyDescent="0.2">
      <c r="A268" s="15"/>
      <c r="B268" s="15"/>
      <c r="C268" s="416"/>
      <c r="D268" s="395"/>
      <c r="E268" s="395"/>
      <c r="F268" s="395"/>
      <c r="G268" s="395"/>
      <c r="H268" s="395"/>
      <c r="I268" s="384"/>
      <c r="J268" s="13"/>
      <c r="K268" s="13"/>
      <c r="L268" s="13"/>
      <c r="M268" s="13"/>
      <c r="N268" s="13"/>
    </row>
    <row r="269" spans="1:14" s="28" customFormat="1" x14ac:dyDescent="0.2">
      <c r="A269" s="15"/>
      <c r="B269" s="15"/>
      <c r="C269" s="416"/>
      <c r="D269" s="395"/>
      <c r="E269" s="395"/>
      <c r="F269" s="395"/>
      <c r="G269" s="395"/>
      <c r="H269" s="395"/>
      <c r="I269" s="384"/>
      <c r="J269" s="13"/>
      <c r="K269" s="13"/>
      <c r="L269" s="13"/>
      <c r="M269" s="13"/>
      <c r="N269" s="13"/>
    </row>
    <row r="270" spans="1:14" s="28" customFormat="1" x14ac:dyDescent="0.2">
      <c r="A270" s="15"/>
      <c r="B270" s="15"/>
      <c r="C270" s="416"/>
      <c r="D270" s="395"/>
      <c r="E270" s="395"/>
      <c r="F270" s="395"/>
      <c r="G270" s="395"/>
      <c r="H270" s="395"/>
      <c r="I270" s="384"/>
      <c r="J270" s="13"/>
      <c r="K270" s="13"/>
      <c r="L270" s="13"/>
      <c r="M270" s="13"/>
      <c r="N270" s="13"/>
    </row>
    <row r="271" spans="1:14" s="28" customFormat="1" x14ac:dyDescent="0.2">
      <c r="A271" s="15"/>
      <c r="B271" s="15"/>
      <c r="C271" s="416"/>
      <c r="D271" s="395"/>
      <c r="E271" s="395"/>
      <c r="F271" s="395"/>
      <c r="G271" s="395"/>
      <c r="H271" s="395"/>
      <c r="I271" s="384"/>
      <c r="J271" s="13"/>
      <c r="K271" s="13"/>
      <c r="L271" s="13"/>
      <c r="M271" s="13"/>
      <c r="N271" s="13"/>
    </row>
    <row r="272" spans="1:14" s="28" customFormat="1" x14ac:dyDescent="0.2">
      <c r="A272" s="15"/>
      <c r="B272" s="15"/>
      <c r="C272" s="416"/>
      <c r="D272" s="395"/>
      <c r="E272" s="395"/>
      <c r="F272" s="395"/>
      <c r="G272" s="395"/>
      <c r="H272" s="395"/>
      <c r="I272" s="384"/>
      <c r="J272" s="13"/>
      <c r="K272" s="13"/>
      <c r="L272" s="13"/>
      <c r="M272" s="13"/>
      <c r="N272" s="13"/>
    </row>
    <row r="273" spans="1:14" s="28" customFormat="1" x14ac:dyDescent="0.2">
      <c r="A273" s="15"/>
      <c r="B273" s="15"/>
      <c r="C273" s="416"/>
      <c r="D273" s="395"/>
      <c r="E273" s="395"/>
      <c r="F273" s="395"/>
      <c r="G273" s="395"/>
      <c r="H273" s="395"/>
      <c r="I273" s="384"/>
      <c r="J273" s="13"/>
      <c r="K273" s="13"/>
      <c r="L273" s="13"/>
      <c r="M273" s="13"/>
      <c r="N273" s="13"/>
    </row>
    <row r="274" spans="1:14" s="28" customFormat="1" x14ac:dyDescent="0.2">
      <c r="A274" s="15"/>
      <c r="B274" s="15"/>
      <c r="C274" s="416"/>
      <c r="D274" s="395"/>
      <c r="E274" s="395"/>
      <c r="F274" s="395"/>
      <c r="G274" s="395"/>
      <c r="H274" s="395"/>
      <c r="I274" s="384"/>
      <c r="J274" s="13"/>
      <c r="K274" s="13"/>
      <c r="L274" s="13"/>
      <c r="M274" s="13"/>
      <c r="N274" s="13"/>
    </row>
    <row r="275" spans="1:14" s="28" customFormat="1" x14ac:dyDescent="0.2">
      <c r="A275" s="15"/>
      <c r="B275" s="15"/>
      <c r="C275" s="416"/>
      <c r="D275" s="395"/>
      <c r="E275" s="395"/>
      <c r="F275" s="395"/>
      <c r="G275" s="395"/>
      <c r="H275" s="395"/>
      <c r="I275" s="384"/>
      <c r="J275" s="13"/>
      <c r="K275" s="13"/>
      <c r="L275" s="13"/>
      <c r="M275" s="13"/>
      <c r="N275" s="13"/>
    </row>
    <row r="276" spans="1:14" s="28" customFormat="1" x14ac:dyDescent="0.2">
      <c r="A276" s="15"/>
      <c r="B276" s="15"/>
      <c r="C276" s="416"/>
      <c r="D276" s="395"/>
      <c r="E276" s="395"/>
      <c r="F276" s="395"/>
      <c r="G276" s="395"/>
      <c r="H276" s="395"/>
      <c r="I276" s="384"/>
      <c r="J276" s="13"/>
      <c r="K276" s="13"/>
      <c r="L276" s="13"/>
      <c r="M276" s="13"/>
      <c r="N276" s="13"/>
    </row>
    <row r="277" spans="1:14" s="28" customFormat="1" x14ac:dyDescent="0.2">
      <c r="A277" s="15"/>
      <c r="B277" s="15"/>
      <c r="C277" s="416"/>
      <c r="D277" s="395"/>
      <c r="E277" s="395"/>
      <c r="F277" s="395"/>
      <c r="G277" s="395"/>
      <c r="H277" s="395"/>
      <c r="I277" s="384"/>
      <c r="J277" s="13"/>
      <c r="K277" s="13"/>
      <c r="L277" s="13"/>
      <c r="M277" s="13"/>
      <c r="N277" s="13"/>
    </row>
    <row r="278" spans="1:14" s="28" customFormat="1" x14ac:dyDescent="0.2">
      <c r="A278" s="15"/>
      <c r="B278" s="15"/>
      <c r="C278" s="416"/>
      <c r="D278" s="395"/>
      <c r="E278" s="395"/>
      <c r="F278" s="395"/>
      <c r="G278" s="395"/>
      <c r="H278" s="395"/>
      <c r="I278" s="384"/>
      <c r="J278" s="13"/>
      <c r="K278" s="13"/>
      <c r="L278" s="13"/>
      <c r="M278" s="13"/>
      <c r="N278" s="13"/>
    </row>
    <row r="279" spans="1:14" s="28" customFormat="1" x14ac:dyDescent="0.2">
      <c r="A279" s="15"/>
      <c r="B279" s="15"/>
      <c r="C279" s="416"/>
      <c r="D279" s="395"/>
      <c r="E279" s="395"/>
      <c r="F279" s="395"/>
      <c r="G279" s="395"/>
      <c r="H279" s="395"/>
      <c r="I279" s="384"/>
      <c r="J279" s="13"/>
      <c r="K279" s="13"/>
      <c r="L279" s="13"/>
      <c r="M279" s="13"/>
      <c r="N279" s="13"/>
    </row>
    <row r="280" spans="1:14" s="28" customFormat="1" x14ac:dyDescent="0.2">
      <c r="A280" s="15"/>
      <c r="B280" s="15"/>
      <c r="C280" s="416"/>
      <c r="D280" s="395"/>
      <c r="E280" s="395"/>
      <c r="F280" s="395"/>
      <c r="G280" s="395"/>
      <c r="H280" s="395"/>
      <c r="I280" s="384"/>
      <c r="J280" s="13"/>
      <c r="K280" s="13"/>
      <c r="L280" s="13"/>
      <c r="M280" s="13"/>
      <c r="N280" s="13"/>
    </row>
    <row r="281" spans="1:14" s="28" customFormat="1" x14ac:dyDescent="0.2">
      <c r="A281" s="15"/>
      <c r="B281" s="15"/>
      <c r="C281" s="416"/>
      <c r="D281" s="395"/>
      <c r="E281" s="395"/>
      <c r="F281" s="395"/>
      <c r="G281" s="395"/>
      <c r="H281" s="395"/>
      <c r="I281" s="384"/>
      <c r="J281" s="13"/>
      <c r="K281" s="13"/>
      <c r="L281" s="13"/>
      <c r="M281" s="13"/>
      <c r="N281" s="13"/>
    </row>
    <row r="282" spans="1:14" s="28" customFormat="1" x14ac:dyDescent="0.2">
      <c r="A282" s="15"/>
      <c r="B282" s="15"/>
      <c r="C282" s="416"/>
      <c r="D282" s="395"/>
      <c r="E282" s="395"/>
      <c r="F282" s="395"/>
      <c r="G282" s="395"/>
      <c r="H282" s="395"/>
      <c r="I282" s="384"/>
      <c r="J282" s="13"/>
      <c r="K282" s="13"/>
      <c r="L282" s="13"/>
      <c r="M282" s="13"/>
      <c r="N282" s="13"/>
    </row>
    <row r="283" spans="1:14" s="28" customFormat="1" x14ac:dyDescent="0.2">
      <c r="A283" s="15"/>
      <c r="B283" s="15"/>
      <c r="C283" s="416"/>
      <c r="D283" s="395"/>
      <c r="E283" s="395"/>
      <c r="F283" s="395"/>
      <c r="G283" s="395"/>
      <c r="H283" s="395"/>
      <c r="I283" s="384"/>
      <c r="J283" s="13"/>
      <c r="K283" s="13"/>
      <c r="L283" s="13"/>
      <c r="M283" s="13"/>
      <c r="N283" s="13"/>
    </row>
    <row r="284" spans="1:14" s="28" customFormat="1" x14ac:dyDescent="0.2">
      <c r="A284" s="15"/>
      <c r="B284" s="15"/>
      <c r="C284" s="416"/>
      <c r="D284" s="395"/>
      <c r="E284" s="395"/>
      <c r="F284" s="395"/>
      <c r="G284" s="395"/>
      <c r="H284" s="395"/>
      <c r="I284" s="384"/>
      <c r="J284" s="13"/>
      <c r="K284" s="13"/>
      <c r="L284" s="13"/>
      <c r="M284" s="13"/>
      <c r="N284" s="13"/>
    </row>
    <row r="285" spans="1:14" s="28" customFormat="1" x14ac:dyDescent="0.2">
      <c r="A285" s="15"/>
      <c r="B285" s="15"/>
      <c r="C285" s="416"/>
      <c r="D285" s="395"/>
      <c r="E285" s="395"/>
      <c r="F285" s="395"/>
      <c r="G285" s="395"/>
      <c r="H285" s="395"/>
      <c r="I285" s="384"/>
      <c r="J285" s="13"/>
      <c r="K285" s="13"/>
      <c r="L285" s="13"/>
      <c r="M285" s="13"/>
      <c r="N285" s="13"/>
    </row>
    <row r="286" spans="1:14" s="28" customFormat="1" x14ac:dyDescent="0.2">
      <c r="A286" s="15"/>
      <c r="B286" s="15"/>
      <c r="C286" s="416"/>
      <c r="D286" s="395"/>
      <c r="E286" s="395"/>
      <c r="F286" s="395"/>
      <c r="G286" s="395"/>
      <c r="H286" s="395"/>
      <c r="I286" s="384"/>
      <c r="J286" s="13"/>
      <c r="K286" s="13"/>
      <c r="L286" s="13"/>
      <c r="M286" s="13"/>
      <c r="N286" s="13"/>
    </row>
    <row r="287" spans="1:14" s="28" customFormat="1" x14ac:dyDescent="0.2">
      <c r="A287" s="15"/>
      <c r="B287" s="15"/>
      <c r="C287" s="416"/>
      <c r="D287" s="395"/>
      <c r="E287" s="395"/>
      <c r="F287" s="395"/>
      <c r="G287" s="395"/>
      <c r="H287" s="395"/>
      <c r="I287" s="384"/>
      <c r="J287" s="13"/>
      <c r="K287" s="13"/>
      <c r="L287" s="13"/>
      <c r="M287" s="13"/>
      <c r="N287" s="13"/>
    </row>
    <row r="288" spans="1:14" s="28" customFormat="1" x14ac:dyDescent="0.2">
      <c r="A288" s="15"/>
      <c r="B288" s="15"/>
      <c r="C288" s="416"/>
      <c r="D288" s="395"/>
      <c r="E288" s="395"/>
      <c r="F288" s="395"/>
      <c r="G288" s="395"/>
      <c r="H288" s="395"/>
      <c r="I288" s="384"/>
      <c r="J288" s="13"/>
      <c r="K288" s="13"/>
      <c r="L288" s="13"/>
      <c r="M288" s="13"/>
      <c r="N288" s="13"/>
    </row>
    <row r="289" spans="1:14" s="28" customFormat="1" x14ac:dyDescent="0.2">
      <c r="A289" s="15"/>
      <c r="B289" s="15"/>
      <c r="C289" s="416"/>
      <c r="D289" s="395"/>
      <c r="E289" s="395"/>
      <c r="F289" s="395"/>
      <c r="G289" s="395"/>
      <c r="H289" s="395"/>
      <c r="I289" s="384"/>
      <c r="J289" s="13"/>
      <c r="K289" s="13"/>
      <c r="L289" s="13"/>
      <c r="M289" s="13"/>
      <c r="N289" s="13"/>
    </row>
    <row r="290" spans="1:14" s="28" customFormat="1" x14ac:dyDescent="0.2">
      <c r="A290" s="15"/>
      <c r="B290" s="15"/>
      <c r="C290" s="416"/>
      <c r="D290" s="395"/>
      <c r="E290" s="395"/>
      <c r="F290" s="395"/>
      <c r="G290" s="395"/>
      <c r="H290" s="395"/>
      <c r="I290" s="384"/>
      <c r="J290" s="13"/>
      <c r="K290" s="13"/>
      <c r="L290" s="13"/>
      <c r="M290" s="13"/>
      <c r="N290" s="13"/>
    </row>
    <row r="291" spans="1:14" s="28" customFormat="1" x14ac:dyDescent="0.2">
      <c r="A291" s="15"/>
      <c r="B291" s="15"/>
      <c r="C291" s="416"/>
      <c r="D291" s="395"/>
      <c r="E291" s="395"/>
      <c r="F291" s="395"/>
      <c r="G291" s="395"/>
      <c r="H291" s="395"/>
      <c r="I291" s="384"/>
      <c r="J291" s="13"/>
      <c r="K291" s="13"/>
      <c r="L291" s="13"/>
      <c r="M291" s="13"/>
      <c r="N291" s="13"/>
    </row>
    <row r="292" spans="1:14" s="28" customFormat="1" x14ac:dyDescent="0.2">
      <c r="A292" s="15"/>
      <c r="B292" s="15"/>
      <c r="C292" s="416"/>
      <c r="D292" s="395"/>
      <c r="E292" s="395"/>
      <c r="F292" s="395"/>
      <c r="G292" s="395"/>
      <c r="H292" s="395"/>
      <c r="I292" s="384"/>
      <c r="J292" s="13"/>
      <c r="K292" s="13"/>
      <c r="L292" s="13"/>
      <c r="M292" s="13"/>
      <c r="N292" s="13"/>
    </row>
    <row r="293" spans="1:14" s="28" customFormat="1" x14ac:dyDescent="0.2">
      <c r="A293" s="15"/>
      <c r="B293" s="15"/>
      <c r="C293" s="416"/>
      <c r="D293" s="395"/>
      <c r="E293" s="395"/>
      <c r="F293" s="395"/>
      <c r="G293" s="395"/>
      <c r="H293" s="395"/>
      <c r="I293" s="384"/>
      <c r="J293" s="13"/>
      <c r="K293" s="13"/>
      <c r="L293" s="13"/>
      <c r="M293" s="13"/>
      <c r="N293" s="13"/>
    </row>
    <row r="294" spans="1:14" s="28" customFormat="1" x14ac:dyDescent="0.2">
      <c r="A294" s="15"/>
      <c r="B294" s="15"/>
      <c r="C294" s="416"/>
      <c r="D294" s="395"/>
      <c r="E294" s="395"/>
      <c r="F294" s="395"/>
      <c r="G294" s="395"/>
      <c r="H294" s="395"/>
      <c r="I294" s="384"/>
      <c r="J294" s="13"/>
      <c r="K294" s="13"/>
      <c r="L294" s="13"/>
      <c r="M294" s="13"/>
      <c r="N294" s="13"/>
    </row>
    <row r="295" spans="1:14" s="28" customFormat="1" x14ac:dyDescent="0.2">
      <c r="A295" s="15"/>
      <c r="B295" s="15"/>
      <c r="C295" s="416"/>
      <c r="D295" s="395"/>
      <c r="E295" s="395"/>
      <c r="F295" s="395"/>
      <c r="G295" s="395"/>
      <c r="H295" s="395"/>
      <c r="I295" s="384"/>
      <c r="J295" s="13"/>
      <c r="K295" s="13"/>
      <c r="L295" s="13"/>
      <c r="M295" s="13"/>
      <c r="N295" s="13"/>
    </row>
    <row r="296" spans="1:14" s="28" customFormat="1" x14ac:dyDescent="0.2">
      <c r="A296" s="15"/>
      <c r="B296" s="15"/>
      <c r="C296" s="416"/>
      <c r="D296" s="395"/>
      <c r="E296" s="395"/>
      <c r="F296" s="395"/>
      <c r="G296" s="395"/>
      <c r="H296" s="395"/>
      <c r="I296" s="384"/>
      <c r="J296" s="13"/>
      <c r="K296" s="13"/>
      <c r="L296" s="13"/>
      <c r="M296" s="13"/>
      <c r="N296" s="13"/>
    </row>
    <row r="297" spans="1:14" s="28" customFormat="1" x14ac:dyDescent="0.2">
      <c r="A297" s="15"/>
      <c r="B297" s="15"/>
      <c r="C297" s="416"/>
      <c r="D297" s="395"/>
      <c r="E297" s="395"/>
      <c r="F297" s="395"/>
      <c r="G297" s="395"/>
      <c r="H297" s="395"/>
      <c r="I297" s="384"/>
      <c r="J297" s="13"/>
      <c r="K297" s="13"/>
      <c r="L297" s="13"/>
      <c r="M297" s="13"/>
      <c r="N297" s="13"/>
    </row>
    <row r="298" spans="1:14" s="28" customFormat="1" x14ac:dyDescent="0.2">
      <c r="A298" s="15"/>
      <c r="B298" s="15"/>
      <c r="C298" s="416"/>
      <c r="D298" s="395"/>
      <c r="E298" s="395"/>
      <c r="F298" s="395"/>
      <c r="G298" s="395"/>
      <c r="H298" s="395"/>
      <c r="I298" s="384"/>
      <c r="J298" s="13"/>
      <c r="K298" s="13"/>
      <c r="L298" s="13"/>
      <c r="M298" s="13"/>
      <c r="N298" s="13"/>
    </row>
    <row r="299" spans="1:14" s="28" customFormat="1" x14ac:dyDescent="0.2">
      <c r="A299" s="15"/>
      <c r="B299" s="15"/>
      <c r="C299" s="226"/>
      <c r="H299" s="395"/>
      <c r="I299" s="12"/>
      <c r="J299" s="13"/>
      <c r="K299" s="13"/>
      <c r="L299" s="13"/>
      <c r="M299" s="13"/>
      <c r="N299" s="13"/>
    </row>
    <row r="300" spans="1:14" s="28" customFormat="1" x14ac:dyDescent="0.2">
      <c r="A300" s="15"/>
      <c r="B300" s="15"/>
      <c r="C300" s="226"/>
      <c r="H300" s="395"/>
      <c r="I300" s="12"/>
      <c r="J300" s="13"/>
      <c r="K300" s="13"/>
      <c r="L300" s="13"/>
      <c r="M300" s="13"/>
      <c r="N300" s="13"/>
    </row>
    <row r="301" spans="1:14" s="28" customFormat="1" x14ac:dyDescent="0.2">
      <c r="A301" s="15"/>
      <c r="B301" s="15"/>
      <c r="C301" s="226"/>
      <c r="H301" s="395"/>
      <c r="I301" s="12"/>
      <c r="J301" s="13"/>
      <c r="K301" s="13"/>
      <c r="L301" s="13"/>
      <c r="M301" s="13"/>
      <c r="N301" s="13"/>
    </row>
    <row r="302" spans="1:14" s="28" customFormat="1" x14ac:dyDescent="0.2">
      <c r="A302" s="15"/>
      <c r="B302" s="15"/>
      <c r="C302" s="226"/>
      <c r="H302" s="395"/>
      <c r="I302" s="12"/>
      <c r="J302" s="13"/>
      <c r="K302" s="13"/>
      <c r="L302" s="13"/>
      <c r="M302" s="13"/>
      <c r="N302" s="13"/>
    </row>
    <row r="303" spans="1:14" s="28" customFormat="1" x14ac:dyDescent="0.2">
      <c r="A303" s="15"/>
      <c r="B303" s="15"/>
      <c r="C303" s="226"/>
      <c r="H303" s="395"/>
      <c r="I303" s="12"/>
      <c r="J303" s="13"/>
      <c r="K303" s="13"/>
      <c r="L303" s="13"/>
      <c r="M303" s="13"/>
      <c r="N303" s="13"/>
    </row>
    <row r="304" spans="1:14" s="28" customFormat="1" x14ac:dyDescent="0.2">
      <c r="A304" s="15"/>
      <c r="B304" s="15"/>
      <c r="C304" s="226"/>
      <c r="H304" s="395"/>
      <c r="I304" s="12"/>
      <c r="J304" s="13"/>
      <c r="K304" s="13"/>
      <c r="L304" s="13"/>
      <c r="M304" s="13"/>
      <c r="N304" s="13"/>
    </row>
    <row r="305" spans="1:14" s="28" customFormat="1" x14ac:dyDescent="0.2">
      <c r="A305" s="15"/>
      <c r="B305" s="15"/>
      <c r="C305" s="226"/>
      <c r="H305" s="395"/>
      <c r="I305" s="12"/>
      <c r="J305" s="13"/>
      <c r="K305" s="13"/>
      <c r="L305" s="13"/>
      <c r="M305" s="13"/>
      <c r="N305" s="13"/>
    </row>
    <row r="306" spans="1:14" s="28" customFormat="1" x14ac:dyDescent="0.2">
      <c r="A306" s="15"/>
      <c r="B306" s="15"/>
      <c r="C306" s="226"/>
      <c r="H306" s="395"/>
      <c r="I306" s="12"/>
      <c r="J306" s="13"/>
      <c r="K306" s="13"/>
      <c r="L306" s="13"/>
      <c r="M306" s="13"/>
      <c r="N306" s="13"/>
    </row>
    <row r="307" spans="1:14" s="28" customFormat="1" x14ac:dyDescent="0.2">
      <c r="A307" s="15"/>
      <c r="B307" s="15"/>
      <c r="C307" s="226"/>
      <c r="H307" s="395"/>
      <c r="I307" s="12"/>
      <c r="J307" s="13"/>
      <c r="K307" s="13"/>
      <c r="L307" s="13"/>
      <c r="M307" s="13"/>
      <c r="N307" s="13"/>
    </row>
    <row r="308" spans="1:14" s="28" customFormat="1" x14ac:dyDescent="0.2">
      <c r="A308" s="15"/>
      <c r="B308" s="15"/>
      <c r="C308" s="226"/>
      <c r="H308" s="395"/>
      <c r="I308" s="12"/>
      <c r="J308" s="13"/>
      <c r="K308" s="13"/>
      <c r="L308" s="13"/>
      <c r="M308" s="13"/>
      <c r="N308" s="13"/>
    </row>
    <row r="309" spans="1:14" s="28" customFormat="1" x14ac:dyDescent="0.2">
      <c r="A309" s="15"/>
      <c r="B309" s="15"/>
      <c r="C309" s="226"/>
      <c r="H309" s="395"/>
      <c r="I309" s="12"/>
      <c r="J309" s="13"/>
      <c r="K309" s="13"/>
      <c r="L309" s="13"/>
      <c r="M309" s="13"/>
      <c r="N309" s="13"/>
    </row>
    <row r="310" spans="1:14" s="28" customFormat="1" x14ac:dyDescent="0.2">
      <c r="A310" s="15"/>
      <c r="B310" s="15"/>
      <c r="C310" s="226"/>
      <c r="H310" s="395"/>
      <c r="I310" s="12"/>
      <c r="J310" s="13"/>
      <c r="K310" s="13"/>
      <c r="L310" s="13"/>
      <c r="M310" s="13"/>
      <c r="N310" s="13"/>
    </row>
    <row r="311" spans="1:14" s="28" customFormat="1" x14ac:dyDescent="0.2">
      <c r="A311" s="15"/>
      <c r="B311" s="15"/>
      <c r="C311" s="226"/>
      <c r="H311" s="395"/>
      <c r="I311" s="12"/>
      <c r="J311" s="13"/>
      <c r="K311" s="13"/>
      <c r="L311" s="13"/>
      <c r="M311" s="13"/>
      <c r="N311" s="13"/>
    </row>
    <row r="312" spans="1:14" s="28" customFormat="1" x14ac:dyDescent="0.2">
      <c r="A312" s="15"/>
      <c r="B312" s="15"/>
      <c r="C312" s="226"/>
      <c r="H312" s="395"/>
      <c r="I312" s="12"/>
      <c r="J312" s="13"/>
      <c r="K312" s="13"/>
      <c r="L312" s="13"/>
      <c r="M312" s="13"/>
      <c r="N312" s="13"/>
    </row>
    <row r="313" spans="1:14" s="28" customFormat="1" x14ac:dyDescent="0.2">
      <c r="A313" s="15"/>
      <c r="B313" s="15"/>
      <c r="C313" s="226"/>
      <c r="H313" s="395"/>
      <c r="I313" s="12"/>
      <c r="J313" s="13"/>
      <c r="K313" s="13"/>
      <c r="L313" s="13"/>
      <c r="M313" s="13"/>
      <c r="N313" s="13"/>
    </row>
    <row r="314" spans="1:14" s="28" customFormat="1" x14ac:dyDescent="0.2">
      <c r="A314" s="15"/>
      <c r="B314" s="15"/>
      <c r="C314" s="226"/>
      <c r="H314" s="395"/>
      <c r="I314" s="12"/>
      <c r="J314" s="13"/>
      <c r="K314" s="13"/>
      <c r="L314" s="13"/>
      <c r="M314" s="13"/>
      <c r="N314" s="13"/>
    </row>
    <row r="315" spans="1:14" s="28" customFormat="1" x14ac:dyDescent="0.2">
      <c r="A315" s="15"/>
      <c r="B315" s="15"/>
      <c r="C315" s="226"/>
      <c r="H315" s="395"/>
      <c r="I315" s="12"/>
      <c r="J315" s="13"/>
      <c r="K315" s="13"/>
      <c r="L315" s="13"/>
      <c r="M315" s="13"/>
      <c r="N315" s="13"/>
    </row>
    <row r="316" spans="1:14" s="28" customFormat="1" x14ac:dyDescent="0.2">
      <c r="A316" s="15"/>
      <c r="B316" s="15"/>
      <c r="C316" s="226"/>
      <c r="H316" s="395"/>
      <c r="I316" s="12"/>
      <c r="J316" s="13"/>
      <c r="K316" s="13"/>
      <c r="L316" s="13"/>
      <c r="M316" s="13"/>
      <c r="N316" s="13"/>
    </row>
    <row r="317" spans="1:14" s="28" customFormat="1" x14ac:dyDescent="0.2">
      <c r="A317" s="15"/>
      <c r="B317" s="15"/>
      <c r="C317" s="226"/>
      <c r="H317" s="395"/>
      <c r="I317" s="12"/>
      <c r="J317" s="13"/>
      <c r="K317" s="13"/>
      <c r="L317" s="13"/>
      <c r="M317" s="13"/>
      <c r="N317" s="13"/>
    </row>
    <row r="318" spans="1:14" s="28" customFormat="1" x14ac:dyDescent="0.2">
      <c r="A318" s="15"/>
      <c r="B318" s="15"/>
      <c r="C318" s="226"/>
      <c r="H318" s="395"/>
      <c r="I318" s="12"/>
      <c r="J318" s="13"/>
      <c r="K318" s="13"/>
      <c r="L318" s="13"/>
      <c r="M318" s="13"/>
      <c r="N318" s="13"/>
    </row>
    <row r="319" spans="1:14" s="28" customFormat="1" x14ac:dyDescent="0.2">
      <c r="A319" s="15"/>
      <c r="B319" s="15"/>
      <c r="C319" s="226"/>
      <c r="H319" s="395"/>
      <c r="I319" s="12"/>
      <c r="J319" s="13"/>
      <c r="K319" s="13"/>
      <c r="L319" s="13"/>
      <c r="M319" s="13"/>
      <c r="N319" s="13"/>
    </row>
    <row r="320" spans="1:14" s="28" customFormat="1" x14ac:dyDescent="0.2">
      <c r="A320" s="15"/>
      <c r="B320" s="15"/>
      <c r="C320" s="226"/>
      <c r="H320" s="395"/>
      <c r="I320" s="12"/>
      <c r="J320" s="13"/>
      <c r="K320" s="13"/>
      <c r="L320" s="13"/>
      <c r="M320" s="13"/>
      <c r="N320" s="13"/>
    </row>
    <row r="321" spans="1:14" s="28" customFormat="1" x14ac:dyDescent="0.2">
      <c r="A321" s="15"/>
      <c r="B321" s="15"/>
      <c r="C321" s="226"/>
      <c r="H321" s="395"/>
      <c r="I321" s="12"/>
      <c r="J321" s="13"/>
      <c r="K321" s="13"/>
      <c r="L321" s="13"/>
      <c r="M321" s="13"/>
      <c r="N321" s="13"/>
    </row>
    <row r="322" spans="1:14" s="28" customFormat="1" x14ac:dyDescent="0.2">
      <c r="A322" s="15"/>
      <c r="B322" s="15"/>
      <c r="C322" s="226"/>
      <c r="H322" s="395"/>
      <c r="I322" s="12"/>
      <c r="J322" s="13"/>
      <c r="K322" s="13"/>
      <c r="L322" s="13"/>
      <c r="M322" s="13"/>
      <c r="N322" s="13"/>
    </row>
    <row r="323" spans="1:14" s="28" customFormat="1" x14ac:dyDescent="0.2">
      <c r="A323" s="15"/>
      <c r="B323" s="15"/>
      <c r="C323" s="226"/>
      <c r="H323" s="395"/>
      <c r="I323" s="12"/>
      <c r="J323" s="13"/>
      <c r="K323" s="13"/>
      <c r="L323" s="13"/>
      <c r="M323" s="13"/>
      <c r="N323" s="13"/>
    </row>
    <row r="324" spans="1:14" s="28" customFormat="1" x14ac:dyDescent="0.2">
      <c r="A324" s="15"/>
      <c r="B324" s="15"/>
      <c r="C324" s="226"/>
      <c r="H324" s="395"/>
      <c r="I324" s="12"/>
      <c r="J324" s="13"/>
      <c r="K324" s="13"/>
      <c r="L324" s="13"/>
      <c r="M324" s="13"/>
      <c r="N324" s="13"/>
    </row>
    <row r="325" spans="1:14" s="28" customFormat="1" x14ac:dyDescent="0.2">
      <c r="A325" s="15"/>
      <c r="B325" s="15"/>
      <c r="C325" s="226"/>
      <c r="H325" s="395"/>
      <c r="I325" s="12"/>
      <c r="J325" s="13"/>
      <c r="K325" s="13"/>
      <c r="L325" s="13"/>
      <c r="M325" s="13"/>
      <c r="N325" s="13"/>
    </row>
    <row r="326" spans="1:14" s="28" customFormat="1" x14ac:dyDescent="0.2">
      <c r="A326" s="15"/>
      <c r="B326" s="15"/>
      <c r="C326" s="226"/>
      <c r="H326" s="395"/>
      <c r="I326" s="12"/>
      <c r="J326" s="13"/>
      <c r="K326" s="13"/>
      <c r="L326" s="13"/>
      <c r="M326" s="13"/>
      <c r="N326" s="13"/>
    </row>
    <row r="327" spans="1:14" s="28" customFormat="1" x14ac:dyDescent="0.2">
      <c r="A327" s="15"/>
      <c r="B327" s="15"/>
      <c r="C327" s="226"/>
      <c r="H327" s="395"/>
      <c r="I327" s="12"/>
      <c r="J327" s="13"/>
      <c r="K327" s="13"/>
      <c r="L327" s="13"/>
      <c r="M327" s="13"/>
      <c r="N327" s="13"/>
    </row>
    <row r="328" spans="1:14" s="28" customFormat="1" x14ac:dyDescent="0.2">
      <c r="A328" s="15"/>
      <c r="B328" s="15"/>
      <c r="C328" s="226"/>
      <c r="H328" s="395"/>
      <c r="I328" s="12"/>
      <c r="J328" s="13"/>
      <c r="K328" s="13"/>
      <c r="L328" s="13"/>
      <c r="M328" s="13"/>
      <c r="N328" s="13"/>
    </row>
    <row r="329" spans="1:14" s="28" customFormat="1" x14ac:dyDescent="0.2">
      <c r="A329" s="15"/>
      <c r="B329" s="15"/>
      <c r="C329" s="226"/>
      <c r="H329" s="395"/>
      <c r="I329" s="12"/>
      <c r="J329" s="13"/>
      <c r="K329" s="13"/>
      <c r="L329" s="13"/>
      <c r="M329" s="13"/>
      <c r="N329" s="13"/>
    </row>
    <row r="330" spans="1:14" s="28" customFormat="1" x14ac:dyDescent="0.2">
      <c r="A330" s="15"/>
      <c r="B330" s="15"/>
      <c r="C330" s="226"/>
      <c r="H330" s="395"/>
      <c r="I330" s="12"/>
      <c r="J330" s="13"/>
      <c r="K330" s="13"/>
      <c r="L330" s="13"/>
      <c r="M330" s="13"/>
      <c r="N330" s="13"/>
    </row>
    <row r="331" spans="1:14" s="28" customFormat="1" x14ac:dyDescent="0.2">
      <c r="A331" s="15"/>
      <c r="B331" s="15"/>
      <c r="C331" s="226"/>
      <c r="H331" s="395"/>
      <c r="I331" s="12"/>
      <c r="J331" s="13"/>
      <c r="K331" s="13"/>
      <c r="L331" s="13"/>
      <c r="M331" s="13"/>
      <c r="N331" s="13"/>
    </row>
    <row r="332" spans="1:14" s="28" customFormat="1" x14ac:dyDescent="0.2">
      <c r="A332" s="15"/>
      <c r="B332" s="15"/>
      <c r="C332" s="226"/>
      <c r="H332" s="395"/>
      <c r="I332" s="12"/>
      <c r="J332" s="13"/>
      <c r="K332" s="13"/>
      <c r="L332" s="13"/>
      <c r="M332" s="13"/>
      <c r="N332" s="13"/>
    </row>
    <row r="333" spans="1:14" s="28" customFormat="1" x14ac:dyDescent="0.2">
      <c r="A333" s="15"/>
      <c r="B333" s="15"/>
      <c r="C333" s="226"/>
      <c r="H333" s="395"/>
      <c r="I333" s="12"/>
      <c r="J333" s="13"/>
      <c r="K333" s="13"/>
      <c r="L333" s="13"/>
      <c r="M333" s="13"/>
      <c r="N333" s="13"/>
    </row>
    <row r="334" spans="1:14" s="28" customFormat="1" x14ac:dyDescent="0.2">
      <c r="A334" s="15"/>
      <c r="B334" s="15"/>
      <c r="C334" s="226"/>
      <c r="H334" s="395"/>
      <c r="I334" s="12"/>
      <c r="J334" s="13"/>
      <c r="K334" s="13"/>
      <c r="L334" s="13"/>
      <c r="M334" s="13"/>
      <c r="N334" s="13"/>
    </row>
    <row r="335" spans="1:14" s="28" customFormat="1" x14ac:dyDescent="0.2">
      <c r="A335" s="15"/>
      <c r="B335" s="15"/>
      <c r="C335" s="226"/>
      <c r="H335" s="395"/>
      <c r="I335" s="12"/>
      <c r="J335" s="13"/>
      <c r="K335" s="13"/>
      <c r="L335" s="13"/>
      <c r="M335" s="13"/>
      <c r="N335" s="13"/>
    </row>
    <row r="336" spans="1:14" s="28" customFormat="1" x14ac:dyDescent="0.2">
      <c r="A336" s="15"/>
      <c r="B336" s="15"/>
      <c r="C336" s="226"/>
      <c r="H336" s="395"/>
      <c r="I336" s="12"/>
      <c r="J336" s="13"/>
      <c r="K336" s="13"/>
      <c r="L336" s="13"/>
      <c r="M336" s="13"/>
      <c r="N336" s="13"/>
    </row>
    <row r="337" spans="1:14" s="28" customFormat="1" x14ac:dyDescent="0.2">
      <c r="A337" s="15"/>
      <c r="B337" s="15"/>
      <c r="C337" s="226"/>
      <c r="H337" s="395"/>
      <c r="I337" s="12"/>
      <c r="J337" s="13"/>
      <c r="K337" s="13"/>
      <c r="L337" s="13"/>
      <c r="M337" s="13"/>
      <c r="N337" s="13"/>
    </row>
    <row r="338" spans="1:14" s="28" customFormat="1" x14ac:dyDescent="0.2">
      <c r="A338" s="15"/>
      <c r="B338" s="15"/>
      <c r="C338" s="226"/>
      <c r="H338" s="395"/>
      <c r="I338" s="12"/>
      <c r="J338" s="13"/>
      <c r="K338" s="13"/>
      <c r="L338" s="13"/>
      <c r="M338" s="13"/>
      <c r="N338" s="13"/>
    </row>
    <row r="339" spans="1:14" s="28" customFormat="1" x14ac:dyDescent="0.2">
      <c r="A339" s="15"/>
      <c r="B339" s="15"/>
      <c r="C339" s="226"/>
      <c r="H339" s="395"/>
      <c r="I339" s="12"/>
      <c r="J339" s="13"/>
      <c r="K339" s="13"/>
      <c r="L339" s="13"/>
      <c r="M339" s="13"/>
      <c r="N339" s="13"/>
    </row>
    <row r="340" spans="1:14" s="28" customFormat="1" x14ac:dyDescent="0.2">
      <c r="A340" s="15"/>
      <c r="B340" s="15"/>
      <c r="C340" s="226"/>
      <c r="H340" s="395"/>
      <c r="I340" s="12"/>
      <c r="J340" s="13"/>
      <c r="K340" s="13"/>
      <c r="L340" s="13"/>
      <c r="M340" s="13"/>
      <c r="N340" s="13"/>
    </row>
    <row r="341" spans="1:14" s="28" customFormat="1" x14ac:dyDescent="0.2">
      <c r="A341" s="15"/>
      <c r="B341" s="15"/>
      <c r="C341" s="226"/>
      <c r="H341" s="395"/>
      <c r="I341" s="12"/>
      <c r="J341" s="13"/>
      <c r="K341" s="13"/>
      <c r="L341" s="13"/>
      <c r="M341" s="13"/>
      <c r="N341" s="13"/>
    </row>
    <row r="342" spans="1:14" s="28" customFormat="1" x14ac:dyDescent="0.2">
      <c r="A342" s="15"/>
      <c r="B342" s="15"/>
      <c r="C342" s="226"/>
      <c r="H342" s="395"/>
      <c r="I342" s="12"/>
      <c r="J342" s="13"/>
      <c r="K342" s="13"/>
      <c r="L342" s="13"/>
      <c r="M342" s="13"/>
      <c r="N342" s="13"/>
    </row>
    <row r="343" spans="1:14" s="28" customFormat="1" x14ac:dyDescent="0.2">
      <c r="A343" s="15"/>
      <c r="B343" s="15"/>
      <c r="C343" s="226"/>
      <c r="H343" s="395"/>
      <c r="I343" s="12"/>
      <c r="J343" s="13"/>
      <c r="K343" s="13"/>
      <c r="L343" s="13"/>
      <c r="M343" s="13"/>
      <c r="N343" s="13"/>
    </row>
    <row r="344" spans="1:14" s="28" customFormat="1" x14ac:dyDescent="0.2">
      <c r="A344" s="15"/>
      <c r="B344" s="15"/>
      <c r="C344" s="226"/>
      <c r="H344" s="395"/>
      <c r="I344" s="12"/>
      <c r="J344" s="13"/>
      <c r="K344" s="13"/>
      <c r="L344" s="13"/>
      <c r="M344" s="13"/>
      <c r="N344" s="13"/>
    </row>
    <row r="345" spans="1:14" s="28" customFormat="1" x14ac:dyDescent="0.2">
      <c r="A345" s="15"/>
      <c r="B345" s="15"/>
      <c r="C345" s="226"/>
      <c r="H345" s="395"/>
      <c r="I345" s="12"/>
      <c r="J345" s="13"/>
      <c r="K345" s="13"/>
      <c r="L345" s="13"/>
      <c r="M345" s="13"/>
      <c r="N345" s="13"/>
    </row>
    <row r="346" spans="1:14" s="28" customFormat="1" x14ac:dyDescent="0.2">
      <c r="A346" s="15"/>
      <c r="B346" s="15"/>
      <c r="C346" s="226"/>
      <c r="H346" s="395"/>
      <c r="I346" s="12"/>
      <c r="J346" s="13"/>
      <c r="K346" s="13"/>
      <c r="L346" s="13"/>
      <c r="M346" s="13"/>
      <c r="N346" s="13"/>
    </row>
    <row r="347" spans="1:14" s="28" customFormat="1" x14ac:dyDescent="0.2">
      <c r="A347" s="15"/>
      <c r="B347" s="15"/>
      <c r="C347" s="226"/>
      <c r="H347" s="395"/>
      <c r="I347" s="12"/>
      <c r="J347" s="13"/>
      <c r="K347" s="13"/>
      <c r="L347" s="13"/>
      <c r="M347" s="13"/>
      <c r="N347" s="13"/>
    </row>
    <row r="348" spans="1:14" s="28" customFormat="1" x14ac:dyDescent="0.2">
      <c r="A348" s="15"/>
      <c r="B348" s="15"/>
      <c r="C348" s="226"/>
      <c r="H348" s="395"/>
      <c r="I348" s="12"/>
      <c r="J348" s="13"/>
      <c r="K348" s="13"/>
      <c r="L348" s="13"/>
      <c r="M348" s="13"/>
      <c r="N348" s="13"/>
    </row>
    <row r="349" spans="1:14" s="28" customFormat="1" x14ac:dyDescent="0.2">
      <c r="A349" s="15"/>
      <c r="B349" s="15"/>
      <c r="C349" s="226"/>
      <c r="H349" s="395"/>
      <c r="I349" s="12"/>
      <c r="J349" s="13"/>
      <c r="K349" s="13"/>
      <c r="L349" s="13"/>
      <c r="M349" s="13"/>
      <c r="N349" s="13"/>
    </row>
    <row r="350" spans="1:14" s="28" customFormat="1" x14ac:dyDescent="0.2">
      <c r="A350" s="15"/>
      <c r="B350" s="15"/>
      <c r="C350" s="226"/>
      <c r="H350" s="395"/>
      <c r="I350" s="12"/>
      <c r="J350" s="13"/>
      <c r="K350" s="13"/>
      <c r="L350" s="13"/>
      <c r="M350" s="13"/>
      <c r="N350" s="13"/>
    </row>
    <row r="351" spans="1:14" s="28" customFormat="1" x14ac:dyDescent="0.2">
      <c r="A351" s="15"/>
      <c r="B351" s="15"/>
      <c r="C351" s="226"/>
      <c r="H351" s="395"/>
      <c r="I351" s="12"/>
      <c r="J351" s="13"/>
      <c r="K351" s="13"/>
      <c r="L351" s="13"/>
      <c r="M351" s="13"/>
      <c r="N351" s="13"/>
    </row>
    <row r="352" spans="1:14" s="28" customFormat="1" x14ac:dyDescent="0.2">
      <c r="A352" s="15"/>
      <c r="B352" s="15"/>
      <c r="C352" s="226"/>
      <c r="H352" s="395"/>
      <c r="I352" s="12"/>
      <c r="J352" s="13"/>
      <c r="K352" s="13"/>
      <c r="L352" s="13"/>
      <c r="M352" s="13"/>
      <c r="N352" s="13"/>
    </row>
    <row r="353" spans="1:14" s="28" customFormat="1" x14ac:dyDescent="0.2">
      <c r="A353" s="15"/>
      <c r="B353" s="15"/>
      <c r="C353" s="226"/>
      <c r="H353" s="395"/>
      <c r="I353" s="12"/>
      <c r="J353" s="13"/>
      <c r="K353" s="13"/>
      <c r="L353" s="13"/>
      <c r="M353" s="13"/>
      <c r="N353" s="13"/>
    </row>
    <row r="354" spans="1:14" s="28" customFormat="1" x14ac:dyDescent="0.2">
      <c r="A354" s="15"/>
      <c r="B354" s="15"/>
      <c r="C354" s="226"/>
      <c r="H354" s="395"/>
      <c r="I354" s="12"/>
      <c r="J354" s="13"/>
      <c r="K354" s="13"/>
      <c r="L354" s="13"/>
      <c r="M354" s="13"/>
      <c r="N354" s="13"/>
    </row>
    <row r="355" spans="1:14" s="28" customFormat="1" x14ac:dyDescent="0.2">
      <c r="A355" s="15"/>
      <c r="B355" s="15"/>
      <c r="C355" s="226"/>
      <c r="H355" s="395"/>
      <c r="I355" s="12"/>
      <c r="J355" s="13"/>
      <c r="K355" s="13"/>
      <c r="L355" s="13"/>
      <c r="M355" s="13"/>
      <c r="N355" s="13"/>
    </row>
    <row r="356" spans="1:14" s="28" customFormat="1" x14ac:dyDescent="0.2">
      <c r="A356" s="15"/>
      <c r="B356" s="15"/>
      <c r="C356" s="226"/>
      <c r="H356" s="395"/>
      <c r="I356" s="12"/>
      <c r="J356" s="13"/>
      <c r="K356" s="13"/>
      <c r="L356" s="13"/>
      <c r="M356" s="13"/>
      <c r="N356" s="13"/>
    </row>
    <row r="357" spans="1:14" s="28" customFormat="1" x14ac:dyDescent="0.2">
      <c r="A357" s="15"/>
      <c r="B357" s="15"/>
      <c r="C357" s="226"/>
      <c r="H357" s="395"/>
      <c r="I357" s="12"/>
      <c r="J357" s="13"/>
      <c r="K357" s="13"/>
      <c r="L357" s="13"/>
      <c r="M357" s="13"/>
      <c r="N357" s="13"/>
    </row>
    <row r="358" spans="1:14" s="28" customFormat="1" x14ac:dyDescent="0.2">
      <c r="A358" s="15"/>
      <c r="B358" s="15"/>
      <c r="C358" s="226"/>
      <c r="H358" s="395"/>
      <c r="I358" s="12"/>
      <c r="J358" s="13"/>
      <c r="K358" s="13"/>
      <c r="L358" s="13"/>
      <c r="M358" s="13"/>
      <c r="N358" s="13"/>
    </row>
    <row r="359" spans="1:14" s="28" customFormat="1" x14ac:dyDescent="0.2">
      <c r="A359" s="15"/>
      <c r="B359" s="15"/>
      <c r="C359" s="226"/>
      <c r="H359" s="395"/>
      <c r="I359" s="12"/>
      <c r="J359" s="13"/>
      <c r="K359" s="13"/>
      <c r="L359" s="13"/>
      <c r="M359" s="13"/>
      <c r="N359" s="13"/>
    </row>
    <row r="360" spans="1:14" s="28" customFormat="1" x14ac:dyDescent="0.2">
      <c r="A360" s="15"/>
      <c r="B360" s="15"/>
      <c r="C360" s="226"/>
      <c r="H360" s="395"/>
      <c r="I360" s="12"/>
      <c r="J360" s="13"/>
      <c r="K360" s="13"/>
      <c r="L360" s="13"/>
      <c r="M360" s="13"/>
      <c r="N360" s="13"/>
    </row>
    <row r="361" spans="1:14" s="28" customFormat="1" x14ac:dyDescent="0.2">
      <c r="A361" s="15"/>
      <c r="B361" s="15"/>
      <c r="C361" s="226"/>
      <c r="H361" s="395"/>
      <c r="I361" s="12"/>
      <c r="J361" s="13"/>
      <c r="K361" s="13"/>
      <c r="L361" s="13"/>
      <c r="M361" s="13"/>
      <c r="N361" s="13"/>
    </row>
    <row r="362" spans="1:14" s="28" customFormat="1" x14ac:dyDescent="0.2">
      <c r="A362" s="15"/>
      <c r="B362" s="15"/>
      <c r="C362" s="226"/>
      <c r="H362" s="395"/>
      <c r="I362" s="12"/>
      <c r="J362" s="13"/>
      <c r="K362" s="13"/>
      <c r="L362" s="13"/>
      <c r="M362" s="13"/>
      <c r="N362" s="13"/>
    </row>
    <row r="363" spans="1:14" s="28" customFormat="1" x14ac:dyDescent="0.2">
      <c r="A363" s="15"/>
      <c r="B363" s="15"/>
      <c r="C363" s="226"/>
      <c r="H363" s="395"/>
      <c r="I363" s="12"/>
      <c r="J363" s="13"/>
      <c r="K363" s="13"/>
      <c r="L363" s="13"/>
      <c r="M363" s="13"/>
      <c r="N363" s="13"/>
    </row>
    <row r="364" spans="1:14" s="28" customFormat="1" x14ac:dyDescent="0.2">
      <c r="A364" s="15"/>
      <c r="B364" s="15"/>
      <c r="C364" s="226"/>
      <c r="H364" s="395"/>
      <c r="I364" s="12"/>
      <c r="J364" s="13"/>
      <c r="K364" s="13"/>
      <c r="L364" s="13"/>
      <c r="M364" s="13"/>
      <c r="N364" s="13"/>
    </row>
    <row r="365" spans="1:14" s="28" customFormat="1" x14ac:dyDescent="0.2">
      <c r="A365" s="15"/>
      <c r="B365" s="15"/>
      <c r="C365" s="226"/>
      <c r="H365" s="395"/>
      <c r="I365" s="12"/>
      <c r="J365" s="13"/>
      <c r="K365" s="13"/>
      <c r="L365" s="13"/>
      <c r="M365" s="13"/>
      <c r="N365" s="13"/>
    </row>
    <row r="366" spans="1:14" s="28" customFormat="1" x14ac:dyDescent="0.2">
      <c r="A366" s="15"/>
      <c r="B366" s="15"/>
      <c r="C366" s="226"/>
      <c r="H366" s="395"/>
      <c r="I366" s="12"/>
      <c r="J366" s="13"/>
      <c r="K366" s="13"/>
      <c r="L366" s="13"/>
      <c r="M366" s="13"/>
      <c r="N366" s="13"/>
    </row>
    <row r="367" spans="1:14" s="28" customFormat="1" x14ac:dyDescent="0.2">
      <c r="A367" s="15"/>
      <c r="B367" s="15"/>
      <c r="C367" s="226"/>
      <c r="H367" s="395"/>
      <c r="I367" s="12"/>
      <c r="J367" s="13"/>
      <c r="K367" s="13"/>
      <c r="L367" s="13"/>
      <c r="M367" s="13"/>
      <c r="N367" s="13"/>
    </row>
    <row r="368" spans="1:14" s="28" customFormat="1" x14ac:dyDescent="0.2">
      <c r="A368" s="15"/>
      <c r="B368" s="15"/>
      <c r="C368" s="226"/>
      <c r="H368" s="395"/>
      <c r="I368" s="12"/>
      <c r="J368" s="13"/>
      <c r="K368" s="13"/>
      <c r="L368" s="13"/>
      <c r="M368" s="13"/>
      <c r="N368" s="13"/>
    </row>
    <row r="369" spans="1:14" s="28" customFormat="1" x14ac:dyDescent="0.2">
      <c r="A369" s="15"/>
      <c r="B369" s="15"/>
      <c r="C369" s="226"/>
      <c r="H369" s="395"/>
      <c r="I369" s="12"/>
      <c r="J369" s="13"/>
      <c r="K369" s="13"/>
      <c r="L369" s="13"/>
      <c r="M369" s="13"/>
      <c r="N369" s="13"/>
    </row>
    <row r="370" spans="1:14" s="28" customFormat="1" x14ac:dyDescent="0.2">
      <c r="A370" s="15"/>
      <c r="B370" s="15"/>
      <c r="C370" s="226"/>
      <c r="H370" s="395"/>
      <c r="I370" s="12"/>
      <c r="J370" s="13"/>
      <c r="K370" s="13"/>
      <c r="L370" s="13"/>
      <c r="M370" s="13"/>
      <c r="N370" s="13"/>
    </row>
    <row r="371" spans="1:14" s="28" customFormat="1" x14ac:dyDescent="0.2">
      <c r="A371" s="15"/>
      <c r="B371" s="15"/>
      <c r="C371" s="226"/>
      <c r="H371" s="395"/>
      <c r="I371" s="12"/>
      <c r="J371" s="13"/>
      <c r="K371" s="13"/>
      <c r="L371" s="13"/>
      <c r="M371" s="13"/>
      <c r="N371" s="13"/>
    </row>
    <row r="372" spans="1:14" s="28" customFormat="1" x14ac:dyDescent="0.2">
      <c r="A372" s="15"/>
      <c r="B372" s="15"/>
      <c r="C372" s="226"/>
      <c r="H372" s="395"/>
      <c r="I372" s="12"/>
      <c r="J372" s="13"/>
      <c r="K372" s="13"/>
      <c r="L372" s="13"/>
      <c r="M372" s="13"/>
      <c r="N372" s="13"/>
    </row>
    <row r="373" spans="1:14" s="28" customFormat="1" x14ac:dyDescent="0.2">
      <c r="A373" s="15"/>
      <c r="B373" s="15"/>
      <c r="C373" s="226"/>
      <c r="H373" s="395"/>
      <c r="I373" s="12"/>
      <c r="J373" s="13"/>
      <c r="K373" s="13"/>
      <c r="L373" s="13"/>
      <c r="M373" s="13"/>
      <c r="N373" s="13"/>
    </row>
    <row r="374" spans="1:14" s="28" customFormat="1" x14ac:dyDescent="0.2">
      <c r="A374" s="15"/>
      <c r="B374" s="15"/>
      <c r="C374" s="226"/>
      <c r="H374" s="395"/>
      <c r="I374" s="12"/>
      <c r="J374" s="13"/>
      <c r="K374" s="13"/>
      <c r="L374" s="13"/>
      <c r="M374" s="13"/>
      <c r="N374" s="13"/>
    </row>
    <row r="375" spans="1:14" s="28" customFormat="1" x14ac:dyDescent="0.2">
      <c r="A375" s="15"/>
      <c r="B375" s="15"/>
      <c r="C375" s="226"/>
      <c r="H375" s="395"/>
      <c r="I375" s="12"/>
      <c r="J375" s="13"/>
      <c r="K375" s="13"/>
      <c r="L375" s="13"/>
      <c r="M375" s="13"/>
      <c r="N375" s="13"/>
    </row>
    <row r="376" spans="1:14" s="28" customFormat="1" x14ac:dyDescent="0.2">
      <c r="A376" s="15"/>
      <c r="B376" s="15"/>
      <c r="C376" s="226"/>
      <c r="H376" s="395"/>
      <c r="I376" s="12"/>
      <c r="J376" s="13"/>
      <c r="K376" s="13"/>
      <c r="L376" s="13"/>
      <c r="M376" s="13"/>
      <c r="N376" s="13"/>
    </row>
    <row r="377" spans="1:14" s="28" customFormat="1" x14ac:dyDescent="0.2">
      <c r="A377" s="15"/>
      <c r="B377" s="15"/>
      <c r="C377" s="226"/>
      <c r="H377" s="395"/>
      <c r="I377" s="12"/>
      <c r="J377" s="13"/>
      <c r="K377" s="13"/>
      <c r="L377" s="13"/>
      <c r="M377" s="13"/>
      <c r="N377" s="13"/>
    </row>
    <row r="378" spans="1:14" s="28" customFormat="1" x14ac:dyDescent="0.2">
      <c r="A378" s="15"/>
      <c r="B378" s="15"/>
      <c r="C378" s="226"/>
      <c r="H378" s="395"/>
      <c r="I378" s="12"/>
      <c r="J378" s="13"/>
      <c r="K378" s="13"/>
      <c r="L378" s="13"/>
      <c r="M378" s="13"/>
      <c r="N378" s="13"/>
    </row>
    <row r="379" spans="1:14" s="28" customFormat="1" x14ac:dyDescent="0.2">
      <c r="A379" s="15"/>
      <c r="B379" s="15"/>
      <c r="C379" s="226"/>
      <c r="H379" s="395"/>
      <c r="I379" s="12"/>
      <c r="J379" s="13"/>
      <c r="K379" s="13"/>
      <c r="L379" s="13"/>
      <c r="M379" s="13"/>
      <c r="N379" s="13"/>
    </row>
    <row r="380" spans="1:14" s="28" customFormat="1" x14ac:dyDescent="0.2">
      <c r="A380" s="15"/>
      <c r="B380" s="15"/>
      <c r="C380" s="226"/>
      <c r="H380" s="395"/>
      <c r="I380" s="12"/>
      <c r="J380" s="13"/>
      <c r="K380" s="13"/>
      <c r="L380" s="13"/>
      <c r="M380" s="13"/>
      <c r="N380" s="13"/>
    </row>
    <row r="381" spans="1:14" s="28" customFormat="1" x14ac:dyDescent="0.2">
      <c r="A381" s="15"/>
      <c r="B381" s="15"/>
      <c r="C381" s="226"/>
      <c r="H381" s="395"/>
      <c r="I381" s="12"/>
      <c r="J381" s="13"/>
      <c r="K381" s="13"/>
      <c r="L381" s="13"/>
      <c r="M381" s="13"/>
      <c r="N381" s="13"/>
    </row>
    <row r="382" spans="1:14" s="28" customFormat="1" x14ac:dyDescent="0.2">
      <c r="A382" s="15"/>
      <c r="B382" s="15"/>
      <c r="C382" s="226"/>
      <c r="H382" s="395"/>
      <c r="I382" s="12"/>
      <c r="J382" s="13"/>
      <c r="K382" s="13"/>
      <c r="L382" s="13"/>
      <c r="M382" s="13"/>
      <c r="N382" s="13"/>
    </row>
    <row r="383" spans="1:14" s="28" customFormat="1" x14ac:dyDescent="0.2">
      <c r="A383" s="15"/>
      <c r="B383" s="15"/>
      <c r="C383" s="226"/>
      <c r="H383" s="395"/>
      <c r="I383" s="12"/>
      <c r="J383" s="13"/>
      <c r="K383" s="13"/>
      <c r="L383" s="13"/>
      <c r="M383" s="13"/>
      <c r="N383" s="13"/>
    </row>
    <row r="384" spans="1:14" s="28" customFormat="1" x14ac:dyDescent="0.2">
      <c r="A384" s="15"/>
      <c r="B384" s="15"/>
      <c r="C384" s="226"/>
      <c r="H384" s="395"/>
      <c r="I384" s="12"/>
      <c r="J384" s="13"/>
      <c r="K384" s="13"/>
      <c r="L384" s="13"/>
      <c r="M384" s="13"/>
      <c r="N384" s="13"/>
    </row>
    <row r="385" spans="1:14" s="28" customFormat="1" x14ac:dyDescent="0.2">
      <c r="A385" s="15"/>
      <c r="B385" s="15"/>
      <c r="C385" s="226"/>
      <c r="H385" s="395"/>
      <c r="I385" s="12"/>
      <c r="J385" s="13"/>
      <c r="K385" s="13"/>
      <c r="L385" s="13"/>
      <c r="M385" s="13"/>
      <c r="N385" s="13"/>
    </row>
    <row r="386" spans="1:14" s="28" customFormat="1" x14ac:dyDescent="0.2">
      <c r="A386" s="15"/>
      <c r="B386" s="15"/>
      <c r="C386" s="226"/>
      <c r="H386" s="395"/>
      <c r="I386" s="12"/>
      <c r="J386" s="13"/>
      <c r="K386" s="13"/>
      <c r="L386" s="13"/>
      <c r="M386" s="13"/>
      <c r="N386" s="13"/>
    </row>
    <row r="387" spans="1:14" s="28" customFormat="1" x14ac:dyDescent="0.2">
      <c r="A387" s="15"/>
      <c r="B387" s="15"/>
      <c r="C387" s="226"/>
      <c r="H387" s="395"/>
      <c r="I387" s="12"/>
      <c r="J387" s="13"/>
      <c r="K387" s="13"/>
      <c r="L387" s="13"/>
      <c r="M387" s="13"/>
      <c r="N387" s="13"/>
    </row>
    <row r="388" spans="1:14" s="28" customFormat="1" x14ac:dyDescent="0.2">
      <c r="A388" s="15"/>
      <c r="B388" s="15"/>
      <c r="C388" s="226"/>
      <c r="H388" s="395"/>
      <c r="I388" s="12"/>
      <c r="J388" s="13"/>
      <c r="K388" s="13"/>
      <c r="L388" s="13"/>
      <c r="M388" s="13"/>
      <c r="N388" s="13"/>
    </row>
    <row r="389" spans="1:14" s="28" customFormat="1" x14ac:dyDescent="0.2">
      <c r="A389" s="15"/>
      <c r="B389" s="15"/>
      <c r="C389" s="226"/>
      <c r="H389" s="395"/>
      <c r="I389" s="12"/>
      <c r="J389" s="13"/>
      <c r="K389" s="13"/>
      <c r="L389" s="13"/>
      <c r="M389" s="13"/>
      <c r="N389" s="13"/>
    </row>
    <row r="390" spans="1:14" s="28" customFormat="1" x14ac:dyDescent="0.2">
      <c r="A390" s="15"/>
      <c r="B390" s="15"/>
      <c r="C390" s="226"/>
      <c r="H390" s="395"/>
      <c r="I390" s="12"/>
      <c r="J390" s="13"/>
      <c r="K390" s="13"/>
      <c r="L390" s="13"/>
      <c r="M390" s="13"/>
      <c r="N390" s="13"/>
    </row>
    <row r="391" spans="1:14" s="28" customFormat="1" x14ac:dyDescent="0.2">
      <c r="A391" s="15"/>
      <c r="B391" s="15"/>
      <c r="C391" s="226"/>
      <c r="H391" s="395"/>
      <c r="I391" s="12"/>
      <c r="J391" s="13"/>
      <c r="K391" s="13"/>
      <c r="L391" s="13"/>
      <c r="M391" s="13"/>
      <c r="N391" s="13"/>
    </row>
    <row r="392" spans="1:14" s="28" customFormat="1" x14ac:dyDescent="0.2">
      <c r="A392" s="15"/>
      <c r="B392" s="15"/>
      <c r="C392" s="226"/>
      <c r="H392" s="395"/>
      <c r="I392" s="12"/>
      <c r="J392" s="13"/>
      <c r="K392" s="13"/>
      <c r="L392" s="13"/>
      <c r="M392" s="13"/>
      <c r="N392" s="13"/>
    </row>
    <row r="393" spans="1:14" s="28" customFormat="1" x14ac:dyDescent="0.2">
      <c r="A393" s="15"/>
      <c r="B393" s="15"/>
      <c r="C393" s="226"/>
      <c r="H393" s="395"/>
      <c r="I393" s="12"/>
      <c r="J393" s="13"/>
      <c r="K393" s="13"/>
      <c r="L393" s="13"/>
      <c r="M393" s="13"/>
      <c r="N393" s="13"/>
    </row>
    <row r="394" spans="1:14" s="28" customFormat="1" x14ac:dyDescent="0.2">
      <c r="A394" s="15"/>
      <c r="B394" s="15"/>
      <c r="C394" s="226"/>
      <c r="H394" s="395"/>
      <c r="I394" s="12"/>
      <c r="J394" s="13"/>
      <c r="K394" s="13"/>
      <c r="L394" s="13"/>
      <c r="M394" s="13"/>
      <c r="N394" s="13"/>
    </row>
    <row r="395" spans="1:14" s="28" customFormat="1" x14ac:dyDescent="0.2">
      <c r="A395" s="15"/>
      <c r="B395" s="15"/>
      <c r="C395" s="226"/>
      <c r="H395" s="395"/>
      <c r="I395" s="12"/>
      <c r="J395" s="13"/>
      <c r="K395" s="13"/>
      <c r="L395" s="13"/>
      <c r="M395" s="13"/>
      <c r="N395" s="13"/>
    </row>
    <row r="396" spans="1:14" s="28" customFormat="1" x14ac:dyDescent="0.2">
      <c r="A396" s="15"/>
      <c r="B396" s="15"/>
      <c r="C396" s="226"/>
      <c r="H396" s="395"/>
      <c r="I396" s="12"/>
      <c r="J396" s="13"/>
      <c r="K396" s="13"/>
      <c r="L396" s="13"/>
      <c r="M396" s="13"/>
      <c r="N396" s="13"/>
    </row>
    <row r="397" spans="1:14" s="28" customFormat="1" x14ac:dyDescent="0.2">
      <c r="A397" s="15"/>
      <c r="B397" s="15"/>
      <c r="C397" s="226"/>
      <c r="H397" s="395"/>
      <c r="I397" s="12"/>
      <c r="J397" s="13"/>
      <c r="K397" s="13"/>
      <c r="L397" s="13"/>
      <c r="M397" s="13"/>
      <c r="N397" s="13"/>
    </row>
    <row r="398" spans="1:14" s="28" customFormat="1" x14ac:dyDescent="0.2">
      <c r="A398" s="15"/>
      <c r="B398" s="15"/>
      <c r="C398" s="226"/>
      <c r="H398" s="395"/>
      <c r="I398" s="12"/>
      <c r="J398" s="13"/>
      <c r="K398" s="13"/>
      <c r="L398" s="13"/>
      <c r="M398" s="13"/>
      <c r="N398" s="13"/>
    </row>
    <row r="399" spans="1:14" s="28" customFormat="1" x14ac:dyDescent="0.2">
      <c r="A399" s="15"/>
      <c r="B399" s="15"/>
      <c r="C399" s="226"/>
      <c r="H399" s="395"/>
      <c r="I399" s="12"/>
      <c r="J399" s="13"/>
      <c r="K399" s="13"/>
      <c r="L399" s="13"/>
      <c r="M399" s="13"/>
      <c r="N399" s="13"/>
    </row>
    <row r="400" spans="1:14" s="28" customFormat="1" x14ac:dyDescent="0.2">
      <c r="A400" s="15"/>
      <c r="B400" s="15"/>
      <c r="C400" s="226"/>
      <c r="H400" s="395"/>
      <c r="I400" s="12"/>
      <c r="J400" s="13"/>
      <c r="K400" s="13"/>
      <c r="L400" s="13"/>
      <c r="M400" s="13"/>
      <c r="N400" s="13"/>
    </row>
    <row r="401" spans="1:14" s="28" customFormat="1" x14ac:dyDescent="0.2">
      <c r="A401" s="15"/>
      <c r="B401" s="15"/>
      <c r="C401" s="226"/>
      <c r="H401" s="395"/>
      <c r="I401" s="12"/>
      <c r="J401" s="13"/>
      <c r="K401" s="13"/>
      <c r="L401" s="13"/>
      <c r="M401" s="13"/>
      <c r="N401" s="13"/>
    </row>
    <row r="402" spans="1:14" s="28" customFormat="1" x14ac:dyDescent="0.2">
      <c r="A402" s="15"/>
      <c r="B402" s="15"/>
      <c r="C402" s="226"/>
      <c r="H402" s="395"/>
      <c r="I402" s="12"/>
      <c r="J402" s="13"/>
      <c r="K402" s="13"/>
      <c r="L402" s="13"/>
      <c r="M402" s="13"/>
      <c r="N402" s="13"/>
    </row>
    <row r="403" spans="1:14" s="28" customFormat="1" x14ac:dyDescent="0.2">
      <c r="A403" s="15"/>
      <c r="B403" s="15"/>
      <c r="C403" s="226"/>
      <c r="H403" s="395"/>
      <c r="I403" s="12"/>
      <c r="J403" s="13"/>
      <c r="K403" s="13"/>
      <c r="L403" s="13"/>
      <c r="M403" s="13"/>
      <c r="N403" s="13"/>
    </row>
    <row r="404" spans="1:14" s="28" customFormat="1" x14ac:dyDescent="0.2">
      <c r="A404" s="15"/>
      <c r="B404" s="15"/>
      <c r="C404" s="226"/>
      <c r="H404" s="395"/>
      <c r="I404" s="12"/>
      <c r="J404" s="13"/>
      <c r="K404" s="13"/>
      <c r="L404" s="13"/>
      <c r="M404" s="13"/>
      <c r="N404" s="13"/>
    </row>
    <row r="405" spans="1:14" s="28" customFormat="1" x14ac:dyDescent="0.2">
      <c r="A405" s="15"/>
      <c r="B405" s="15"/>
      <c r="C405" s="226"/>
      <c r="H405" s="395"/>
      <c r="I405" s="12"/>
      <c r="J405" s="13"/>
      <c r="K405" s="13"/>
      <c r="L405" s="13"/>
      <c r="M405" s="13"/>
      <c r="N405" s="13"/>
    </row>
    <row r="406" spans="1:14" s="28" customFormat="1" x14ac:dyDescent="0.2">
      <c r="A406" s="15"/>
      <c r="B406" s="15"/>
      <c r="C406" s="226"/>
      <c r="H406" s="395"/>
      <c r="I406" s="12"/>
      <c r="J406" s="13"/>
      <c r="K406" s="13"/>
      <c r="L406" s="13"/>
      <c r="M406" s="13"/>
      <c r="N406" s="13"/>
    </row>
    <row r="407" spans="1:14" s="28" customFormat="1" x14ac:dyDescent="0.2">
      <c r="A407" s="15"/>
      <c r="B407" s="15"/>
      <c r="C407" s="226"/>
      <c r="H407" s="395"/>
      <c r="I407" s="12"/>
      <c r="J407" s="13"/>
      <c r="K407" s="13"/>
      <c r="L407" s="13"/>
      <c r="M407" s="13"/>
      <c r="N407" s="13"/>
    </row>
    <row r="408" spans="1:14" s="28" customFormat="1" x14ac:dyDescent="0.2">
      <c r="A408" s="15"/>
      <c r="B408" s="15"/>
      <c r="C408" s="226"/>
      <c r="H408" s="395"/>
      <c r="I408" s="12"/>
      <c r="J408" s="13"/>
      <c r="K408" s="13"/>
      <c r="L408" s="13"/>
      <c r="M408" s="13"/>
      <c r="N408" s="13"/>
    </row>
    <row r="409" spans="1:14" s="28" customFormat="1" x14ac:dyDescent="0.2">
      <c r="A409" s="15"/>
      <c r="B409" s="15"/>
      <c r="C409" s="226"/>
      <c r="H409" s="395"/>
      <c r="I409" s="12"/>
      <c r="J409" s="13"/>
      <c r="K409" s="13"/>
      <c r="L409" s="13"/>
      <c r="M409" s="13"/>
      <c r="N409" s="13"/>
    </row>
    <row r="410" spans="1:14" s="28" customFormat="1" x14ac:dyDescent="0.2">
      <c r="A410" s="15"/>
      <c r="B410" s="15"/>
      <c r="C410" s="226"/>
      <c r="H410" s="395"/>
      <c r="I410" s="12"/>
      <c r="J410" s="13"/>
      <c r="K410" s="13"/>
      <c r="L410" s="13"/>
      <c r="M410" s="13"/>
      <c r="N410" s="13"/>
    </row>
    <row r="411" spans="1:14" s="28" customFormat="1" x14ac:dyDescent="0.2">
      <c r="A411" s="15"/>
      <c r="B411" s="15"/>
      <c r="C411" s="226"/>
      <c r="H411" s="395"/>
      <c r="I411" s="12"/>
      <c r="J411" s="13"/>
      <c r="K411" s="13"/>
      <c r="L411" s="13"/>
      <c r="M411" s="13"/>
      <c r="N411" s="13"/>
    </row>
    <row r="412" spans="1:14" s="28" customFormat="1" x14ac:dyDescent="0.2">
      <c r="A412" s="15"/>
      <c r="B412" s="15"/>
      <c r="C412" s="226"/>
      <c r="H412" s="395"/>
      <c r="I412" s="12"/>
      <c r="J412" s="13"/>
      <c r="K412" s="13"/>
      <c r="L412" s="13"/>
      <c r="M412" s="13"/>
      <c r="N412" s="13"/>
    </row>
    <row r="413" spans="1:14" s="28" customFormat="1" x14ac:dyDescent="0.2">
      <c r="A413" s="15"/>
      <c r="B413" s="15"/>
      <c r="C413" s="226"/>
      <c r="H413" s="395"/>
      <c r="I413" s="12"/>
      <c r="J413" s="13"/>
      <c r="K413" s="13"/>
      <c r="L413" s="13"/>
      <c r="M413" s="13"/>
      <c r="N413" s="13"/>
    </row>
    <row r="414" spans="1:14" s="28" customFormat="1" x14ac:dyDescent="0.2">
      <c r="A414" s="15"/>
      <c r="B414" s="15"/>
      <c r="C414" s="226"/>
      <c r="H414" s="395"/>
      <c r="I414" s="12"/>
      <c r="J414" s="13"/>
      <c r="K414" s="13"/>
      <c r="L414" s="13"/>
      <c r="M414" s="13"/>
      <c r="N414" s="13"/>
    </row>
    <row r="415" spans="1:14" s="28" customFormat="1" x14ac:dyDescent="0.2">
      <c r="A415" s="15"/>
      <c r="B415" s="15"/>
      <c r="C415" s="226"/>
      <c r="H415" s="395"/>
      <c r="I415" s="12"/>
      <c r="J415" s="13"/>
      <c r="K415" s="13"/>
      <c r="L415" s="13"/>
      <c r="M415" s="13"/>
      <c r="N415" s="13"/>
    </row>
    <row r="416" spans="1:14" s="28" customFormat="1" x14ac:dyDescent="0.2">
      <c r="A416" s="15"/>
      <c r="B416" s="15"/>
      <c r="C416" s="226"/>
      <c r="H416" s="395"/>
      <c r="I416" s="12"/>
      <c r="J416" s="13"/>
      <c r="K416" s="13"/>
      <c r="L416" s="13"/>
      <c r="M416" s="13"/>
      <c r="N416" s="13"/>
    </row>
    <row r="417" spans="1:14" s="28" customFormat="1" x14ac:dyDescent="0.2">
      <c r="A417" s="15"/>
      <c r="B417" s="15"/>
      <c r="C417" s="226"/>
      <c r="H417" s="395"/>
      <c r="I417" s="12"/>
      <c r="J417" s="13"/>
      <c r="K417" s="13"/>
      <c r="L417" s="13"/>
      <c r="M417" s="13"/>
      <c r="N417" s="13"/>
    </row>
    <row r="418" spans="1:14" s="28" customFormat="1" x14ac:dyDescent="0.2">
      <c r="A418" s="15"/>
      <c r="B418" s="15"/>
      <c r="C418" s="226"/>
      <c r="H418" s="395"/>
      <c r="I418" s="12"/>
      <c r="J418" s="13"/>
      <c r="K418" s="13"/>
      <c r="L418" s="13"/>
      <c r="M418" s="13"/>
      <c r="N418" s="13"/>
    </row>
    <row r="419" spans="1:14" s="28" customFormat="1" x14ac:dyDescent="0.2">
      <c r="A419" s="15"/>
      <c r="B419" s="15"/>
      <c r="C419" s="226"/>
      <c r="H419" s="395"/>
      <c r="I419" s="12"/>
      <c r="J419" s="13"/>
      <c r="K419" s="13"/>
      <c r="L419" s="13"/>
      <c r="M419" s="13"/>
      <c r="N419" s="13"/>
    </row>
    <row r="420" spans="1:14" s="28" customFormat="1" x14ac:dyDescent="0.2">
      <c r="A420" s="15"/>
      <c r="B420" s="15"/>
      <c r="C420" s="226"/>
      <c r="H420" s="395"/>
      <c r="I420" s="12"/>
      <c r="J420" s="13"/>
      <c r="K420" s="13"/>
      <c r="L420" s="13"/>
      <c r="M420" s="13"/>
      <c r="N420" s="13"/>
    </row>
    <row r="421" spans="1:14" s="28" customFormat="1" x14ac:dyDescent="0.2">
      <c r="A421" s="15"/>
      <c r="B421" s="15"/>
      <c r="C421" s="226"/>
      <c r="H421" s="395"/>
      <c r="I421" s="12"/>
      <c r="J421" s="13"/>
      <c r="K421" s="13"/>
      <c r="L421" s="13"/>
      <c r="M421" s="13"/>
      <c r="N421" s="13"/>
    </row>
    <row r="422" spans="1:14" s="28" customFormat="1" x14ac:dyDescent="0.2">
      <c r="A422" s="15"/>
      <c r="B422" s="15"/>
      <c r="C422" s="226"/>
      <c r="H422" s="395"/>
      <c r="I422" s="12"/>
      <c r="J422" s="13"/>
      <c r="K422" s="13"/>
      <c r="L422" s="13"/>
      <c r="M422" s="13"/>
      <c r="N422" s="13"/>
    </row>
    <row r="423" spans="1:14" s="28" customFormat="1" x14ac:dyDescent="0.2">
      <c r="A423" s="15"/>
      <c r="B423" s="15"/>
      <c r="C423" s="226"/>
      <c r="H423" s="395"/>
      <c r="I423" s="12"/>
      <c r="J423" s="13"/>
      <c r="K423" s="13"/>
      <c r="L423" s="13"/>
      <c r="M423" s="13"/>
      <c r="N423" s="13"/>
    </row>
    <row r="424" spans="1:14" s="28" customFormat="1" x14ac:dyDescent="0.2">
      <c r="A424" s="15"/>
      <c r="B424" s="15"/>
      <c r="C424" s="226"/>
      <c r="H424" s="395"/>
      <c r="I424" s="12"/>
      <c r="J424" s="13"/>
      <c r="K424" s="13"/>
      <c r="L424" s="13"/>
      <c r="M424" s="13"/>
      <c r="N424" s="13"/>
    </row>
    <row r="425" spans="1:14" s="28" customFormat="1" x14ac:dyDescent="0.2">
      <c r="A425" s="15"/>
      <c r="B425" s="15"/>
      <c r="C425" s="226"/>
      <c r="H425" s="395"/>
      <c r="I425" s="12"/>
      <c r="J425" s="13"/>
      <c r="K425" s="13"/>
      <c r="L425" s="13"/>
      <c r="M425" s="13"/>
      <c r="N425" s="13"/>
    </row>
    <row r="426" spans="1:14" s="28" customFormat="1" x14ac:dyDescent="0.2">
      <c r="A426" s="15"/>
      <c r="B426" s="15"/>
      <c r="C426" s="226"/>
      <c r="H426" s="395"/>
      <c r="I426" s="12"/>
      <c r="J426" s="13"/>
      <c r="K426" s="13"/>
      <c r="L426" s="13"/>
      <c r="M426" s="13"/>
      <c r="N426" s="13"/>
    </row>
    <row r="427" spans="1:14" s="28" customFormat="1" x14ac:dyDescent="0.2">
      <c r="A427" s="15"/>
      <c r="B427" s="15"/>
      <c r="C427" s="226"/>
      <c r="H427" s="395"/>
      <c r="I427" s="12"/>
      <c r="J427" s="13"/>
      <c r="K427" s="13"/>
      <c r="L427" s="13"/>
      <c r="M427" s="13"/>
      <c r="N427" s="13"/>
    </row>
    <row r="428" spans="1:14" s="28" customFormat="1" x14ac:dyDescent="0.2">
      <c r="A428" s="15"/>
      <c r="B428" s="15"/>
      <c r="C428" s="226"/>
      <c r="H428" s="395"/>
      <c r="I428" s="12"/>
      <c r="J428" s="13"/>
      <c r="K428" s="13"/>
      <c r="L428" s="13"/>
      <c r="M428" s="13"/>
      <c r="N428" s="13"/>
    </row>
    <row r="429" spans="1:14" s="28" customFormat="1" x14ac:dyDescent="0.2">
      <c r="A429" s="15"/>
      <c r="B429" s="15"/>
      <c r="C429" s="226"/>
      <c r="H429" s="395"/>
      <c r="I429" s="12"/>
      <c r="J429" s="13"/>
      <c r="K429" s="13"/>
      <c r="L429" s="13"/>
      <c r="M429" s="13"/>
      <c r="N429" s="13"/>
    </row>
    <row r="430" spans="1:14" s="28" customFormat="1" x14ac:dyDescent="0.2">
      <c r="A430" s="15"/>
      <c r="B430" s="15"/>
      <c r="C430" s="226"/>
      <c r="H430" s="395"/>
      <c r="I430" s="12"/>
      <c r="J430" s="13"/>
      <c r="K430" s="13"/>
      <c r="L430" s="13"/>
      <c r="M430" s="13"/>
      <c r="N430" s="13"/>
    </row>
    <row r="431" spans="1:14" s="28" customFormat="1" x14ac:dyDescent="0.2">
      <c r="A431" s="15"/>
      <c r="B431" s="15"/>
      <c r="C431" s="226"/>
      <c r="H431" s="395"/>
      <c r="I431" s="12"/>
      <c r="J431" s="13"/>
      <c r="K431" s="13"/>
      <c r="L431" s="13"/>
      <c r="M431" s="13"/>
      <c r="N431" s="13"/>
    </row>
    <row r="432" spans="1:14" s="28" customFormat="1" x14ac:dyDescent="0.2">
      <c r="A432" s="15"/>
      <c r="B432" s="15"/>
      <c r="C432" s="226"/>
      <c r="H432" s="395"/>
      <c r="I432" s="12"/>
      <c r="J432" s="13"/>
      <c r="K432" s="13"/>
      <c r="L432" s="13"/>
      <c r="M432" s="13"/>
      <c r="N432" s="13"/>
    </row>
    <row r="433" spans="1:14" s="28" customFormat="1" x14ac:dyDescent="0.2">
      <c r="A433" s="15"/>
      <c r="B433" s="15"/>
      <c r="C433" s="226"/>
      <c r="H433" s="395"/>
      <c r="I433" s="12"/>
      <c r="J433" s="13"/>
      <c r="K433" s="13"/>
      <c r="L433" s="13"/>
      <c r="M433" s="13"/>
      <c r="N433" s="13"/>
    </row>
    <row r="434" spans="1:14" s="28" customFormat="1" x14ac:dyDescent="0.2">
      <c r="A434" s="15"/>
      <c r="B434" s="15"/>
      <c r="C434" s="226"/>
      <c r="H434" s="395"/>
      <c r="I434" s="12"/>
      <c r="J434" s="13"/>
      <c r="K434" s="13"/>
      <c r="L434" s="13"/>
      <c r="M434" s="13"/>
      <c r="N434" s="13"/>
    </row>
    <row r="435" spans="1:14" s="28" customFormat="1" x14ac:dyDescent="0.2">
      <c r="A435" s="15"/>
      <c r="B435" s="15"/>
      <c r="C435" s="226"/>
      <c r="H435" s="395"/>
      <c r="I435" s="12"/>
      <c r="J435" s="13"/>
      <c r="K435" s="13"/>
      <c r="L435" s="13"/>
      <c r="M435" s="13"/>
      <c r="N435" s="13"/>
    </row>
    <row r="436" spans="1:14" s="28" customFormat="1" x14ac:dyDescent="0.2">
      <c r="A436" s="15"/>
      <c r="B436" s="15"/>
      <c r="C436" s="226"/>
      <c r="H436" s="395"/>
      <c r="I436" s="12"/>
      <c r="J436" s="13"/>
      <c r="K436" s="13"/>
      <c r="L436" s="13"/>
      <c r="M436" s="13"/>
      <c r="N436" s="13"/>
    </row>
    <row r="437" spans="1:14" s="28" customFormat="1" x14ac:dyDescent="0.2">
      <c r="A437" s="15"/>
      <c r="B437" s="15"/>
      <c r="C437" s="226"/>
      <c r="H437" s="395"/>
      <c r="I437" s="12"/>
      <c r="J437" s="13"/>
      <c r="K437" s="13"/>
      <c r="L437" s="13"/>
      <c r="M437" s="13"/>
      <c r="N437" s="13"/>
    </row>
    <row r="438" spans="1:14" s="28" customFormat="1" x14ac:dyDescent="0.2">
      <c r="A438" s="15"/>
      <c r="B438" s="15"/>
      <c r="C438" s="226"/>
      <c r="H438" s="395"/>
      <c r="I438" s="12"/>
      <c r="J438" s="13"/>
      <c r="K438" s="13"/>
      <c r="L438" s="13"/>
      <c r="M438" s="13"/>
      <c r="N438" s="13"/>
    </row>
    <row r="439" spans="1:14" s="28" customFormat="1" x14ac:dyDescent="0.2">
      <c r="A439" s="15"/>
      <c r="B439" s="15"/>
      <c r="C439" s="226"/>
      <c r="H439" s="395"/>
      <c r="I439" s="12"/>
      <c r="J439" s="13"/>
      <c r="K439" s="13"/>
      <c r="L439" s="13"/>
      <c r="M439" s="13"/>
      <c r="N439" s="13"/>
    </row>
    <row r="440" spans="1:14" s="28" customFormat="1" x14ac:dyDescent="0.2">
      <c r="A440" s="15"/>
      <c r="B440" s="15"/>
      <c r="C440" s="226"/>
      <c r="H440" s="395"/>
      <c r="I440" s="12"/>
      <c r="J440" s="13"/>
      <c r="K440" s="13"/>
      <c r="L440" s="13"/>
      <c r="M440" s="13"/>
      <c r="N440" s="13"/>
    </row>
    <row r="441" spans="1:14" s="28" customFormat="1" x14ac:dyDescent="0.2">
      <c r="A441" s="15"/>
      <c r="B441" s="15"/>
      <c r="C441" s="226"/>
      <c r="H441" s="395"/>
      <c r="I441" s="12"/>
      <c r="J441" s="13"/>
      <c r="K441" s="13"/>
      <c r="L441" s="13"/>
      <c r="M441" s="13"/>
      <c r="N441" s="13"/>
    </row>
    <row r="442" spans="1:14" s="28" customFormat="1" x14ac:dyDescent="0.2">
      <c r="A442" s="15"/>
      <c r="B442" s="15"/>
      <c r="C442" s="226"/>
      <c r="H442" s="395"/>
      <c r="I442" s="12"/>
      <c r="J442" s="13"/>
      <c r="K442" s="13"/>
      <c r="L442" s="13"/>
      <c r="M442" s="13"/>
      <c r="N442" s="13"/>
    </row>
    <row r="443" spans="1:14" s="28" customFormat="1" x14ac:dyDescent="0.2">
      <c r="A443" s="15"/>
      <c r="B443" s="15"/>
      <c r="C443" s="226"/>
      <c r="H443" s="395"/>
      <c r="I443" s="12"/>
      <c r="J443" s="13"/>
      <c r="K443" s="13"/>
      <c r="L443" s="13"/>
      <c r="M443" s="13"/>
      <c r="N443" s="13"/>
    </row>
    <row r="444" spans="1:14" s="28" customFormat="1" x14ac:dyDescent="0.2">
      <c r="A444" s="15"/>
      <c r="B444" s="15"/>
      <c r="C444" s="226"/>
      <c r="H444" s="395"/>
      <c r="I444" s="12"/>
      <c r="J444" s="13"/>
      <c r="K444" s="13"/>
      <c r="L444" s="13"/>
      <c r="M444" s="13"/>
      <c r="N444" s="13"/>
    </row>
    <row r="445" spans="1:14" s="28" customFormat="1" x14ac:dyDescent="0.2">
      <c r="A445" s="15"/>
      <c r="B445" s="15"/>
      <c r="C445" s="226"/>
      <c r="H445" s="395"/>
      <c r="I445" s="12"/>
      <c r="J445" s="13"/>
      <c r="K445" s="13"/>
      <c r="L445" s="13"/>
      <c r="M445" s="13"/>
      <c r="N445" s="13"/>
    </row>
    <row r="446" spans="1:14" s="28" customFormat="1" x14ac:dyDescent="0.2">
      <c r="A446" s="15"/>
      <c r="B446" s="15"/>
      <c r="C446" s="226"/>
      <c r="H446" s="395"/>
      <c r="I446" s="12"/>
      <c r="J446" s="13"/>
      <c r="K446" s="13"/>
      <c r="L446" s="13"/>
      <c r="M446" s="13"/>
      <c r="N446" s="13"/>
    </row>
    <row r="447" spans="1:14" s="28" customFormat="1" x14ac:dyDescent="0.2">
      <c r="A447" s="15"/>
      <c r="B447" s="15"/>
      <c r="C447" s="226"/>
      <c r="H447" s="395"/>
      <c r="I447" s="12"/>
      <c r="J447" s="13"/>
      <c r="K447" s="13"/>
      <c r="L447" s="13"/>
      <c r="M447" s="13"/>
      <c r="N447" s="13"/>
    </row>
    <row r="448" spans="1:14" s="28" customFormat="1" x14ac:dyDescent="0.2">
      <c r="A448" s="15"/>
      <c r="B448" s="15"/>
      <c r="C448" s="226"/>
      <c r="H448" s="395"/>
      <c r="I448" s="12"/>
      <c r="J448" s="13"/>
      <c r="K448" s="13"/>
      <c r="L448" s="13"/>
      <c r="M448" s="13"/>
      <c r="N448" s="13"/>
    </row>
    <row r="449" spans="1:14" s="28" customFormat="1" x14ac:dyDescent="0.2">
      <c r="A449" s="15"/>
      <c r="B449" s="15"/>
      <c r="C449" s="226"/>
      <c r="H449" s="395"/>
      <c r="I449" s="12"/>
      <c r="J449" s="13"/>
      <c r="K449" s="13"/>
      <c r="L449" s="13"/>
      <c r="M449" s="13"/>
      <c r="N449" s="13"/>
    </row>
    <row r="450" spans="1:14" s="28" customFormat="1" x14ac:dyDescent="0.2">
      <c r="A450" s="15"/>
      <c r="B450" s="15"/>
      <c r="C450" s="226"/>
      <c r="H450" s="395"/>
      <c r="I450" s="12"/>
      <c r="J450" s="13"/>
      <c r="K450" s="13"/>
      <c r="L450" s="13"/>
      <c r="M450" s="13"/>
      <c r="N450" s="13"/>
    </row>
    <row r="451" spans="1:14" s="28" customFormat="1" x14ac:dyDescent="0.2">
      <c r="A451" s="15"/>
      <c r="B451" s="15"/>
      <c r="C451" s="226"/>
      <c r="H451" s="395"/>
      <c r="I451" s="12"/>
      <c r="J451" s="13"/>
      <c r="K451" s="13"/>
      <c r="L451" s="13"/>
      <c r="M451" s="13"/>
      <c r="N451" s="13"/>
    </row>
    <row r="452" spans="1:14" s="28" customFormat="1" x14ac:dyDescent="0.2">
      <c r="A452" s="15"/>
      <c r="B452" s="15"/>
      <c r="C452" s="226"/>
      <c r="H452" s="395"/>
      <c r="I452" s="12"/>
      <c r="J452" s="13"/>
      <c r="K452" s="13"/>
      <c r="L452" s="13"/>
      <c r="M452" s="13"/>
      <c r="N452" s="13"/>
    </row>
    <row r="453" spans="1:14" s="28" customFormat="1" x14ac:dyDescent="0.2">
      <c r="A453" s="15"/>
      <c r="B453" s="15"/>
      <c r="C453" s="226"/>
      <c r="H453" s="395"/>
      <c r="I453" s="12"/>
      <c r="J453" s="13"/>
      <c r="K453" s="13"/>
      <c r="L453" s="13"/>
      <c r="M453" s="13"/>
      <c r="N453" s="13"/>
    </row>
    <row r="454" spans="1:14" s="28" customFormat="1" x14ac:dyDescent="0.2">
      <c r="A454" s="15"/>
      <c r="B454" s="15"/>
      <c r="C454" s="226"/>
      <c r="H454" s="395"/>
      <c r="I454" s="12"/>
      <c r="J454" s="13"/>
      <c r="K454" s="13"/>
      <c r="L454" s="13"/>
      <c r="M454" s="13"/>
      <c r="N454" s="13"/>
    </row>
    <row r="455" spans="1:14" s="28" customFormat="1" x14ac:dyDescent="0.2">
      <c r="A455" s="15"/>
      <c r="B455" s="15"/>
      <c r="C455" s="226"/>
      <c r="H455" s="395"/>
      <c r="I455" s="12"/>
      <c r="J455" s="13"/>
      <c r="K455" s="13"/>
      <c r="L455" s="13"/>
      <c r="M455" s="13"/>
      <c r="N455" s="13"/>
    </row>
    <row r="456" spans="1:14" s="28" customFormat="1" x14ac:dyDescent="0.2">
      <c r="A456" s="15"/>
      <c r="B456" s="15"/>
      <c r="C456" s="226"/>
      <c r="H456" s="395"/>
      <c r="I456" s="12"/>
      <c r="J456" s="13"/>
      <c r="K456" s="13"/>
      <c r="L456" s="13"/>
      <c r="M456" s="13"/>
      <c r="N456" s="13"/>
    </row>
    <row r="457" spans="1:14" s="28" customFormat="1" x14ac:dyDescent="0.2">
      <c r="A457" s="15"/>
      <c r="B457" s="15"/>
      <c r="C457" s="226"/>
      <c r="H457" s="395"/>
      <c r="I457" s="12"/>
      <c r="J457" s="13"/>
      <c r="K457" s="13"/>
      <c r="L457" s="13"/>
      <c r="M457" s="13"/>
      <c r="N457" s="13"/>
    </row>
    <row r="458" spans="1:14" s="28" customFormat="1" x14ac:dyDescent="0.2">
      <c r="A458" s="15"/>
      <c r="B458" s="15"/>
      <c r="C458" s="226"/>
      <c r="H458" s="395"/>
      <c r="I458" s="12"/>
      <c r="J458" s="13"/>
      <c r="K458" s="13"/>
      <c r="L458" s="13"/>
      <c r="M458" s="13"/>
      <c r="N458" s="13"/>
    </row>
    <row r="459" spans="1:14" s="28" customFormat="1" x14ac:dyDescent="0.2">
      <c r="A459" s="15"/>
      <c r="B459" s="15"/>
      <c r="C459" s="226"/>
      <c r="H459" s="395"/>
      <c r="I459" s="12"/>
      <c r="J459" s="13"/>
      <c r="K459" s="13"/>
      <c r="L459" s="13"/>
      <c r="M459" s="13"/>
      <c r="N459" s="13"/>
    </row>
    <row r="460" spans="1:14" s="28" customFormat="1" x14ac:dyDescent="0.2">
      <c r="A460" s="15"/>
      <c r="B460" s="15"/>
      <c r="C460" s="226"/>
      <c r="H460" s="395"/>
      <c r="I460" s="12"/>
      <c r="J460" s="13"/>
      <c r="K460" s="13"/>
      <c r="L460" s="13"/>
      <c r="M460" s="13"/>
      <c r="N460" s="13"/>
    </row>
    <row r="461" spans="1:14" s="28" customFormat="1" x14ac:dyDescent="0.2">
      <c r="A461" s="15"/>
      <c r="B461" s="15"/>
      <c r="C461" s="226"/>
      <c r="H461" s="395"/>
      <c r="I461" s="12"/>
      <c r="J461" s="13"/>
      <c r="K461" s="13"/>
      <c r="L461" s="13"/>
      <c r="M461" s="13"/>
      <c r="N461" s="13"/>
    </row>
    <row r="462" spans="1:14" s="28" customFormat="1" x14ac:dyDescent="0.2">
      <c r="A462" s="15"/>
      <c r="B462" s="15"/>
      <c r="C462" s="226"/>
      <c r="H462" s="395"/>
      <c r="I462" s="12"/>
      <c r="J462" s="13"/>
      <c r="K462" s="13"/>
      <c r="L462" s="13"/>
      <c r="M462" s="13"/>
      <c r="N462" s="13"/>
    </row>
    <row r="463" spans="1:14" s="28" customFormat="1" x14ac:dyDescent="0.2">
      <c r="A463" s="15"/>
      <c r="B463" s="15"/>
      <c r="C463" s="226"/>
      <c r="H463" s="395"/>
      <c r="I463" s="12"/>
      <c r="J463" s="13"/>
      <c r="K463" s="13"/>
      <c r="L463" s="13"/>
      <c r="M463" s="13"/>
      <c r="N463" s="13"/>
    </row>
    <row r="464" spans="1:14" s="28" customFormat="1" x14ac:dyDescent="0.2">
      <c r="A464" s="15"/>
      <c r="B464" s="15"/>
      <c r="C464" s="226"/>
      <c r="H464" s="395"/>
      <c r="I464" s="12"/>
      <c r="J464" s="13"/>
      <c r="K464" s="13"/>
      <c r="L464" s="13"/>
      <c r="M464" s="13"/>
      <c r="N464" s="13"/>
    </row>
    <row r="465" spans="1:14" s="28" customFormat="1" x14ac:dyDescent="0.2">
      <c r="A465" s="15"/>
      <c r="B465" s="15"/>
      <c r="C465" s="226"/>
      <c r="H465" s="395"/>
      <c r="I465" s="12"/>
      <c r="J465" s="13"/>
      <c r="K465" s="13"/>
      <c r="L465" s="13"/>
      <c r="M465" s="13"/>
      <c r="N465" s="13"/>
    </row>
    <row r="466" spans="1:14" s="28" customFormat="1" x14ac:dyDescent="0.2">
      <c r="A466" s="15"/>
      <c r="B466" s="15"/>
      <c r="C466" s="226"/>
      <c r="H466" s="395"/>
      <c r="I466" s="12"/>
      <c r="J466" s="13"/>
      <c r="K466" s="13"/>
      <c r="L466" s="13"/>
      <c r="M466" s="13"/>
      <c r="N466" s="13"/>
    </row>
    <row r="467" spans="1:14" s="28" customFormat="1" x14ac:dyDescent="0.2">
      <c r="A467" s="15"/>
      <c r="B467" s="15"/>
      <c r="C467" s="226"/>
      <c r="H467" s="395"/>
      <c r="I467" s="12"/>
      <c r="J467" s="13"/>
      <c r="K467" s="13"/>
      <c r="L467" s="13"/>
      <c r="M467" s="13"/>
      <c r="N467" s="13"/>
    </row>
    <row r="468" spans="1:14" s="28" customFormat="1" x14ac:dyDescent="0.2">
      <c r="A468" s="15"/>
      <c r="B468" s="15"/>
      <c r="C468" s="226"/>
      <c r="H468" s="395"/>
      <c r="I468" s="12"/>
      <c r="J468" s="13"/>
      <c r="K468" s="13"/>
      <c r="L468" s="13"/>
      <c r="M468" s="13"/>
      <c r="N468" s="13"/>
    </row>
    <row r="469" spans="1:14" s="28" customFormat="1" x14ac:dyDescent="0.2">
      <c r="A469" s="15"/>
      <c r="B469" s="15"/>
      <c r="C469" s="226"/>
      <c r="H469" s="395"/>
      <c r="I469" s="12"/>
      <c r="J469" s="13"/>
      <c r="K469" s="13"/>
      <c r="L469" s="13"/>
      <c r="M469" s="13"/>
      <c r="N469" s="13"/>
    </row>
    <row r="470" spans="1:14" s="28" customFormat="1" x14ac:dyDescent="0.2">
      <c r="A470" s="15"/>
      <c r="B470" s="15"/>
      <c r="C470" s="226"/>
      <c r="H470" s="395"/>
      <c r="I470" s="12"/>
      <c r="J470" s="13"/>
      <c r="K470" s="13"/>
      <c r="L470" s="13"/>
      <c r="M470" s="13"/>
      <c r="N470" s="13"/>
    </row>
    <row r="471" spans="1:14" s="28" customFormat="1" x14ac:dyDescent="0.2">
      <c r="A471" s="15"/>
      <c r="B471" s="15"/>
      <c r="C471" s="226"/>
      <c r="H471" s="395"/>
      <c r="I471" s="12"/>
      <c r="J471" s="13"/>
      <c r="K471" s="13"/>
      <c r="L471" s="13"/>
      <c r="M471" s="13"/>
      <c r="N471" s="13"/>
    </row>
    <row r="472" spans="1:14" s="28" customFormat="1" x14ac:dyDescent="0.2">
      <c r="A472" s="15"/>
      <c r="B472" s="15"/>
      <c r="C472" s="226"/>
      <c r="H472" s="395"/>
      <c r="I472" s="12"/>
      <c r="J472" s="13"/>
      <c r="K472" s="13"/>
      <c r="L472" s="13"/>
      <c r="M472" s="13"/>
      <c r="N472" s="13"/>
    </row>
    <row r="473" spans="1:14" s="28" customFormat="1" x14ac:dyDescent="0.2">
      <c r="A473" s="15"/>
      <c r="B473" s="15"/>
      <c r="C473" s="226"/>
      <c r="H473" s="395"/>
      <c r="I473" s="12"/>
      <c r="J473" s="13"/>
      <c r="K473" s="13"/>
      <c r="L473" s="13"/>
      <c r="M473" s="13"/>
      <c r="N473" s="13"/>
    </row>
    <row r="474" spans="1:14" s="28" customFormat="1" x14ac:dyDescent="0.2">
      <c r="A474" s="15"/>
      <c r="B474" s="15"/>
      <c r="C474" s="226"/>
      <c r="H474" s="395"/>
      <c r="I474" s="12"/>
      <c r="J474" s="13"/>
      <c r="K474" s="13"/>
      <c r="L474" s="13"/>
      <c r="M474" s="13"/>
      <c r="N474" s="13"/>
    </row>
    <row r="475" spans="1:14" s="28" customFormat="1" x14ac:dyDescent="0.2">
      <c r="A475" s="15"/>
      <c r="B475" s="15"/>
      <c r="C475" s="226"/>
      <c r="H475" s="395"/>
      <c r="I475" s="12"/>
      <c r="J475" s="13"/>
      <c r="K475" s="13"/>
      <c r="L475" s="13"/>
      <c r="M475" s="13"/>
      <c r="N475" s="13"/>
    </row>
    <row r="476" spans="1:14" s="28" customFormat="1" x14ac:dyDescent="0.2">
      <c r="A476" s="15"/>
      <c r="B476" s="15"/>
      <c r="C476" s="226"/>
      <c r="H476" s="395"/>
      <c r="I476" s="12"/>
      <c r="J476" s="13"/>
      <c r="K476" s="13"/>
      <c r="L476" s="13"/>
      <c r="M476" s="13"/>
      <c r="N476" s="13"/>
    </row>
    <row r="477" spans="1:14" s="28" customFormat="1" x14ac:dyDescent="0.2">
      <c r="A477" s="15"/>
      <c r="B477" s="15"/>
      <c r="C477" s="226"/>
      <c r="H477" s="395"/>
      <c r="I477" s="12"/>
      <c r="J477" s="13"/>
      <c r="K477" s="13"/>
      <c r="L477" s="13"/>
      <c r="M477" s="13"/>
      <c r="N477" s="13"/>
    </row>
    <row r="478" spans="1:14" s="28" customFormat="1" x14ac:dyDescent="0.2">
      <c r="A478" s="15"/>
      <c r="B478" s="15"/>
      <c r="C478" s="226"/>
      <c r="H478" s="395"/>
      <c r="I478" s="12"/>
      <c r="J478" s="13"/>
      <c r="K478" s="13"/>
      <c r="L478" s="13"/>
      <c r="M478" s="13"/>
      <c r="N478" s="13"/>
    </row>
    <row r="479" spans="1:14" s="28" customFormat="1" x14ac:dyDescent="0.2">
      <c r="A479" s="15"/>
      <c r="B479" s="15"/>
      <c r="C479" s="226"/>
      <c r="H479" s="395"/>
      <c r="I479" s="12"/>
      <c r="J479" s="13"/>
      <c r="K479" s="13"/>
      <c r="L479" s="13"/>
      <c r="M479" s="13"/>
      <c r="N479" s="13"/>
    </row>
    <row r="480" spans="1:14" s="28" customFormat="1" x14ac:dyDescent="0.2">
      <c r="A480" s="15"/>
      <c r="B480" s="15"/>
      <c r="C480" s="226"/>
      <c r="H480" s="395"/>
      <c r="I480" s="12"/>
      <c r="J480" s="13"/>
      <c r="K480" s="13"/>
      <c r="L480" s="13"/>
      <c r="M480" s="13"/>
      <c r="N480" s="13"/>
    </row>
    <row r="481" spans="1:14" s="28" customFormat="1" x14ac:dyDescent="0.2">
      <c r="A481" s="15"/>
      <c r="B481" s="15"/>
      <c r="C481" s="226"/>
      <c r="H481" s="395"/>
      <c r="I481" s="12"/>
      <c r="J481" s="13"/>
      <c r="K481" s="13"/>
      <c r="L481" s="13"/>
      <c r="M481" s="13"/>
      <c r="N481" s="13"/>
    </row>
    <row r="482" spans="1:14" s="28" customFormat="1" x14ac:dyDescent="0.2">
      <c r="A482" s="15"/>
      <c r="B482" s="15"/>
      <c r="C482" s="226"/>
      <c r="H482" s="395"/>
      <c r="I482" s="12"/>
      <c r="J482" s="13"/>
      <c r="K482" s="13"/>
      <c r="L482" s="13"/>
      <c r="M482" s="13"/>
      <c r="N482" s="13"/>
    </row>
    <row r="483" spans="1:14" s="28" customFormat="1" x14ac:dyDescent="0.2">
      <c r="A483" s="15"/>
      <c r="B483" s="15"/>
      <c r="C483" s="226"/>
      <c r="H483" s="395"/>
      <c r="I483" s="12"/>
      <c r="J483" s="13"/>
      <c r="K483" s="13"/>
      <c r="L483" s="13"/>
      <c r="M483" s="13"/>
      <c r="N483" s="13"/>
    </row>
    <row r="484" spans="1:14" s="28" customFormat="1" x14ac:dyDescent="0.2">
      <c r="A484" s="15"/>
      <c r="B484" s="15"/>
      <c r="C484" s="226"/>
      <c r="H484" s="395"/>
      <c r="I484" s="12"/>
      <c r="J484" s="13"/>
      <c r="K484" s="13"/>
      <c r="L484" s="13"/>
      <c r="M484" s="13"/>
      <c r="N484" s="13"/>
    </row>
    <row r="485" spans="1:14" s="28" customFormat="1" x14ac:dyDescent="0.2">
      <c r="A485" s="15"/>
      <c r="B485" s="15"/>
      <c r="C485" s="226"/>
      <c r="H485" s="395"/>
      <c r="I485" s="12"/>
      <c r="J485" s="13"/>
      <c r="K485" s="13"/>
      <c r="L485" s="13"/>
      <c r="M485" s="13"/>
      <c r="N485" s="13"/>
    </row>
    <row r="486" spans="1:14" s="28" customFormat="1" x14ac:dyDescent="0.2">
      <c r="A486" s="15"/>
      <c r="B486" s="15"/>
      <c r="C486" s="226"/>
      <c r="H486" s="395"/>
      <c r="I486" s="12"/>
      <c r="J486" s="13"/>
      <c r="K486" s="13"/>
      <c r="L486" s="13"/>
      <c r="M486" s="13"/>
      <c r="N486" s="13"/>
    </row>
    <row r="487" spans="1:14" s="28" customFormat="1" x14ac:dyDescent="0.2">
      <c r="A487" s="15"/>
      <c r="B487" s="15"/>
      <c r="C487" s="226"/>
      <c r="H487" s="395"/>
      <c r="I487" s="12"/>
      <c r="J487" s="13"/>
      <c r="K487" s="13"/>
      <c r="L487" s="13"/>
      <c r="M487" s="13"/>
      <c r="N487" s="13"/>
    </row>
    <row r="488" spans="1:14" s="28" customFormat="1" x14ac:dyDescent="0.2">
      <c r="A488" s="15"/>
      <c r="B488" s="15"/>
      <c r="C488" s="226"/>
      <c r="H488" s="395"/>
      <c r="I488" s="12"/>
      <c r="J488" s="13"/>
      <c r="K488" s="13"/>
      <c r="L488" s="13"/>
      <c r="M488" s="13"/>
      <c r="N488" s="13"/>
    </row>
    <row r="489" spans="1:14" s="28" customFormat="1" x14ac:dyDescent="0.2">
      <c r="A489" s="15"/>
      <c r="B489" s="15"/>
      <c r="C489" s="226"/>
      <c r="H489" s="395"/>
      <c r="I489" s="12"/>
      <c r="J489" s="13"/>
      <c r="K489" s="13"/>
      <c r="L489" s="13"/>
      <c r="M489" s="13"/>
      <c r="N489" s="13"/>
    </row>
    <row r="490" spans="1:14" s="28" customFormat="1" x14ac:dyDescent="0.2">
      <c r="A490" s="15"/>
      <c r="B490" s="15"/>
      <c r="C490" s="226"/>
      <c r="H490" s="395"/>
      <c r="I490" s="12"/>
      <c r="J490" s="13"/>
      <c r="K490" s="13"/>
      <c r="L490" s="13"/>
      <c r="M490" s="13"/>
      <c r="N490" s="13"/>
    </row>
    <row r="491" spans="1:14" s="28" customFormat="1" x14ac:dyDescent="0.2">
      <c r="A491" s="15"/>
      <c r="B491" s="15"/>
      <c r="C491" s="226"/>
      <c r="H491" s="395"/>
      <c r="I491" s="12"/>
      <c r="J491" s="13"/>
      <c r="K491" s="13"/>
      <c r="L491" s="13"/>
      <c r="M491" s="13"/>
      <c r="N491" s="13"/>
    </row>
    <row r="492" spans="1:14" s="28" customFormat="1" x14ac:dyDescent="0.2">
      <c r="A492" s="15"/>
      <c r="B492" s="15"/>
      <c r="C492" s="226"/>
      <c r="H492" s="395"/>
      <c r="I492" s="12"/>
      <c r="J492" s="13"/>
      <c r="K492" s="13"/>
      <c r="L492" s="13"/>
      <c r="M492" s="13"/>
      <c r="N492" s="13"/>
    </row>
    <row r="493" spans="1:14" s="28" customFormat="1" x14ac:dyDescent="0.2">
      <c r="A493" s="15"/>
      <c r="B493" s="15"/>
      <c r="C493" s="226"/>
      <c r="H493" s="395"/>
      <c r="I493" s="12"/>
      <c r="J493" s="13"/>
      <c r="K493" s="13"/>
      <c r="L493" s="13"/>
      <c r="M493" s="13"/>
      <c r="N493" s="13"/>
    </row>
    <row r="494" spans="1:14" s="28" customFormat="1" x14ac:dyDescent="0.2">
      <c r="A494" s="15"/>
      <c r="B494" s="15"/>
      <c r="C494" s="226"/>
      <c r="H494" s="395"/>
      <c r="I494" s="12"/>
      <c r="J494" s="13"/>
      <c r="K494" s="13"/>
      <c r="L494" s="13"/>
      <c r="M494" s="13"/>
      <c r="N494" s="13"/>
    </row>
    <row r="495" spans="1:14" s="28" customFormat="1" x14ac:dyDescent="0.2">
      <c r="A495" s="15"/>
      <c r="B495" s="15"/>
      <c r="C495" s="226"/>
      <c r="H495" s="395"/>
      <c r="I495" s="12"/>
      <c r="J495" s="13"/>
      <c r="K495" s="13"/>
      <c r="L495" s="13"/>
      <c r="M495" s="13"/>
      <c r="N495" s="13"/>
    </row>
    <row r="496" spans="1:14" s="28" customFormat="1" x14ac:dyDescent="0.2">
      <c r="A496" s="15"/>
      <c r="B496" s="15"/>
      <c r="C496" s="226"/>
      <c r="H496" s="395"/>
      <c r="I496" s="12"/>
      <c r="J496" s="13"/>
      <c r="K496" s="13"/>
      <c r="L496" s="13"/>
      <c r="M496" s="13"/>
      <c r="N496" s="13"/>
    </row>
    <row r="497" spans="1:14" s="28" customFormat="1" x14ac:dyDescent="0.2">
      <c r="A497" s="15"/>
      <c r="B497" s="15"/>
      <c r="C497" s="226"/>
      <c r="H497" s="395"/>
      <c r="I497" s="12"/>
      <c r="J497" s="13"/>
      <c r="K497" s="13"/>
      <c r="L497" s="13"/>
      <c r="M497" s="13"/>
      <c r="N497" s="13"/>
    </row>
    <row r="498" spans="1:14" s="28" customFormat="1" x14ac:dyDescent="0.2">
      <c r="A498" s="15"/>
      <c r="B498" s="15"/>
      <c r="C498" s="226"/>
      <c r="H498" s="395"/>
      <c r="I498" s="12"/>
      <c r="J498" s="13"/>
      <c r="K498" s="13"/>
      <c r="L498" s="13"/>
      <c r="M498" s="13"/>
      <c r="N498" s="13"/>
    </row>
    <row r="499" spans="1:14" s="28" customFormat="1" x14ac:dyDescent="0.2">
      <c r="A499" s="15"/>
      <c r="B499" s="15"/>
      <c r="C499" s="226"/>
      <c r="H499" s="395"/>
      <c r="I499" s="12"/>
      <c r="J499" s="13"/>
      <c r="K499" s="13"/>
      <c r="L499" s="13"/>
      <c r="M499" s="13"/>
      <c r="N499" s="13"/>
    </row>
    <row r="500" spans="1:14" s="28" customFormat="1" x14ac:dyDescent="0.2">
      <c r="A500" s="15"/>
      <c r="B500" s="15"/>
      <c r="C500" s="226"/>
      <c r="H500" s="395"/>
      <c r="I500" s="12"/>
      <c r="J500" s="13"/>
      <c r="K500" s="13"/>
      <c r="L500" s="13"/>
      <c r="M500" s="13"/>
      <c r="N500" s="13"/>
    </row>
    <row r="501" spans="1:14" s="28" customFormat="1" x14ac:dyDescent="0.2">
      <c r="A501" s="15"/>
      <c r="B501" s="15"/>
      <c r="C501" s="226"/>
      <c r="H501" s="395"/>
      <c r="I501" s="12"/>
      <c r="J501" s="13"/>
      <c r="K501" s="13"/>
      <c r="L501" s="13"/>
      <c r="M501" s="13"/>
      <c r="N501" s="13"/>
    </row>
    <row r="502" spans="1:14" s="28" customFormat="1" x14ac:dyDescent="0.2">
      <c r="A502" s="15"/>
      <c r="B502" s="15"/>
      <c r="C502" s="226"/>
      <c r="H502" s="395"/>
      <c r="I502" s="12"/>
      <c r="J502" s="13"/>
      <c r="K502" s="13"/>
      <c r="L502" s="13"/>
      <c r="M502" s="13"/>
      <c r="N502" s="13"/>
    </row>
    <row r="503" spans="1:14" s="28" customFormat="1" x14ac:dyDescent="0.2">
      <c r="A503" s="15"/>
      <c r="B503" s="15"/>
      <c r="C503" s="226"/>
      <c r="H503" s="395"/>
      <c r="I503" s="12"/>
      <c r="J503" s="13"/>
      <c r="K503" s="13"/>
      <c r="L503" s="13"/>
      <c r="M503" s="13"/>
      <c r="N503" s="13"/>
    </row>
    <row r="504" spans="1:14" s="28" customFormat="1" x14ac:dyDescent="0.2">
      <c r="A504" s="15"/>
      <c r="B504" s="15"/>
      <c r="C504" s="226"/>
      <c r="H504" s="395"/>
      <c r="I504" s="12"/>
      <c r="J504" s="13"/>
      <c r="K504" s="13"/>
      <c r="L504" s="13"/>
      <c r="M504" s="13"/>
      <c r="N504" s="13"/>
    </row>
    <row r="505" spans="1:14" s="28" customFormat="1" x14ac:dyDescent="0.2">
      <c r="A505" s="15"/>
      <c r="B505" s="15"/>
      <c r="C505" s="226"/>
      <c r="H505" s="395"/>
      <c r="I505" s="12"/>
      <c r="J505" s="13"/>
      <c r="K505" s="13"/>
      <c r="L505" s="13"/>
      <c r="M505" s="13"/>
      <c r="N505" s="13"/>
    </row>
    <row r="506" spans="1:14" s="28" customFormat="1" x14ac:dyDescent="0.2">
      <c r="A506" s="15"/>
      <c r="B506" s="15"/>
      <c r="C506" s="226"/>
      <c r="H506" s="395"/>
      <c r="I506" s="12"/>
      <c r="J506" s="13"/>
      <c r="K506" s="13"/>
      <c r="L506" s="13"/>
      <c r="M506" s="13"/>
      <c r="N506" s="13"/>
    </row>
    <row r="507" spans="1:14" s="28" customFormat="1" x14ac:dyDescent="0.2">
      <c r="A507" s="15"/>
      <c r="B507" s="15"/>
      <c r="C507" s="226"/>
      <c r="H507" s="395"/>
      <c r="I507" s="12"/>
      <c r="J507" s="13"/>
      <c r="K507" s="13"/>
      <c r="L507" s="13"/>
      <c r="M507" s="13"/>
      <c r="N507" s="13"/>
    </row>
    <row r="508" spans="1:14" s="28" customFormat="1" x14ac:dyDescent="0.2">
      <c r="A508" s="15"/>
      <c r="B508" s="15"/>
      <c r="C508" s="226"/>
      <c r="H508" s="395"/>
      <c r="I508" s="12"/>
      <c r="J508" s="13"/>
      <c r="K508" s="13"/>
      <c r="L508" s="13"/>
      <c r="M508" s="13"/>
      <c r="N508" s="13"/>
    </row>
    <row r="509" spans="1:14" s="28" customFormat="1" x14ac:dyDescent="0.2">
      <c r="A509" s="15"/>
      <c r="B509" s="15"/>
      <c r="C509" s="226"/>
      <c r="H509" s="395"/>
      <c r="I509" s="12"/>
      <c r="J509" s="13"/>
      <c r="K509" s="13"/>
      <c r="L509" s="13"/>
      <c r="M509" s="13"/>
      <c r="N509" s="13"/>
    </row>
    <row r="510" spans="1:14" s="28" customFormat="1" x14ac:dyDescent="0.2">
      <c r="A510" s="15"/>
      <c r="B510" s="15"/>
      <c r="C510" s="226"/>
      <c r="H510" s="395"/>
      <c r="I510" s="12"/>
      <c r="J510" s="13"/>
      <c r="K510" s="13"/>
      <c r="L510" s="13"/>
      <c r="M510" s="13"/>
      <c r="N510" s="13"/>
    </row>
    <row r="511" spans="1:14" s="28" customFormat="1" x14ac:dyDescent="0.2">
      <c r="A511" s="15"/>
      <c r="B511" s="15"/>
      <c r="C511" s="226"/>
      <c r="H511" s="395"/>
      <c r="I511" s="12"/>
      <c r="J511" s="13"/>
      <c r="K511" s="13"/>
      <c r="L511" s="13"/>
      <c r="M511" s="13"/>
      <c r="N511" s="13"/>
    </row>
    <row r="512" spans="1:14" s="28" customFormat="1" x14ac:dyDescent="0.2">
      <c r="A512" s="15"/>
      <c r="B512" s="15"/>
      <c r="C512" s="226"/>
      <c r="H512" s="395"/>
      <c r="I512" s="12"/>
      <c r="J512" s="13"/>
      <c r="K512" s="13"/>
      <c r="L512" s="13"/>
      <c r="M512" s="13"/>
      <c r="N512" s="13"/>
    </row>
    <row r="513" spans="1:14" s="28" customFormat="1" x14ac:dyDescent="0.2">
      <c r="A513" s="15"/>
      <c r="B513" s="15"/>
      <c r="C513" s="226"/>
      <c r="H513" s="395"/>
      <c r="I513" s="12"/>
      <c r="J513" s="13"/>
      <c r="K513" s="13"/>
      <c r="L513" s="13"/>
      <c r="M513" s="13"/>
      <c r="N513" s="13"/>
    </row>
    <row r="514" spans="1:14" s="28" customFormat="1" x14ac:dyDescent="0.2">
      <c r="A514" s="15"/>
      <c r="B514" s="15"/>
      <c r="C514" s="226"/>
      <c r="H514" s="395"/>
      <c r="I514" s="12"/>
      <c r="J514" s="13"/>
      <c r="K514" s="13"/>
      <c r="L514" s="13"/>
      <c r="M514" s="13"/>
      <c r="N514" s="13"/>
    </row>
    <row r="515" spans="1:14" s="28" customFormat="1" x14ac:dyDescent="0.2">
      <c r="A515" s="15"/>
      <c r="B515" s="15"/>
      <c r="C515" s="226"/>
      <c r="H515" s="395"/>
      <c r="I515" s="12"/>
      <c r="J515" s="13"/>
      <c r="K515" s="13"/>
      <c r="L515" s="13"/>
      <c r="M515" s="13"/>
      <c r="N515" s="13"/>
    </row>
    <row r="516" spans="1:14" s="28" customFormat="1" x14ac:dyDescent="0.2">
      <c r="A516" s="15"/>
      <c r="B516" s="15"/>
      <c r="C516" s="226"/>
      <c r="H516" s="395"/>
      <c r="I516" s="12"/>
      <c r="J516" s="13"/>
      <c r="K516" s="13"/>
      <c r="L516" s="13"/>
      <c r="M516" s="13"/>
      <c r="N516" s="13"/>
    </row>
    <row r="517" spans="1:14" s="28" customFormat="1" x14ac:dyDescent="0.2">
      <c r="A517" s="15"/>
      <c r="B517" s="15"/>
      <c r="C517" s="226"/>
      <c r="H517" s="395"/>
      <c r="I517" s="12"/>
      <c r="J517" s="13"/>
      <c r="K517" s="13"/>
      <c r="L517" s="13"/>
      <c r="M517" s="13"/>
      <c r="N517" s="13"/>
    </row>
    <row r="518" spans="1:14" s="28" customFormat="1" x14ac:dyDescent="0.2">
      <c r="A518" s="15"/>
      <c r="B518" s="15"/>
      <c r="C518" s="226"/>
      <c r="H518" s="395"/>
      <c r="I518" s="12"/>
      <c r="J518" s="13"/>
      <c r="K518" s="13"/>
      <c r="L518" s="13"/>
      <c r="M518" s="13"/>
      <c r="N518" s="13"/>
    </row>
    <row r="519" spans="1:14" s="28" customFormat="1" x14ac:dyDescent="0.2">
      <c r="A519" s="15"/>
      <c r="B519" s="15"/>
      <c r="C519" s="226"/>
      <c r="H519" s="395"/>
      <c r="I519" s="12"/>
      <c r="J519" s="13"/>
      <c r="K519" s="13"/>
      <c r="L519" s="13"/>
      <c r="M519" s="13"/>
      <c r="N519" s="13"/>
    </row>
    <row r="520" spans="1:14" s="28" customFormat="1" x14ac:dyDescent="0.2">
      <c r="A520" s="15"/>
      <c r="B520" s="15"/>
      <c r="C520" s="226"/>
      <c r="H520" s="395"/>
      <c r="I520" s="12"/>
      <c r="J520" s="13"/>
      <c r="K520" s="13"/>
      <c r="L520" s="13"/>
      <c r="M520" s="13"/>
      <c r="N520" s="13"/>
    </row>
    <row r="521" spans="1:14" s="28" customFormat="1" x14ac:dyDescent="0.2">
      <c r="A521" s="15"/>
      <c r="B521" s="15"/>
      <c r="C521" s="226"/>
      <c r="H521" s="395"/>
      <c r="I521" s="12"/>
      <c r="J521" s="13"/>
      <c r="K521" s="13"/>
      <c r="L521" s="13"/>
      <c r="M521" s="13"/>
      <c r="N521" s="13"/>
    </row>
    <row r="522" spans="1:14" s="28" customFormat="1" x14ac:dyDescent="0.2">
      <c r="A522" s="15"/>
      <c r="B522" s="15"/>
      <c r="C522" s="226"/>
      <c r="H522" s="395"/>
      <c r="I522" s="12"/>
      <c r="J522" s="13"/>
      <c r="K522" s="13"/>
      <c r="L522" s="13"/>
      <c r="M522" s="13"/>
      <c r="N522" s="13"/>
    </row>
    <row r="523" spans="1:14" s="28" customFormat="1" x14ac:dyDescent="0.2">
      <c r="A523" s="15"/>
      <c r="B523" s="15"/>
      <c r="C523" s="226"/>
      <c r="H523" s="395"/>
      <c r="I523" s="12"/>
      <c r="J523" s="13"/>
      <c r="K523" s="13"/>
      <c r="L523" s="13"/>
      <c r="M523" s="13"/>
      <c r="N523" s="13"/>
    </row>
    <row r="524" spans="1:14" s="28" customFormat="1" x14ac:dyDescent="0.2">
      <c r="A524" s="15"/>
      <c r="B524" s="15"/>
      <c r="C524" s="226"/>
      <c r="H524" s="395"/>
      <c r="I524" s="12"/>
      <c r="J524" s="13"/>
      <c r="K524" s="13"/>
      <c r="L524" s="13"/>
      <c r="M524" s="13"/>
      <c r="N524" s="13"/>
    </row>
    <row r="525" spans="1:14" s="28" customFormat="1" x14ac:dyDescent="0.2">
      <c r="A525" s="15"/>
      <c r="B525" s="15"/>
      <c r="C525" s="226"/>
      <c r="H525" s="395"/>
      <c r="I525" s="12"/>
      <c r="J525" s="13"/>
      <c r="K525" s="13"/>
      <c r="L525" s="13"/>
      <c r="M525" s="13"/>
      <c r="N525" s="13"/>
    </row>
    <row r="526" spans="1:14" s="28" customFormat="1" x14ac:dyDescent="0.2">
      <c r="A526" s="15"/>
      <c r="B526" s="15"/>
      <c r="C526" s="226"/>
      <c r="H526" s="395"/>
      <c r="I526" s="12"/>
      <c r="J526" s="13"/>
      <c r="K526" s="13"/>
      <c r="L526" s="13"/>
      <c r="M526" s="13"/>
      <c r="N526" s="13"/>
    </row>
    <row r="527" spans="1:14" s="28" customFormat="1" x14ac:dyDescent="0.2">
      <c r="A527" s="15"/>
      <c r="B527" s="15"/>
      <c r="C527" s="226"/>
      <c r="H527" s="395"/>
      <c r="I527" s="12"/>
      <c r="J527" s="13"/>
      <c r="K527" s="13"/>
      <c r="L527" s="13"/>
      <c r="M527" s="13"/>
      <c r="N527" s="13"/>
    </row>
    <row r="528" spans="1:14" s="28" customFormat="1" x14ac:dyDescent="0.2">
      <c r="A528" s="15"/>
      <c r="B528" s="15"/>
      <c r="C528" s="226"/>
      <c r="H528" s="395"/>
      <c r="I528" s="12"/>
      <c r="J528" s="13"/>
      <c r="K528" s="13"/>
      <c r="L528" s="13"/>
      <c r="M528" s="13"/>
      <c r="N528" s="13"/>
    </row>
    <row r="529" spans="1:14" s="28" customFormat="1" x14ac:dyDescent="0.2">
      <c r="A529" s="15"/>
      <c r="B529" s="15"/>
      <c r="C529" s="226"/>
      <c r="H529" s="395"/>
      <c r="I529" s="12"/>
      <c r="J529" s="13"/>
      <c r="K529" s="13"/>
      <c r="L529" s="13"/>
      <c r="M529" s="13"/>
      <c r="N529" s="13"/>
    </row>
    <row r="530" spans="1:14" s="28" customFormat="1" x14ac:dyDescent="0.2">
      <c r="A530" s="15"/>
      <c r="B530" s="15"/>
      <c r="C530" s="226"/>
      <c r="H530" s="395"/>
      <c r="I530" s="12"/>
      <c r="J530" s="13"/>
      <c r="K530" s="13"/>
      <c r="L530" s="13"/>
      <c r="M530" s="13"/>
      <c r="N530" s="13"/>
    </row>
    <row r="531" spans="1:14" s="28" customFormat="1" x14ac:dyDescent="0.2">
      <c r="A531" s="15"/>
      <c r="B531" s="15"/>
      <c r="C531" s="226"/>
      <c r="H531" s="395"/>
      <c r="I531" s="12"/>
      <c r="J531" s="13"/>
      <c r="K531" s="13"/>
      <c r="L531" s="13"/>
      <c r="M531" s="13"/>
      <c r="N531" s="13"/>
    </row>
    <row r="532" spans="1:14" s="28" customFormat="1" x14ac:dyDescent="0.2">
      <c r="A532" s="15"/>
      <c r="B532" s="15"/>
      <c r="C532" s="226"/>
      <c r="H532" s="395"/>
      <c r="I532" s="12"/>
      <c r="J532" s="13"/>
      <c r="K532" s="13"/>
      <c r="L532" s="13"/>
      <c r="M532" s="13"/>
      <c r="N532" s="13"/>
    </row>
    <row r="533" spans="1:14" s="28" customFormat="1" x14ac:dyDescent="0.2">
      <c r="A533" s="15"/>
      <c r="B533" s="15"/>
      <c r="C533" s="226"/>
      <c r="H533" s="395"/>
      <c r="I533" s="12"/>
      <c r="J533" s="13"/>
      <c r="K533" s="13"/>
      <c r="L533" s="13"/>
      <c r="M533" s="13"/>
      <c r="N533" s="13"/>
    </row>
    <row r="534" spans="1:14" s="28" customFormat="1" x14ac:dyDescent="0.2">
      <c r="A534" s="15"/>
      <c r="B534" s="15"/>
      <c r="C534" s="226"/>
      <c r="H534" s="395"/>
      <c r="I534" s="12"/>
      <c r="J534" s="13"/>
      <c r="K534" s="13"/>
      <c r="L534" s="13"/>
      <c r="M534" s="13"/>
      <c r="N534" s="13"/>
    </row>
    <row r="535" spans="1:14" s="28" customFormat="1" x14ac:dyDescent="0.2">
      <c r="A535" s="15"/>
      <c r="B535" s="15"/>
      <c r="C535" s="226"/>
      <c r="H535" s="395"/>
      <c r="I535" s="12"/>
      <c r="J535" s="13"/>
      <c r="K535" s="13"/>
      <c r="L535" s="13"/>
      <c r="M535" s="13"/>
      <c r="N535" s="13"/>
    </row>
    <row r="536" spans="1:14" s="28" customFormat="1" x14ac:dyDescent="0.2">
      <c r="A536" s="15"/>
      <c r="B536" s="15"/>
      <c r="C536" s="226"/>
      <c r="H536" s="395"/>
      <c r="I536" s="12"/>
      <c r="J536" s="13"/>
      <c r="K536" s="13"/>
      <c r="L536" s="13"/>
      <c r="M536" s="13"/>
      <c r="N536" s="13"/>
    </row>
    <row r="537" spans="1:14" s="28" customFormat="1" x14ac:dyDescent="0.2">
      <c r="A537" s="15"/>
      <c r="B537" s="15"/>
      <c r="C537" s="226"/>
      <c r="H537" s="395"/>
      <c r="I537" s="12"/>
      <c r="J537" s="13"/>
      <c r="K537" s="13"/>
      <c r="L537" s="13"/>
      <c r="M537" s="13"/>
      <c r="N537" s="13"/>
    </row>
    <row r="538" spans="1:14" s="28" customFormat="1" x14ac:dyDescent="0.2">
      <c r="A538" s="15"/>
      <c r="B538" s="15"/>
      <c r="C538" s="226"/>
      <c r="H538" s="395"/>
      <c r="I538" s="12"/>
      <c r="J538" s="13"/>
      <c r="K538" s="13"/>
      <c r="L538" s="13"/>
      <c r="M538" s="13"/>
      <c r="N538" s="13"/>
    </row>
    <row r="539" spans="1:14" s="28" customFormat="1" x14ac:dyDescent="0.2">
      <c r="A539" s="15"/>
      <c r="B539" s="15"/>
      <c r="C539" s="226"/>
      <c r="H539" s="395"/>
      <c r="I539" s="12"/>
      <c r="J539" s="13"/>
      <c r="K539" s="13"/>
      <c r="L539" s="13"/>
      <c r="M539" s="13"/>
      <c r="N539" s="13"/>
    </row>
    <row r="540" spans="1:14" s="28" customFormat="1" x14ac:dyDescent="0.2">
      <c r="A540" s="15"/>
      <c r="B540" s="15"/>
      <c r="C540" s="226"/>
      <c r="H540" s="395"/>
      <c r="I540" s="12"/>
      <c r="J540" s="13"/>
      <c r="K540" s="13"/>
      <c r="L540" s="13"/>
      <c r="M540" s="13"/>
      <c r="N540" s="13"/>
    </row>
    <row r="541" spans="1:14" s="28" customFormat="1" x14ac:dyDescent="0.2">
      <c r="A541" s="15"/>
      <c r="B541" s="15"/>
      <c r="C541" s="226"/>
      <c r="H541" s="395"/>
      <c r="I541" s="12"/>
      <c r="J541" s="13"/>
      <c r="K541" s="13"/>
      <c r="L541" s="13"/>
      <c r="M541" s="13"/>
      <c r="N541" s="13"/>
    </row>
    <row r="542" spans="1:14" s="28" customFormat="1" x14ac:dyDescent="0.2">
      <c r="A542" s="15"/>
      <c r="B542" s="15"/>
      <c r="C542" s="226"/>
      <c r="H542" s="395"/>
      <c r="I542" s="12"/>
      <c r="J542" s="13"/>
      <c r="K542" s="13"/>
      <c r="L542" s="13"/>
      <c r="M542" s="13"/>
      <c r="N542" s="13"/>
    </row>
    <row r="543" spans="1:14" s="28" customFormat="1" x14ac:dyDescent="0.2">
      <c r="A543" s="15"/>
      <c r="B543" s="15"/>
      <c r="C543" s="226"/>
      <c r="H543" s="395"/>
      <c r="I543" s="12"/>
      <c r="J543" s="13"/>
      <c r="K543" s="13"/>
      <c r="L543" s="13"/>
      <c r="M543" s="13"/>
      <c r="N543" s="13"/>
    </row>
    <row r="544" spans="1:14" s="28" customFormat="1" x14ac:dyDescent="0.2">
      <c r="A544" s="15"/>
      <c r="B544" s="15"/>
      <c r="C544" s="226"/>
      <c r="H544" s="395"/>
      <c r="I544" s="12"/>
      <c r="J544" s="13"/>
      <c r="K544" s="13"/>
      <c r="L544" s="13"/>
      <c r="M544" s="13"/>
      <c r="N544" s="13"/>
    </row>
    <row r="545" spans="1:14" s="28" customFormat="1" x14ac:dyDescent="0.2">
      <c r="A545" s="15"/>
      <c r="B545" s="15"/>
      <c r="C545" s="226"/>
      <c r="H545" s="395"/>
      <c r="I545" s="12"/>
      <c r="J545" s="13"/>
      <c r="K545" s="13"/>
      <c r="L545" s="13"/>
      <c r="M545" s="13"/>
      <c r="N545" s="13"/>
    </row>
    <row r="546" spans="1:14" s="28" customFormat="1" x14ac:dyDescent="0.2">
      <c r="A546" s="15"/>
      <c r="B546" s="15"/>
      <c r="C546" s="226"/>
      <c r="H546" s="395"/>
      <c r="I546" s="12"/>
      <c r="J546" s="13"/>
      <c r="K546" s="13"/>
      <c r="L546" s="13"/>
      <c r="M546" s="13"/>
      <c r="N546" s="13"/>
    </row>
    <row r="547" spans="1:14" s="28" customFormat="1" x14ac:dyDescent="0.2">
      <c r="A547" s="15"/>
      <c r="B547" s="15"/>
      <c r="C547" s="226"/>
      <c r="H547" s="395"/>
      <c r="I547" s="12"/>
      <c r="J547" s="13"/>
      <c r="K547" s="13"/>
      <c r="L547" s="13"/>
      <c r="M547" s="13"/>
      <c r="N547" s="13"/>
    </row>
    <row r="548" spans="1:14" s="28" customFormat="1" x14ac:dyDescent="0.2">
      <c r="A548" s="15"/>
      <c r="B548" s="15"/>
      <c r="C548" s="226"/>
      <c r="H548" s="395"/>
      <c r="I548" s="12"/>
      <c r="J548" s="13"/>
      <c r="K548" s="13"/>
      <c r="L548" s="13"/>
      <c r="M548" s="13"/>
      <c r="N548" s="13"/>
    </row>
    <row r="549" spans="1:14" s="28" customFormat="1" x14ac:dyDescent="0.2">
      <c r="A549" s="15"/>
      <c r="B549" s="15"/>
      <c r="C549" s="226"/>
      <c r="H549" s="395"/>
      <c r="I549" s="12"/>
      <c r="J549" s="13"/>
      <c r="K549" s="13"/>
      <c r="L549" s="13"/>
      <c r="M549" s="13"/>
      <c r="N549" s="13"/>
    </row>
    <row r="550" spans="1:14" s="28" customFormat="1" x14ac:dyDescent="0.2">
      <c r="A550" s="15"/>
      <c r="B550" s="15"/>
      <c r="C550" s="226"/>
      <c r="H550" s="395"/>
      <c r="I550" s="12"/>
      <c r="J550" s="13"/>
      <c r="K550" s="13"/>
      <c r="L550" s="13"/>
      <c r="M550" s="13"/>
      <c r="N550" s="13"/>
    </row>
    <row r="551" spans="1:14" s="28" customFormat="1" x14ac:dyDescent="0.2">
      <c r="A551" s="15"/>
      <c r="B551" s="15"/>
      <c r="C551" s="226"/>
      <c r="H551" s="395"/>
      <c r="I551" s="12"/>
      <c r="J551" s="13"/>
      <c r="K551" s="13"/>
      <c r="L551" s="13"/>
      <c r="M551" s="13"/>
      <c r="N551" s="13"/>
    </row>
    <row r="552" spans="1:14" s="28" customFormat="1" x14ac:dyDescent="0.2">
      <c r="A552" s="15"/>
      <c r="B552" s="15"/>
      <c r="C552" s="226"/>
      <c r="H552" s="395"/>
      <c r="I552" s="12"/>
      <c r="J552" s="13"/>
      <c r="K552" s="13"/>
      <c r="L552" s="13"/>
      <c r="M552" s="13"/>
      <c r="N552" s="13"/>
    </row>
    <row r="553" spans="1:14" s="28" customFormat="1" x14ac:dyDescent="0.2">
      <c r="A553" s="15"/>
      <c r="B553" s="15"/>
      <c r="C553" s="226"/>
      <c r="H553" s="395"/>
      <c r="I553" s="12"/>
      <c r="J553" s="13"/>
      <c r="K553" s="13"/>
      <c r="L553" s="13"/>
      <c r="M553" s="13"/>
      <c r="N553" s="13"/>
    </row>
    <row r="554" spans="1:14" s="28" customFormat="1" x14ac:dyDescent="0.2">
      <c r="A554" s="15"/>
      <c r="B554" s="15"/>
      <c r="C554" s="226"/>
      <c r="H554" s="395"/>
      <c r="I554" s="12"/>
      <c r="J554" s="13"/>
      <c r="K554" s="13"/>
      <c r="L554" s="13"/>
      <c r="M554" s="13"/>
      <c r="N554" s="13"/>
    </row>
    <row r="555" spans="1:14" s="28" customFormat="1" x14ac:dyDescent="0.2">
      <c r="A555" s="15"/>
      <c r="B555" s="15"/>
      <c r="C555" s="226"/>
      <c r="H555" s="395"/>
      <c r="I555" s="12"/>
      <c r="J555" s="13"/>
      <c r="K555" s="13"/>
      <c r="L555" s="13"/>
      <c r="M555" s="13"/>
      <c r="N555" s="13"/>
    </row>
    <row r="556" spans="1:14" s="28" customFormat="1" x14ac:dyDescent="0.2">
      <c r="A556" s="15"/>
      <c r="B556" s="15"/>
      <c r="C556" s="226"/>
      <c r="H556" s="395"/>
      <c r="I556" s="12"/>
      <c r="J556" s="13"/>
      <c r="K556" s="13"/>
      <c r="L556" s="13"/>
      <c r="M556" s="13"/>
      <c r="N556" s="13"/>
    </row>
    <row r="557" spans="1:14" s="28" customFormat="1" x14ac:dyDescent="0.2">
      <c r="A557" s="15"/>
      <c r="B557" s="15"/>
      <c r="C557" s="226"/>
      <c r="H557" s="395"/>
      <c r="I557" s="12"/>
      <c r="J557" s="13"/>
      <c r="K557" s="13"/>
      <c r="L557" s="13"/>
      <c r="M557" s="13"/>
      <c r="N557" s="13"/>
    </row>
    <row r="558" spans="1:14" s="28" customFormat="1" x14ac:dyDescent="0.2">
      <c r="A558" s="15"/>
      <c r="B558" s="15"/>
      <c r="C558" s="226"/>
      <c r="H558" s="395"/>
      <c r="I558" s="12"/>
      <c r="J558" s="13"/>
      <c r="K558" s="13"/>
      <c r="L558" s="13"/>
      <c r="M558" s="13"/>
      <c r="N558" s="13"/>
    </row>
    <row r="559" spans="1:14" s="28" customFormat="1" x14ac:dyDescent="0.2">
      <c r="A559" s="15"/>
      <c r="B559" s="15"/>
      <c r="C559" s="226"/>
      <c r="H559" s="395"/>
      <c r="I559" s="12"/>
      <c r="J559" s="13"/>
      <c r="K559" s="13"/>
      <c r="L559" s="13"/>
      <c r="M559" s="13"/>
      <c r="N559" s="13"/>
    </row>
    <row r="560" spans="1:14" s="28" customFormat="1" x14ac:dyDescent="0.2">
      <c r="A560" s="15"/>
      <c r="B560" s="15"/>
      <c r="C560" s="226"/>
      <c r="H560" s="395"/>
      <c r="I560" s="12"/>
      <c r="J560" s="13"/>
      <c r="K560" s="13"/>
      <c r="L560" s="13"/>
      <c r="M560" s="13"/>
      <c r="N560" s="13"/>
    </row>
    <row r="561" spans="1:14" s="28" customFormat="1" x14ac:dyDescent="0.2">
      <c r="A561" s="15"/>
      <c r="B561" s="15"/>
      <c r="C561" s="226"/>
      <c r="H561" s="395"/>
      <c r="I561" s="12"/>
      <c r="J561" s="13"/>
      <c r="K561" s="13"/>
      <c r="L561" s="13"/>
      <c r="M561" s="13"/>
      <c r="N561" s="13"/>
    </row>
    <row r="562" spans="1:14" s="28" customFormat="1" x14ac:dyDescent="0.2">
      <c r="A562" s="15"/>
      <c r="B562" s="15"/>
      <c r="C562" s="226"/>
      <c r="H562" s="395"/>
      <c r="I562" s="12"/>
      <c r="J562" s="13"/>
      <c r="K562" s="13"/>
      <c r="L562" s="13"/>
      <c r="M562" s="13"/>
      <c r="N562" s="13"/>
    </row>
    <row r="563" spans="1:14" s="28" customFormat="1" x14ac:dyDescent="0.2">
      <c r="A563" s="15"/>
      <c r="B563" s="15"/>
      <c r="C563" s="226"/>
      <c r="H563" s="395"/>
      <c r="I563" s="12"/>
      <c r="J563" s="13"/>
      <c r="K563" s="13"/>
      <c r="L563" s="13"/>
      <c r="M563" s="13"/>
      <c r="N563" s="13"/>
    </row>
    <row r="564" spans="1:14" s="28" customFormat="1" x14ac:dyDescent="0.2">
      <c r="A564" s="15"/>
      <c r="B564" s="15"/>
      <c r="C564" s="226"/>
      <c r="H564" s="395"/>
      <c r="I564" s="12"/>
      <c r="J564" s="13"/>
      <c r="K564" s="13"/>
      <c r="L564" s="13"/>
      <c r="M564" s="13"/>
      <c r="N564" s="13"/>
    </row>
    <row r="565" spans="1:14" s="28" customFormat="1" x14ac:dyDescent="0.2">
      <c r="A565" s="15"/>
      <c r="B565" s="15"/>
      <c r="C565" s="226"/>
      <c r="H565" s="395"/>
      <c r="I565" s="12"/>
      <c r="J565" s="13"/>
      <c r="K565" s="13"/>
      <c r="L565" s="13"/>
      <c r="M565" s="13"/>
      <c r="N565" s="13"/>
    </row>
    <row r="566" spans="1:14" s="28" customFormat="1" x14ac:dyDescent="0.2">
      <c r="A566" s="15"/>
      <c r="B566" s="15"/>
      <c r="C566" s="226"/>
      <c r="H566" s="395"/>
      <c r="I566" s="12"/>
      <c r="J566" s="13"/>
      <c r="K566" s="13"/>
      <c r="L566" s="13"/>
      <c r="M566" s="13"/>
      <c r="N566" s="13"/>
    </row>
    <row r="567" spans="1:14" s="28" customFormat="1" x14ac:dyDescent="0.2">
      <c r="A567" s="15"/>
      <c r="B567" s="15"/>
      <c r="C567" s="226"/>
      <c r="H567" s="395"/>
      <c r="I567" s="12"/>
      <c r="J567" s="13"/>
      <c r="K567" s="13"/>
      <c r="L567" s="13"/>
      <c r="M567" s="13"/>
      <c r="N567" s="13"/>
    </row>
    <row r="568" spans="1:14" s="28" customFormat="1" x14ac:dyDescent="0.2">
      <c r="A568" s="15"/>
      <c r="B568" s="15"/>
      <c r="C568" s="226"/>
      <c r="H568" s="395"/>
      <c r="I568" s="12"/>
      <c r="J568" s="13"/>
      <c r="K568" s="13"/>
      <c r="L568" s="13"/>
      <c r="M568" s="13"/>
      <c r="N568" s="13"/>
    </row>
    <row r="569" spans="1:14" s="28" customFormat="1" x14ac:dyDescent="0.2">
      <c r="A569" s="15"/>
      <c r="B569" s="15"/>
      <c r="C569" s="226"/>
      <c r="H569" s="395"/>
      <c r="I569" s="12"/>
      <c r="J569" s="13"/>
      <c r="K569" s="13"/>
      <c r="L569" s="13"/>
      <c r="M569" s="13"/>
      <c r="N569" s="13"/>
    </row>
    <row r="570" spans="1:14" s="28" customFormat="1" x14ac:dyDescent="0.2">
      <c r="A570" s="15"/>
      <c r="B570" s="15"/>
      <c r="C570" s="226"/>
      <c r="H570" s="395"/>
      <c r="I570" s="12"/>
      <c r="J570" s="13"/>
      <c r="K570" s="13"/>
      <c r="L570" s="13"/>
      <c r="M570" s="13"/>
      <c r="N570" s="13"/>
    </row>
    <row r="571" spans="1:14" s="28" customFormat="1" x14ac:dyDescent="0.2">
      <c r="A571" s="15"/>
      <c r="B571" s="15"/>
      <c r="C571" s="226"/>
      <c r="H571" s="395"/>
      <c r="I571" s="12"/>
      <c r="J571" s="13"/>
      <c r="K571" s="13"/>
      <c r="L571" s="13"/>
      <c r="M571" s="13"/>
      <c r="N571" s="13"/>
    </row>
    <row r="572" spans="1:14" s="28" customFormat="1" x14ac:dyDescent="0.2">
      <c r="A572" s="15"/>
      <c r="B572" s="15"/>
      <c r="C572" s="226"/>
      <c r="H572" s="395"/>
      <c r="I572" s="12"/>
      <c r="J572" s="13"/>
      <c r="K572" s="13"/>
      <c r="L572" s="13"/>
      <c r="M572" s="13"/>
      <c r="N572" s="13"/>
    </row>
    <row r="573" spans="1:14" s="28" customFormat="1" x14ac:dyDescent="0.2">
      <c r="A573" s="15"/>
      <c r="B573" s="15"/>
      <c r="C573" s="226"/>
      <c r="H573" s="395"/>
      <c r="I573" s="12"/>
      <c r="J573" s="13"/>
      <c r="K573" s="13"/>
      <c r="L573" s="13"/>
      <c r="M573" s="13"/>
      <c r="N573" s="13"/>
    </row>
    <row r="574" spans="1:14" s="28" customFormat="1" x14ac:dyDescent="0.2">
      <c r="A574" s="15"/>
      <c r="B574" s="15"/>
      <c r="C574" s="226"/>
      <c r="H574" s="395"/>
      <c r="I574" s="12"/>
      <c r="J574" s="13"/>
      <c r="K574" s="13"/>
      <c r="L574" s="13"/>
      <c r="M574" s="13"/>
      <c r="N574" s="13"/>
    </row>
    <row r="575" spans="1:14" s="28" customFormat="1" x14ac:dyDescent="0.2">
      <c r="A575" s="15"/>
      <c r="B575" s="15"/>
      <c r="C575" s="226"/>
      <c r="H575" s="395"/>
      <c r="I575" s="12"/>
      <c r="J575" s="13"/>
      <c r="K575" s="13"/>
      <c r="L575" s="13"/>
      <c r="M575" s="13"/>
      <c r="N575" s="13"/>
    </row>
    <row r="576" spans="1:14" s="28" customFormat="1" x14ac:dyDescent="0.2">
      <c r="A576" s="15"/>
      <c r="B576" s="15"/>
      <c r="C576" s="226"/>
      <c r="H576" s="395"/>
      <c r="I576" s="12"/>
      <c r="J576" s="13"/>
      <c r="K576" s="13"/>
      <c r="L576" s="13"/>
      <c r="M576" s="13"/>
      <c r="N576" s="13"/>
    </row>
    <row r="577" spans="1:14" s="28" customFormat="1" x14ac:dyDescent="0.2">
      <c r="A577" s="15"/>
      <c r="B577" s="15"/>
      <c r="C577" s="226"/>
      <c r="H577" s="395"/>
      <c r="I577" s="12"/>
      <c r="J577" s="13"/>
      <c r="K577" s="13"/>
      <c r="L577" s="13"/>
      <c r="M577" s="13"/>
      <c r="N577" s="13"/>
    </row>
    <row r="578" spans="1:14" s="28" customFormat="1" x14ac:dyDescent="0.2">
      <c r="A578" s="15"/>
      <c r="B578" s="15"/>
      <c r="C578" s="226"/>
      <c r="H578" s="395"/>
      <c r="I578" s="12"/>
      <c r="J578" s="13"/>
      <c r="K578" s="13"/>
      <c r="L578" s="13"/>
      <c r="M578" s="13"/>
      <c r="N578" s="13"/>
    </row>
    <row r="579" spans="1:14" s="28" customFormat="1" x14ac:dyDescent="0.2">
      <c r="A579" s="15"/>
      <c r="B579" s="15"/>
      <c r="C579" s="226"/>
      <c r="H579" s="395"/>
      <c r="I579" s="12"/>
      <c r="J579" s="13"/>
      <c r="K579" s="13"/>
      <c r="L579" s="13"/>
      <c r="M579" s="13"/>
      <c r="N579" s="13"/>
    </row>
    <row r="580" spans="1:14" s="28" customFormat="1" x14ac:dyDescent="0.2">
      <c r="A580" s="15"/>
      <c r="B580" s="15"/>
      <c r="C580" s="226"/>
      <c r="H580" s="395"/>
      <c r="I580" s="12"/>
      <c r="J580" s="13"/>
      <c r="K580" s="13"/>
      <c r="L580" s="13"/>
      <c r="M580" s="13"/>
      <c r="N580" s="13"/>
    </row>
    <row r="581" spans="1:14" s="28" customFormat="1" x14ac:dyDescent="0.2">
      <c r="A581" s="15"/>
      <c r="B581" s="15"/>
      <c r="C581" s="226"/>
      <c r="H581" s="395"/>
      <c r="I581" s="12"/>
      <c r="J581" s="13"/>
      <c r="K581" s="13"/>
      <c r="L581" s="13"/>
      <c r="M581" s="13"/>
      <c r="N581" s="13"/>
    </row>
    <row r="582" spans="1:14" s="28" customFormat="1" x14ac:dyDescent="0.2">
      <c r="A582" s="15"/>
      <c r="B582" s="15"/>
      <c r="C582" s="226"/>
      <c r="H582" s="395"/>
      <c r="I582" s="12"/>
      <c r="J582" s="13"/>
      <c r="K582" s="13"/>
      <c r="L582" s="13"/>
      <c r="M582" s="13"/>
      <c r="N582" s="13"/>
    </row>
    <row r="583" spans="1:14" s="28" customFormat="1" x14ac:dyDescent="0.2">
      <c r="A583" s="15"/>
      <c r="B583" s="15"/>
      <c r="C583" s="226"/>
      <c r="H583" s="395"/>
      <c r="I583" s="12"/>
      <c r="J583" s="13"/>
      <c r="K583" s="13"/>
      <c r="L583" s="13"/>
      <c r="M583" s="13"/>
      <c r="N583" s="13"/>
    </row>
    <row r="584" spans="1:14" s="28" customFormat="1" x14ac:dyDescent="0.2">
      <c r="A584" s="15"/>
      <c r="B584" s="15"/>
      <c r="C584" s="226"/>
      <c r="H584" s="395"/>
      <c r="I584" s="12"/>
      <c r="J584" s="13"/>
      <c r="K584" s="13"/>
      <c r="L584" s="13"/>
      <c r="M584" s="13"/>
      <c r="N584" s="13"/>
    </row>
    <row r="585" spans="1:14" s="28" customFormat="1" x14ac:dyDescent="0.2">
      <c r="A585" s="15"/>
      <c r="B585" s="15"/>
      <c r="C585" s="226"/>
      <c r="H585" s="395"/>
      <c r="I585" s="12"/>
      <c r="J585" s="13"/>
      <c r="K585" s="13"/>
      <c r="L585" s="13"/>
      <c r="M585" s="13"/>
      <c r="N585" s="13"/>
    </row>
    <row r="586" spans="1:14" s="28" customFormat="1" x14ac:dyDescent="0.2">
      <c r="A586" s="15"/>
      <c r="B586" s="15"/>
      <c r="C586" s="226"/>
      <c r="H586" s="395"/>
      <c r="I586" s="12"/>
      <c r="J586" s="13"/>
      <c r="K586" s="13"/>
      <c r="L586" s="13"/>
      <c r="M586" s="13"/>
      <c r="N586" s="13"/>
    </row>
    <row r="587" spans="1:14" s="28" customFormat="1" x14ac:dyDescent="0.2">
      <c r="A587" s="15"/>
      <c r="B587" s="15"/>
      <c r="C587" s="226"/>
      <c r="H587" s="395"/>
      <c r="I587" s="12"/>
      <c r="J587" s="13"/>
      <c r="K587" s="13"/>
      <c r="L587" s="13"/>
      <c r="M587" s="13"/>
      <c r="N587" s="13"/>
    </row>
    <row r="588" spans="1:14" s="28" customFormat="1" x14ac:dyDescent="0.2">
      <c r="A588" s="15"/>
      <c r="B588" s="15"/>
      <c r="C588" s="226"/>
      <c r="H588" s="395"/>
      <c r="I588" s="12"/>
      <c r="J588" s="13"/>
      <c r="K588" s="13"/>
      <c r="L588" s="13"/>
      <c r="M588" s="13"/>
      <c r="N588" s="13"/>
    </row>
    <row r="589" spans="1:14" s="28" customFormat="1" x14ac:dyDescent="0.2">
      <c r="A589" s="15"/>
      <c r="B589" s="15"/>
      <c r="C589" s="226"/>
      <c r="H589" s="395"/>
      <c r="I589" s="12"/>
      <c r="J589" s="13"/>
      <c r="K589" s="13"/>
      <c r="L589" s="13"/>
      <c r="M589" s="13"/>
      <c r="N589" s="13"/>
    </row>
    <row r="590" spans="1:14" s="28" customFormat="1" x14ac:dyDescent="0.2">
      <c r="A590" s="15"/>
      <c r="B590" s="15"/>
      <c r="C590" s="226"/>
      <c r="H590" s="395"/>
      <c r="I590" s="12"/>
      <c r="J590" s="13"/>
      <c r="K590" s="13"/>
      <c r="L590" s="13"/>
      <c r="M590" s="13"/>
      <c r="N590" s="13"/>
    </row>
    <row r="591" spans="1:14" s="28" customFormat="1" x14ac:dyDescent="0.2">
      <c r="A591" s="15"/>
      <c r="B591" s="15"/>
      <c r="C591" s="226"/>
      <c r="H591" s="395"/>
      <c r="I591" s="12"/>
      <c r="J591" s="13"/>
      <c r="K591" s="13"/>
      <c r="L591" s="13"/>
      <c r="M591" s="13"/>
      <c r="N591" s="13"/>
    </row>
    <row r="592" spans="1:14" s="28" customFormat="1" x14ac:dyDescent="0.2">
      <c r="A592" s="15"/>
      <c r="B592" s="15"/>
      <c r="C592" s="226"/>
      <c r="H592" s="395"/>
      <c r="I592" s="12"/>
      <c r="J592" s="13"/>
      <c r="K592" s="13"/>
      <c r="L592" s="13"/>
      <c r="M592" s="13"/>
      <c r="N592" s="13"/>
    </row>
    <row r="593" spans="1:14" s="28" customFormat="1" x14ac:dyDescent="0.2">
      <c r="A593" s="15"/>
      <c r="B593" s="15"/>
      <c r="C593" s="226"/>
      <c r="H593" s="395"/>
      <c r="I593" s="12"/>
      <c r="J593" s="13"/>
      <c r="K593" s="13"/>
      <c r="L593" s="13"/>
      <c r="M593" s="13"/>
      <c r="N593" s="13"/>
    </row>
    <row r="594" spans="1:14" s="28" customFormat="1" x14ac:dyDescent="0.2">
      <c r="A594" s="15"/>
      <c r="B594" s="15"/>
      <c r="C594" s="226"/>
      <c r="H594" s="395"/>
      <c r="I594" s="12"/>
      <c r="J594" s="13"/>
      <c r="K594" s="13"/>
      <c r="L594" s="13"/>
      <c r="M594" s="13"/>
      <c r="N594" s="13"/>
    </row>
    <row r="595" spans="1:14" s="28" customFormat="1" x14ac:dyDescent="0.2">
      <c r="A595" s="15"/>
      <c r="B595" s="15"/>
      <c r="C595" s="226"/>
      <c r="H595" s="395"/>
      <c r="I595" s="12"/>
      <c r="J595" s="13"/>
      <c r="K595" s="13"/>
      <c r="L595" s="13"/>
      <c r="M595" s="13"/>
      <c r="N595" s="13"/>
    </row>
    <row r="596" spans="1:14" s="28" customFormat="1" x14ac:dyDescent="0.2">
      <c r="A596" s="15"/>
      <c r="B596" s="15"/>
      <c r="C596" s="226"/>
      <c r="H596" s="395"/>
      <c r="I596" s="12"/>
      <c r="J596" s="13"/>
      <c r="K596" s="13"/>
      <c r="L596" s="13"/>
      <c r="M596" s="13"/>
      <c r="N596" s="13"/>
    </row>
    <row r="597" spans="1:14" s="28" customFormat="1" x14ac:dyDescent="0.2">
      <c r="A597" s="15"/>
      <c r="B597" s="15"/>
      <c r="C597" s="226"/>
      <c r="H597" s="395"/>
      <c r="I597" s="12"/>
      <c r="J597" s="13"/>
      <c r="K597" s="13"/>
      <c r="L597" s="13"/>
      <c r="M597" s="13"/>
      <c r="N597" s="13"/>
    </row>
    <row r="598" spans="1:14" s="28" customFormat="1" x14ac:dyDescent="0.2">
      <c r="A598" s="15"/>
      <c r="B598" s="15"/>
      <c r="C598" s="226"/>
      <c r="H598" s="395"/>
      <c r="I598" s="12"/>
      <c r="J598" s="13"/>
      <c r="K598" s="13"/>
      <c r="L598" s="13"/>
      <c r="M598" s="13"/>
      <c r="N598" s="13"/>
    </row>
    <row r="599" spans="1:14" s="28" customFormat="1" x14ac:dyDescent="0.2">
      <c r="A599" s="15"/>
      <c r="B599" s="15"/>
      <c r="C599" s="226"/>
      <c r="H599" s="395"/>
      <c r="I599" s="12"/>
      <c r="J599" s="13"/>
      <c r="K599" s="13"/>
      <c r="L599" s="13"/>
      <c r="M599" s="13"/>
      <c r="N599" s="13"/>
    </row>
    <row r="600" spans="1:14" s="28" customFormat="1" x14ac:dyDescent="0.2">
      <c r="A600" s="15"/>
      <c r="B600" s="15"/>
      <c r="C600" s="226"/>
      <c r="H600" s="395"/>
      <c r="I600" s="12"/>
      <c r="J600" s="13"/>
      <c r="K600" s="13"/>
      <c r="L600" s="13"/>
      <c r="M600" s="13"/>
      <c r="N600" s="13"/>
    </row>
    <row r="601" spans="1:14" s="28" customFormat="1" x14ac:dyDescent="0.2">
      <c r="A601" s="15"/>
      <c r="B601" s="15"/>
      <c r="C601" s="226"/>
      <c r="H601" s="395"/>
      <c r="I601" s="12"/>
      <c r="J601" s="13"/>
      <c r="K601" s="13"/>
      <c r="L601" s="13"/>
      <c r="M601" s="13"/>
      <c r="N601" s="13"/>
    </row>
    <row r="602" spans="1:14" s="28" customFormat="1" x14ac:dyDescent="0.2">
      <c r="A602" s="15"/>
      <c r="B602" s="15"/>
      <c r="C602" s="226"/>
      <c r="H602" s="395"/>
      <c r="I602" s="12"/>
      <c r="J602" s="13"/>
      <c r="K602" s="13"/>
      <c r="L602" s="13"/>
      <c r="M602" s="13"/>
      <c r="N602" s="13"/>
    </row>
    <row r="603" spans="1:14" s="28" customFormat="1" x14ac:dyDescent="0.2">
      <c r="A603" s="15"/>
      <c r="B603" s="15"/>
      <c r="C603" s="226"/>
      <c r="H603" s="395"/>
      <c r="I603" s="12"/>
      <c r="J603" s="13"/>
      <c r="K603" s="13"/>
      <c r="L603" s="13"/>
      <c r="M603" s="13"/>
      <c r="N603" s="13"/>
    </row>
    <row r="604" spans="1:14" s="28" customFormat="1" x14ac:dyDescent="0.2">
      <c r="A604" s="15"/>
      <c r="B604" s="15"/>
      <c r="C604" s="226"/>
      <c r="H604" s="395"/>
      <c r="I604" s="12"/>
      <c r="J604" s="13"/>
      <c r="K604" s="13"/>
      <c r="L604" s="13"/>
      <c r="M604" s="13"/>
      <c r="N604" s="13"/>
    </row>
    <row r="605" spans="1:14" s="28" customFormat="1" x14ac:dyDescent="0.2">
      <c r="A605" s="15"/>
      <c r="B605" s="15"/>
      <c r="C605" s="226"/>
      <c r="H605" s="395"/>
      <c r="I605" s="12"/>
      <c r="J605" s="13"/>
      <c r="K605" s="13"/>
      <c r="L605" s="13"/>
      <c r="M605" s="13"/>
      <c r="N605" s="13"/>
    </row>
    <row r="606" spans="1:14" s="28" customFormat="1" x14ac:dyDescent="0.2">
      <c r="A606" s="15"/>
      <c r="B606" s="15"/>
      <c r="C606" s="226"/>
      <c r="H606" s="395"/>
      <c r="I606" s="12"/>
      <c r="J606" s="13"/>
      <c r="K606" s="13"/>
      <c r="L606" s="13"/>
      <c r="M606" s="13"/>
      <c r="N606" s="13"/>
    </row>
    <row r="607" spans="1:14" s="28" customFormat="1" x14ac:dyDescent="0.2">
      <c r="A607" s="15"/>
      <c r="B607" s="15"/>
      <c r="C607" s="226"/>
      <c r="H607" s="395"/>
      <c r="I607" s="12"/>
      <c r="J607" s="13"/>
      <c r="K607" s="13"/>
      <c r="L607" s="13"/>
      <c r="M607" s="13"/>
      <c r="N607" s="13"/>
    </row>
    <row r="608" spans="1:14" s="28" customFormat="1" x14ac:dyDescent="0.2">
      <c r="A608" s="15"/>
      <c r="B608" s="15"/>
      <c r="C608" s="226"/>
      <c r="H608" s="395"/>
      <c r="I608" s="12"/>
      <c r="J608" s="13"/>
      <c r="K608" s="13"/>
      <c r="L608" s="13"/>
      <c r="M608" s="13"/>
      <c r="N608" s="13"/>
    </row>
    <row r="609" spans="1:14" s="28" customFormat="1" x14ac:dyDescent="0.2">
      <c r="A609" s="15"/>
      <c r="B609" s="15"/>
      <c r="C609" s="226"/>
      <c r="H609" s="395"/>
      <c r="I609" s="12"/>
      <c r="J609" s="13"/>
      <c r="K609" s="13"/>
      <c r="L609" s="13"/>
      <c r="M609" s="13"/>
      <c r="N609" s="13"/>
    </row>
    <row r="610" spans="1:14" s="28" customFormat="1" x14ac:dyDescent="0.2">
      <c r="A610" s="15"/>
      <c r="B610" s="15"/>
      <c r="C610" s="226"/>
      <c r="H610" s="395"/>
      <c r="I610" s="12"/>
      <c r="J610" s="13"/>
      <c r="K610" s="13"/>
      <c r="L610" s="13"/>
      <c r="M610" s="13"/>
      <c r="N610" s="13"/>
    </row>
    <row r="611" spans="1:14" s="28" customFormat="1" x14ac:dyDescent="0.2">
      <c r="A611" s="15"/>
      <c r="B611" s="15"/>
      <c r="C611" s="226"/>
      <c r="H611" s="395"/>
      <c r="I611" s="12"/>
      <c r="J611" s="13"/>
      <c r="K611" s="13"/>
      <c r="L611" s="13"/>
      <c r="M611" s="13"/>
      <c r="N611" s="13"/>
    </row>
    <row r="612" spans="1:14" s="28" customFormat="1" x14ac:dyDescent="0.2">
      <c r="A612" s="15"/>
      <c r="B612" s="15"/>
      <c r="C612" s="226"/>
      <c r="H612" s="395"/>
      <c r="I612" s="12"/>
      <c r="J612" s="13"/>
      <c r="K612" s="13"/>
      <c r="L612" s="13"/>
      <c r="M612" s="13"/>
      <c r="N612" s="13"/>
    </row>
    <row r="613" spans="1:14" s="28" customFormat="1" x14ac:dyDescent="0.2">
      <c r="A613" s="15"/>
      <c r="B613" s="15"/>
      <c r="C613" s="226"/>
      <c r="H613" s="395"/>
      <c r="I613" s="12"/>
      <c r="J613" s="13"/>
      <c r="K613" s="13"/>
      <c r="L613" s="13"/>
      <c r="M613" s="13"/>
      <c r="N613" s="13"/>
    </row>
    <row r="614" spans="1:14" s="28" customFormat="1" x14ac:dyDescent="0.2">
      <c r="A614" s="15"/>
      <c r="B614" s="15"/>
      <c r="C614" s="226"/>
      <c r="H614" s="395"/>
      <c r="I614" s="12"/>
      <c r="J614" s="13"/>
      <c r="K614" s="13"/>
      <c r="L614" s="13"/>
      <c r="M614" s="13"/>
      <c r="N614" s="13"/>
    </row>
    <row r="615" spans="1:14" s="28" customFormat="1" x14ac:dyDescent="0.2">
      <c r="A615" s="15"/>
      <c r="B615" s="15"/>
      <c r="C615" s="226"/>
      <c r="H615" s="395"/>
      <c r="I615" s="12"/>
      <c r="J615" s="13"/>
      <c r="K615" s="13"/>
      <c r="L615" s="13"/>
      <c r="M615" s="13"/>
      <c r="N615" s="13"/>
    </row>
    <row r="616" spans="1:14" s="28" customFormat="1" x14ac:dyDescent="0.2">
      <c r="A616" s="15"/>
      <c r="B616" s="15"/>
      <c r="C616" s="226"/>
      <c r="H616" s="395"/>
      <c r="I616" s="12"/>
      <c r="J616" s="13"/>
      <c r="K616" s="13"/>
      <c r="L616" s="13"/>
      <c r="M616" s="13"/>
      <c r="N616" s="13"/>
    </row>
    <row r="617" spans="1:14" s="28" customFormat="1" x14ac:dyDescent="0.2">
      <c r="A617" s="15"/>
      <c r="B617" s="15"/>
      <c r="C617" s="226"/>
      <c r="H617" s="395"/>
      <c r="I617" s="12"/>
      <c r="J617" s="13"/>
      <c r="K617" s="13"/>
      <c r="L617" s="13"/>
      <c r="M617" s="13"/>
      <c r="N617" s="13"/>
    </row>
    <row r="618" spans="1:14" s="28" customFormat="1" x14ac:dyDescent="0.2">
      <c r="A618" s="15"/>
      <c r="B618" s="15"/>
      <c r="C618" s="226"/>
      <c r="H618" s="395"/>
      <c r="I618" s="12"/>
      <c r="J618" s="13"/>
      <c r="K618" s="13"/>
      <c r="L618" s="13"/>
      <c r="M618" s="13"/>
      <c r="N618" s="13"/>
    </row>
    <row r="619" spans="1:14" s="28" customFormat="1" x14ac:dyDescent="0.2">
      <c r="A619" s="15"/>
      <c r="B619" s="15"/>
      <c r="C619" s="226"/>
      <c r="H619" s="395"/>
      <c r="I619" s="12"/>
      <c r="J619" s="13"/>
      <c r="K619" s="13"/>
      <c r="L619" s="13"/>
      <c r="M619" s="13"/>
      <c r="N619" s="13"/>
    </row>
    <row r="620" spans="1:14" s="28" customFormat="1" x14ac:dyDescent="0.2">
      <c r="A620" s="15"/>
      <c r="B620" s="15"/>
      <c r="C620" s="226"/>
      <c r="H620" s="395"/>
      <c r="I620" s="12"/>
      <c r="J620" s="13"/>
      <c r="K620" s="13"/>
      <c r="L620" s="13"/>
      <c r="M620" s="13"/>
      <c r="N620" s="13"/>
    </row>
    <row r="621" spans="1:14" s="28" customFormat="1" x14ac:dyDescent="0.2">
      <c r="A621" s="15"/>
      <c r="B621" s="15"/>
      <c r="C621" s="226"/>
      <c r="H621" s="395"/>
      <c r="I621" s="12"/>
      <c r="J621" s="13"/>
      <c r="K621" s="13"/>
      <c r="L621" s="13"/>
      <c r="M621" s="13"/>
      <c r="N621" s="13"/>
    </row>
    <row r="622" spans="1:14" s="28" customFormat="1" x14ac:dyDescent="0.2">
      <c r="A622" s="15"/>
      <c r="B622" s="15"/>
      <c r="C622" s="226"/>
      <c r="H622" s="395"/>
      <c r="I622" s="12"/>
      <c r="J622" s="13"/>
      <c r="K622" s="13"/>
      <c r="L622" s="13"/>
      <c r="M622" s="13"/>
      <c r="N622" s="13"/>
    </row>
    <row r="623" spans="1:14" s="28" customFormat="1" x14ac:dyDescent="0.2">
      <c r="A623" s="15"/>
      <c r="B623" s="15"/>
      <c r="C623" s="226"/>
      <c r="H623" s="395"/>
      <c r="I623" s="12"/>
      <c r="J623" s="13"/>
      <c r="K623" s="13"/>
      <c r="L623" s="13"/>
      <c r="M623" s="13"/>
      <c r="N623" s="13"/>
    </row>
    <row r="624" spans="1:14" s="28" customFormat="1" x14ac:dyDescent="0.2">
      <c r="A624" s="15"/>
      <c r="B624" s="15"/>
      <c r="C624" s="226"/>
      <c r="H624" s="395"/>
      <c r="I624" s="12"/>
      <c r="J624" s="13"/>
      <c r="K624" s="13"/>
      <c r="L624" s="13"/>
      <c r="M624" s="13"/>
      <c r="N624" s="13"/>
    </row>
    <row r="625" spans="1:14" s="28" customFormat="1" x14ac:dyDescent="0.2">
      <c r="A625" s="15"/>
      <c r="B625" s="15"/>
      <c r="C625" s="226"/>
      <c r="H625" s="395"/>
      <c r="I625" s="12"/>
      <c r="J625" s="13"/>
      <c r="K625" s="13"/>
      <c r="L625" s="13"/>
      <c r="M625" s="13"/>
      <c r="N625" s="13"/>
    </row>
    <row r="626" spans="1:14" s="28" customFormat="1" x14ac:dyDescent="0.2">
      <c r="A626" s="15"/>
      <c r="B626" s="15"/>
      <c r="C626" s="226"/>
      <c r="H626" s="395"/>
      <c r="I626" s="12"/>
      <c r="J626" s="13"/>
      <c r="K626" s="13"/>
      <c r="L626" s="13"/>
      <c r="M626" s="13"/>
      <c r="N626" s="13"/>
    </row>
    <row r="627" spans="1:14" s="28" customFormat="1" x14ac:dyDescent="0.2">
      <c r="A627" s="15"/>
      <c r="B627" s="15"/>
      <c r="C627" s="226"/>
      <c r="H627" s="395"/>
      <c r="I627" s="12"/>
      <c r="J627" s="13"/>
      <c r="K627" s="13"/>
      <c r="L627" s="13"/>
      <c r="M627" s="13"/>
      <c r="N627" s="13"/>
    </row>
    <row r="628" spans="1:14" s="28" customFormat="1" x14ac:dyDescent="0.2">
      <c r="A628" s="15"/>
      <c r="B628" s="15"/>
      <c r="C628" s="226"/>
      <c r="H628" s="395"/>
      <c r="I628" s="12"/>
      <c r="J628" s="13"/>
      <c r="K628" s="13"/>
      <c r="L628" s="13"/>
      <c r="M628" s="13"/>
      <c r="N628" s="13"/>
    </row>
    <row r="629" spans="1:14" s="28" customFormat="1" x14ac:dyDescent="0.2">
      <c r="A629" s="15"/>
      <c r="B629" s="15"/>
      <c r="C629" s="226"/>
      <c r="H629" s="395"/>
      <c r="I629" s="12"/>
      <c r="J629" s="13"/>
      <c r="K629" s="13"/>
      <c r="L629" s="13"/>
      <c r="M629" s="13"/>
      <c r="N629" s="13"/>
    </row>
    <row r="630" spans="1:14" s="28" customFormat="1" x14ac:dyDescent="0.2">
      <c r="A630" s="15"/>
      <c r="B630" s="15"/>
      <c r="C630" s="226"/>
      <c r="H630" s="395"/>
      <c r="I630" s="12"/>
      <c r="J630" s="13"/>
      <c r="K630" s="13"/>
      <c r="L630" s="13"/>
      <c r="M630" s="13"/>
      <c r="N630" s="13"/>
    </row>
    <row r="631" spans="1:14" s="28" customFormat="1" x14ac:dyDescent="0.2">
      <c r="A631" s="15"/>
      <c r="B631" s="15"/>
      <c r="C631" s="226"/>
      <c r="H631" s="395"/>
      <c r="I631" s="12"/>
      <c r="J631" s="13"/>
      <c r="K631" s="13"/>
      <c r="L631" s="13"/>
      <c r="M631" s="13"/>
      <c r="N631" s="13"/>
    </row>
    <row r="632" spans="1:14" s="28" customFormat="1" x14ac:dyDescent="0.2">
      <c r="A632" s="15"/>
      <c r="B632" s="15"/>
      <c r="C632" s="226"/>
      <c r="H632" s="395"/>
      <c r="I632" s="12"/>
      <c r="J632" s="13"/>
      <c r="K632" s="13"/>
      <c r="L632" s="13"/>
      <c r="M632" s="13"/>
      <c r="N632" s="13"/>
    </row>
    <row r="633" spans="1:14" s="28" customFormat="1" x14ac:dyDescent="0.2">
      <c r="A633" s="15"/>
      <c r="B633" s="15"/>
      <c r="C633" s="226"/>
      <c r="H633" s="395"/>
      <c r="I633" s="12"/>
      <c r="J633" s="13"/>
      <c r="K633" s="13"/>
      <c r="L633" s="13"/>
      <c r="M633" s="13"/>
      <c r="N633" s="13"/>
    </row>
    <row r="634" spans="1:14" s="28" customFormat="1" x14ac:dyDescent="0.2">
      <c r="A634" s="15"/>
      <c r="B634" s="15"/>
      <c r="C634" s="226"/>
      <c r="H634" s="395"/>
      <c r="I634" s="12"/>
      <c r="J634" s="13"/>
      <c r="K634" s="13"/>
      <c r="L634" s="13"/>
      <c r="M634" s="13"/>
      <c r="N634" s="13"/>
    </row>
    <row r="635" spans="1:14" s="28" customFormat="1" x14ac:dyDescent="0.2">
      <c r="A635" s="15"/>
      <c r="B635" s="15"/>
      <c r="C635" s="226"/>
      <c r="H635" s="395"/>
      <c r="I635" s="12"/>
      <c r="J635" s="13"/>
      <c r="K635" s="13"/>
      <c r="L635" s="13"/>
      <c r="M635" s="13"/>
      <c r="N635" s="13"/>
    </row>
    <row r="636" spans="1:14" s="28" customFormat="1" x14ac:dyDescent="0.2">
      <c r="A636" s="15"/>
      <c r="B636" s="15"/>
      <c r="C636" s="226"/>
      <c r="H636" s="395"/>
      <c r="I636" s="12"/>
      <c r="J636" s="13"/>
      <c r="K636" s="13"/>
      <c r="L636" s="13"/>
      <c r="M636" s="13"/>
      <c r="N636" s="13"/>
    </row>
    <row r="637" spans="1:14" s="28" customFormat="1" x14ac:dyDescent="0.2">
      <c r="A637" s="15"/>
      <c r="B637" s="15"/>
      <c r="C637" s="226"/>
      <c r="H637" s="395"/>
      <c r="I637" s="12"/>
      <c r="J637" s="13"/>
      <c r="K637" s="13"/>
      <c r="L637" s="13"/>
      <c r="M637" s="13"/>
      <c r="N637" s="13"/>
    </row>
    <row r="638" spans="1:14" s="28" customFormat="1" x14ac:dyDescent="0.2">
      <c r="A638" s="15"/>
      <c r="B638" s="15"/>
      <c r="C638" s="226"/>
      <c r="H638" s="395"/>
      <c r="I638" s="12"/>
      <c r="J638" s="13"/>
      <c r="K638" s="13"/>
      <c r="L638" s="13"/>
      <c r="M638" s="13"/>
      <c r="N638" s="13"/>
    </row>
    <row r="639" spans="1:14" s="28" customFormat="1" x14ac:dyDescent="0.2">
      <c r="A639" s="15"/>
      <c r="B639" s="15"/>
      <c r="C639" s="226"/>
      <c r="H639" s="395"/>
      <c r="I639" s="12"/>
      <c r="J639" s="13"/>
      <c r="K639" s="13"/>
      <c r="L639" s="13"/>
      <c r="M639" s="13"/>
      <c r="N639" s="13"/>
    </row>
    <row r="640" spans="1:14" s="28" customFormat="1" x14ac:dyDescent="0.2">
      <c r="A640" s="15"/>
      <c r="B640" s="15"/>
      <c r="C640" s="226"/>
      <c r="H640" s="395"/>
      <c r="I640" s="12"/>
      <c r="J640" s="13"/>
      <c r="K640" s="13"/>
      <c r="L640" s="13"/>
      <c r="M640" s="13"/>
      <c r="N640" s="13"/>
    </row>
    <row r="641" spans="1:14" s="28" customFormat="1" x14ac:dyDescent="0.2">
      <c r="A641" s="15"/>
      <c r="B641" s="15"/>
      <c r="C641" s="226"/>
      <c r="H641" s="395"/>
      <c r="I641" s="12"/>
      <c r="J641" s="13"/>
      <c r="K641" s="13"/>
      <c r="L641" s="13"/>
      <c r="M641" s="13"/>
      <c r="N641" s="13"/>
    </row>
    <row r="642" spans="1:14" s="28" customFormat="1" x14ac:dyDescent="0.2">
      <c r="A642" s="15"/>
      <c r="B642" s="15"/>
      <c r="C642" s="226"/>
      <c r="H642" s="395"/>
      <c r="I642" s="12"/>
      <c r="J642" s="13"/>
      <c r="K642" s="13"/>
      <c r="L642" s="13"/>
      <c r="M642" s="13"/>
      <c r="N642" s="13"/>
    </row>
    <row r="643" spans="1:14" s="28" customFormat="1" x14ac:dyDescent="0.2">
      <c r="A643" s="15"/>
      <c r="B643" s="15"/>
      <c r="C643" s="226"/>
      <c r="H643" s="395"/>
      <c r="I643" s="12"/>
      <c r="J643" s="13"/>
      <c r="K643" s="13"/>
      <c r="L643" s="13"/>
      <c r="M643" s="13"/>
      <c r="N643" s="13"/>
    </row>
    <row r="644" spans="1:14" s="28" customFormat="1" x14ac:dyDescent="0.2">
      <c r="A644" s="15"/>
      <c r="B644" s="15"/>
      <c r="C644" s="226"/>
      <c r="H644" s="395"/>
      <c r="I644" s="12"/>
      <c r="J644" s="13"/>
      <c r="K644" s="13"/>
      <c r="L644" s="13"/>
      <c r="M644" s="13"/>
      <c r="N644" s="13"/>
    </row>
    <row r="645" spans="1:14" s="28" customFormat="1" x14ac:dyDescent="0.2">
      <c r="A645" s="15"/>
      <c r="B645" s="15"/>
      <c r="C645" s="226"/>
      <c r="H645" s="395"/>
      <c r="I645" s="12"/>
      <c r="J645" s="13"/>
      <c r="K645" s="13"/>
      <c r="L645" s="13"/>
      <c r="M645" s="13"/>
      <c r="N645" s="13"/>
    </row>
    <row r="646" spans="1:14" s="28" customFormat="1" x14ac:dyDescent="0.2">
      <c r="A646" s="15"/>
      <c r="B646" s="15"/>
      <c r="C646" s="226"/>
      <c r="H646" s="395"/>
      <c r="I646" s="12"/>
      <c r="J646" s="13"/>
      <c r="K646" s="13"/>
      <c r="L646" s="13"/>
      <c r="M646" s="13"/>
      <c r="N646" s="13"/>
    </row>
    <row r="647" spans="1:14" s="28" customFormat="1" x14ac:dyDescent="0.2">
      <c r="A647" s="15"/>
      <c r="B647" s="15"/>
      <c r="C647" s="226"/>
      <c r="H647" s="395"/>
      <c r="I647" s="12"/>
      <c r="J647" s="13"/>
      <c r="K647" s="13"/>
      <c r="L647" s="13"/>
      <c r="M647" s="13"/>
      <c r="N647" s="13"/>
    </row>
    <row r="648" spans="1:14" s="28" customFormat="1" x14ac:dyDescent="0.2">
      <c r="A648" s="15"/>
      <c r="B648" s="15"/>
      <c r="C648" s="226"/>
      <c r="H648" s="395"/>
      <c r="I648" s="12"/>
      <c r="J648" s="13"/>
      <c r="K648" s="13"/>
      <c r="L648" s="13"/>
      <c r="M648" s="13"/>
      <c r="N648" s="13"/>
    </row>
    <row r="649" spans="1:14" s="28" customFormat="1" x14ac:dyDescent="0.2">
      <c r="A649" s="15"/>
      <c r="B649" s="15"/>
      <c r="C649" s="226"/>
      <c r="H649" s="395"/>
      <c r="I649" s="12"/>
      <c r="J649" s="13"/>
      <c r="K649" s="13"/>
      <c r="L649" s="13"/>
      <c r="M649" s="13"/>
      <c r="N649" s="13"/>
    </row>
    <row r="650" spans="1:14" s="28" customFormat="1" x14ac:dyDescent="0.2">
      <c r="A650" s="15"/>
      <c r="B650" s="15"/>
      <c r="C650" s="226"/>
      <c r="H650" s="395"/>
      <c r="I650" s="12"/>
      <c r="J650" s="13"/>
      <c r="K650" s="13"/>
      <c r="L650" s="13"/>
      <c r="M650" s="13"/>
      <c r="N650" s="13"/>
    </row>
    <row r="651" spans="1:14" s="28" customFormat="1" x14ac:dyDescent="0.2">
      <c r="A651" s="15"/>
      <c r="B651" s="15"/>
      <c r="C651" s="226"/>
      <c r="H651" s="395"/>
      <c r="I651" s="12"/>
      <c r="J651" s="13"/>
      <c r="K651" s="13"/>
      <c r="L651" s="13"/>
      <c r="M651" s="13"/>
      <c r="N651" s="13"/>
    </row>
    <row r="652" spans="1:14" s="28" customFormat="1" x14ac:dyDescent="0.2">
      <c r="A652" s="15"/>
      <c r="B652" s="15"/>
      <c r="C652" s="226"/>
      <c r="H652" s="395"/>
      <c r="I652" s="12"/>
      <c r="J652" s="13"/>
      <c r="K652" s="13"/>
      <c r="L652" s="13"/>
      <c r="M652" s="13"/>
      <c r="N652" s="13"/>
    </row>
    <row r="653" spans="1:14" s="28" customFormat="1" x14ac:dyDescent="0.2">
      <c r="A653" s="15"/>
      <c r="B653" s="15"/>
      <c r="C653" s="226"/>
      <c r="H653" s="395"/>
      <c r="I653" s="12"/>
      <c r="J653" s="13"/>
      <c r="K653" s="13"/>
      <c r="L653" s="13"/>
      <c r="M653" s="13"/>
      <c r="N653" s="13"/>
    </row>
    <row r="654" spans="1:14" s="28" customFormat="1" x14ac:dyDescent="0.2">
      <c r="A654" s="15"/>
      <c r="B654" s="15"/>
      <c r="C654" s="226"/>
      <c r="H654" s="395"/>
      <c r="I654" s="12"/>
      <c r="J654" s="13"/>
      <c r="K654" s="13"/>
      <c r="L654" s="13"/>
      <c r="M654" s="13"/>
      <c r="N654" s="13"/>
    </row>
    <row r="655" spans="1:14" s="28" customFormat="1" x14ac:dyDescent="0.2">
      <c r="A655" s="15"/>
      <c r="B655" s="15"/>
      <c r="C655" s="226"/>
      <c r="H655" s="395"/>
      <c r="I655" s="12"/>
      <c r="J655" s="13"/>
      <c r="K655" s="13"/>
      <c r="L655" s="13"/>
      <c r="M655" s="13"/>
      <c r="N655" s="13"/>
    </row>
    <row r="656" spans="1:14" s="28" customFormat="1" x14ac:dyDescent="0.2">
      <c r="A656" s="15"/>
      <c r="B656" s="15"/>
      <c r="C656" s="226"/>
      <c r="H656" s="395"/>
      <c r="I656" s="12"/>
      <c r="J656" s="13"/>
      <c r="K656" s="13"/>
      <c r="L656" s="13"/>
      <c r="M656" s="13"/>
      <c r="N656" s="13"/>
    </row>
    <row r="657" spans="1:14" s="28" customFormat="1" x14ac:dyDescent="0.2">
      <c r="A657" s="15"/>
      <c r="B657" s="15"/>
      <c r="C657" s="226"/>
      <c r="H657" s="395"/>
      <c r="I657" s="12"/>
      <c r="J657" s="13"/>
      <c r="K657" s="13"/>
      <c r="L657" s="13"/>
      <c r="M657" s="13"/>
      <c r="N657" s="13"/>
    </row>
    <row r="658" spans="1:14" s="28" customFormat="1" x14ac:dyDescent="0.2">
      <c r="A658" s="15"/>
      <c r="B658" s="15"/>
      <c r="C658" s="226"/>
      <c r="H658" s="395"/>
      <c r="I658" s="12"/>
      <c r="J658" s="13"/>
      <c r="K658" s="13"/>
      <c r="L658" s="13"/>
      <c r="M658" s="13"/>
      <c r="N658" s="13"/>
    </row>
    <row r="659" spans="1:14" s="28" customFormat="1" x14ac:dyDescent="0.2">
      <c r="A659" s="15"/>
      <c r="B659" s="15"/>
      <c r="C659" s="226"/>
      <c r="H659" s="395"/>
      <c r="I659" s="12"/>
      <c r="J659" s="13"/>
      <c r="K659" s="13"/>
      <c r="L659" s="13"/>
      <c r="M659" s="13"/>
      <c r="N659" s="13"/>
    </row>
    <row r="660" spans="1:14" s="28" customFormat="1" x14ac:dyDescent="0.2">
      <c r="A660" s="15"/>
      <c r="B660" s="15"/>
      <c r="C660" s="226"/>
      <c r="H660" s="395"/>
      <c r="I660" s="12"/>
      <c r="J660" s="13"/>
      <c r="K660" s="13"/>
      <c r="L660" s="13"/>
      <c r="M660" s="13"/>
      <c r="N660" s="13"/>
    </row>
    <row r="661" spans="1:14" s="28" customFormat="1" x14ac:dyDescent="0.2">
      <c r="A661" s="15"/>
      <c r="B661" s="15"/>
      <c r="C661" s="226"/>
      <c r="H661" s="395"/>
      <c r="I661" s="12"/>
      <c r="J661" s="13"/>
      <c r="K661" s="13"/>
      <c r="L661" s="13"/>
      <c r="M661" s="13"/>
      <c r="N661" s="13"/>
    </row>
    <row r="662" spans="1:14" s="28" customFormat="1" x14ac:dyDescent="0.2">
      <c r="A662" s="15"/>
      <c r="B662" s="15"/>
      <c r="C662" s="226"/>
      <c r="H662" s="395"/>
      <c r="I662" s="12"/>
      <c r="J662" s="13"/>
      <c r="K662" s="13"/>
      <c r="L662" s="13"/>
      <c r="M662" s="13"/>
      <c r="N662" s="13"/>
    </row>
    <row r="663" spans="1:14" s="28" customFormat="1" x14ac:dyDescent="0.2">
      <c r="A663" s="15"/>
      <c r="B663" s="15"/>
      <c r="C663" s="226"/>
      <c r="H663" s="395"/>
      <c r="I663" s="12"/>
      <c r="J663" s="13"/>
      <c r="K663" s="13"/>
      <c r="L663" s="13"/>
      <c r="M663" s="13"/>
      <c r="N663" s="13"/>
    </row>
    <row r="664" spans="1:14" s="28" customFormat="1" x14ac:dyDescent="0.2">
      <c r="A664" s="15"/>
      <c r="B664" s="15"/>
      <c r="C664" s="226"/>
      <c r="H664" s="395"/>
      <c r="I664" s="12"/>
      <c r="J664" s="13"/>
      <c r="K664" s="13"/>
      <c r="L664" s="13"/>
      <c r="M664" s="13"/>
      <c r="N664" s="13"/>
    </row>
    <row r="665" spans="1:14" s="28" customFormat="1" x14ac:dyDescent="0.2">
      <c r="A665" s="15"/>
      <c r="B665" s="15"/>
      <c r="C665" s="226"/>
      <c r="H665" s="395"/>
      <c r="I665" s="12"/>
      <c r="J665" s="13"/>
      <c r="K665" s="13"/>
      <c r="L665" s="13"/>
      <c r="M665" s="13"/>
      <c r="N665" s="13"/>
    </row>
    <row r="666" spans="1:14" s="28" customFormat="1" x14ac:dyDescent="0.2">
      <c r="A666" s="15"/>
      <c r="B666" s="15"/>
      <c r="C666" s="226"/>
      <c r="H666" s="395"/>
      <c r="I666" s="12"/>
      <c r="J666" s="13"/>
      <c r="K666" s="13"/>
      <c r="L666" s="13"/>
      <c r="M666" s="13"/>
      <c r="N666" s="13"/>
    </row>
    <row r="667" spans="1:14" s="28" customFormat="1" x14ac:dyDescent="0.2">
      <c r="A667" s="15"/>
      <c r="B667" s="15"/>
      <c r="C667" s="226"/>
      <c r="H667" s="395"/>
      <c r="I667" s="12"/>
      <c r="J667" s="13"/>
      <c r="K667" s="13"/>
      <c r="L667" s="13"/>
      <c r="M667" s="13"/>
      <c r="N667" s="13"/>
    </row>
    <row r="668" spans="1:14" s="28" customFormat="1" x14ac:dyDescent="0.2">
      <c r="A668" s="15"/>
      <c r="B668" s="15"/>
      <c r="C668" s="226"/>
      <c r="H668" s="395"/>
      <c r="I668" s="12"/>
      <c r="J668" s="13"/>
      <c r="K668" s="13"/>
      <c r="L668" s="13"/>
      <c r="M668" s="13"/>
      <c r="N668" s="13"/>
    </row>
    <row r="669" spans="1:14" s="28" customFormat="1" x14ac:dyDescent="0.2">
      <c r="A669" s="15"/>
      <c r="B669" s="15"/>
      <c r="C669" s="226"/>
      <c r="H669" s="395"/>
      <c r="I669" s="12"/>
      <c r="J669" s="13"/>
      <c r="K669" s="13"/>
      <c r="L669" s="13"/>
      <c r="M669" s="13"/>
      <c r="N669" s="13"/>
    </row>
    <row r="670" spans="1:14" s="28" customFormat="1" x14ac:dyDescent="0.2">
      <c r="A670" s="15"/>
      <c r="B670" s="15"/>
      <c r="C670" s="226"/>
      <c r="H670" s="395"/>
      <c r="I670" s="12"/>
      <c r="J670" s="13"/>
      <c r="K670" s="13"/>
      <c r="L670" s="13"/>
      <c r="M670" s="13"/>
      <c r="N670" s="13"/>
    </row>
    <row r="671" spans="1:14" s="28" customFormat="1" x14ac:dyDescent="0.2">
      <c r="A671" s="15"/>
      <c r="B671" s="15"/>
      <c r="C671" s="226"/>
      <c r="H671" s="395"/>
      <c r="I671" s="12"/>
      <c r="J671" s="13"/>
      <c r="K671" s="13"/>
      <c r="L671" s="13"/>
      <c r="M671" s="13"/>
      <c r="N671" s="13"/>
    </row>
    <row r="672" spans="1:14" s="28" customFormat="1" x14ac:dyDescent="0.2">
      <c r="A672" s="15"/>
      <c r="B672" s="15"/>
      <c r="C672" s="226"/>
      <c r="H672" s="395"/>
      <c r="I672" s="12"/>
      <c r="J672" s="13"/>
      <c r="K672" s="13"/>
      <c r="L672" s="13"/>
      <c r="M672" s="13"/>
      <c r="N672" s="13"/>
    </row>
    <row r="673" spans="1:14" s="28" customFormat="1" x14ac:dyDescent="0.2">
      <c r="A673" s="15"/>
      <c r="B673" s="15"/>
      <c r="C673" s="226"/>
      <c r="H673" s="395"/>
      <c r="I673" s="12"/>
      <c r="J673" s="13"/>
      <c r="K673" s="13"/>
      <c r="L673" s="13"/>
      <c r="M673" s="13"/>
      <c r="N673" s="13"/>
    </row>
    <row r="674" spans="1:14" s="28" customFormat="1" x14ac:dyDescent="0.2">
      <c r="A674" s="15"/>
      <c r="B674" s="15"/>
      <c r="C674" s="226"/>
      <c r="H674" s="395"/>
      <c r="I674" s="12"/>
      <c r="J674" s="13"/>
      <c r="K674" s="13"/>
      <c r="L674" s="13"/>
      <c r="M674" s="13"/>
      <c r="N674" s="13"/>
    </row>
    <row r="675" spans="1:14" s="28" customFormat="1" x14ac:dyDescent="0.2">
      <c r="A675" s="15"/>
      <c r="B675" s="15"/>
      <c r="C675" s="226"/>
      <c r="H675" s="395"/>
      <c r="I675" s="12"/>
      <c r="J675" s="13"/>
      <c r="K675" s="13"/>
      <c r="L675" s="13"/>
      <c r="M675" s="13"/>
      <c r="N675" s="13"/>
    </row>
    <row r="676" spans="1:14" s="28" customFormat="1" x14ac:dyDescent="0.2">
      <c r="A676" s="15"/>
      <c r="B676" s="15"/>
      <c r="C676" s="226"/>
      <c r="H676" s="395"/>
      <c r="I676" s="12"/>
      <c r="J676" s="13"/>
      <c r="K676" s="13"/>
      <c r="L676" s="13"/>
      <c r="M676" s="13"/>
      <c r="N676" s="13"/>
    </row>
    <row r="677" spans="1:14" s="28" customFormat="1" x14ac:dyDescent="0.2">
      <c r="A677" s="15"/>
      <c r="B677" s="15"/>
      <c r="C677" s="226"/>
      <c r="H677" s="395"/>
      <c r="I677" s="12"/>
      <c r="J677" s="13"/>
      <c r="K677" s="13"/>
      <c r="L677" s="13"/>
      <c r="M677" s="13"/>
      <c r="N677" s="13"/>
    </row>
    <row r="678" spans="1:14" s="28" customFormat="1" x14ac:dyDescent="0.2">
      <c r="A678" s="15"/>
      <c r="B678" s="15"/>
      <c r="C678" s="226"/>
      <c r="H678" s="395"/>
      <c r="I678" s="12"/>
      <c r="J678" s="13"/>
      <c r="K678" s="13"/>
      <c r="L678" s="13"/>
      <c r="M678" s="13"/>
      <c r="N678" s="13"/>
    </row>
    <row r="679" spans="1:14" s="28" customFormat="1" x14ac:dyDescent="0.2">
      <c r="A679" s="15"/>
      <c r="B679" s="15"/>
      <c r="C679" s="226"/>
      <c r="H679" s="395"/>
      <c r="I679" s="12"/>
      <c r="J679" s="13"/>
      <c r="K679" s="13"/>
      <c r="L679" s="13"/>
      <c r="M679" s="13"/>
      <c r="N679" s="13"/>
    </row>
    <row r="680" spans="1:14" s="28" customFormat="1" x14ac:dyDescent="0.2">
      <c r="A680" s="15"/>
      <c r="B680" s="15"/>
      <c r="C680" s="226"/>
      <c r="H680" s="395"/>
      <c r="I680" s="12"/>
      <c r="J680" s="13"/>
      <c r="K680" s="13"/>
      <c r="L680" s="13"/>
      <c r="M680" s="13"/>
      <c r="N680" s="13"/>
    </row>
    <row r="681" spans="1:14" s="28" customFormat="1" x14ac:dyDescent="0.2">
      <c r="A681" s="15"/>
      <c r="B681" s="15"/>
      <c r="C681" s="226"/>
      <c r="H681" s="395"/>
      <c r="I681" s="12"/>
      <c r="J681" s="13"/>
      <c r="K681" s="13"/>
      <c r="L681" s="13"/>
      <c r="M681" s="13"/>
      <c r="N681" s="13"/>
    </row>
    <row r="682" spans="1:14" s="28" customFormat="1" x14ac:dyDescent="0.2">
      <c r="A682" s="15"/>
      <c r="B682" s="15"/>
      <c r="C682" s="226"/>
      <c r="H682" s="395"/>
      <c r="I682" s="12"/>
      <c r="J682" s="13"/>
      <c r="K682" s="13"/>
      <c r="L682" s="13"/>
      <c r="M682" s="13"/>
      <c r="N682" s="13"/>
    </row>
    <row r="683" spans="1:14" s="28" customFormat="1" x14ac:dyDescent="0.2">
      <c r="A683" s="15"/>
      <c r="B683" s="15"/>
      <c r="C683" s="226"/>
      <c r="H683" s="395"/>
      <c r="I683" s="12"/>
      <c r="J683" s="13"/>
      <c r="K683" s="13"/>
      <c r="L683" s="13"/>
      <c r="M683" s="13"/>
      <c r="N683" s="13"/>
    </row>
    <row r="684" spans="1:14" s="28" customFormat="1" x14ac:dyDescent="0.2">
      <c r="A684" s="15"/>
      <c r="B684" s="15"/>
      <c r="C684" s="226"/>
      <c r="H684" s="395"/>
      <c r="I684" s="12"/>
      <c r="J684" s="13"/>
      <c r="K684" s="13"/>
      <c r="L684" s="13"/>
      <c r="M684" s="13"/>
      <c r="N684" s="13"/>
    </row>
    <row r="685" spans="1:14" s="28" customFormat="1" x14ac:dyDescent="0.2">
      <c r="A685" s="15"/>
      <c r="B685" s="15"/>
      <c r="C685" s="226"/>
      <c r="H685" s="395"/>
      <c r="I685" s="12"/>
      <c r="J685" s="13"/>
      <c r="K685" s="13"/>
      <c r="L685" s="13"/>
      <c r="M685" s="13"/>
      <c r="N685" s="13"/>
    </row>
    <row r="686" spans="1:14" s="28" customFormat="1" x14ac:dyDescent="0.2">
      <c r="A686" s="15"/>
      <c r="B686" s="15"/>
      <c r="C686" s="226"/>
      <c r="H686" s="395"/>
      <c r="I686" s="12"/>
      <c r="J686" s="13"/>
      <c r="K686" s="13"/>
      <c r="L686" s="13"/>
      <c r="M686" s="13"/>
      <c r="N686" s="13"/>
    </row>
    <row r="687" spans="1:14" s="28" customFormat="1" x14ac:dyDescent="0.2">
      <c r="A687" s="15"/>
      <c r="B687" s="15"/>
      <c r="C687" s="226"/>
      <c r="H687" s="395"/>
      <c r="I687" s="12"/>
      <c r="J687" s="13"/>
      <c r="K687" s="13"/>
      <c r="L687" s="13"/>
      <c r="M687" s="13"/>
      <c r="N687" s="13"/>
    </row>
    <row r="688" spans="1:14" s="28" customFormat="1" x14ac:dyDescent="0.2">
      <c r="A688" s="15"/>
      <c r="B688" s="15"/>
      <c r="C688" s="226"/>
      <c r="H688" s="395"/>
      <c r="I688" s="12"/>
      <c r="J688" s="13"/>
      <c r="K688" s="13"/>
      <c r="L688" s="13"/>
      <c r="M688" s="13"/>
      <c r="N688" s="13"/>
    </row>
    <row r="689" spans="1:14" s="28" customFormat="1" x14ac:dyDescent="0.2">
      <c r="A689" s="15"/>
      <c r="B689" s="15"/>
      <c r="C689" s="226"/>
      <c r="H689" s="395"/>
      <c r="I689" s="12"/>
      <c r="J689" s="13"/>
      <c r="K689" s="13"/>
      <c r="L689" s="13"/>
      <c r="M689" s="13"/>
      <c r="N689" s="13"/>
    </row>
    <row r="690" spans="1:14" s="28" customFormat="1" x14ac:dyDescent="0.2">
      <c r="A690" s="15"/>
      <c r="B690" s="15"/>
      <c r="C690" s="226"/>
      <c r="H690" s="395"/>
      <c r="I690" s="12"/>
      <c r="J690" s="13"/>
      <c r="K690" s="13"/>
      <c r="L690" s="13"/>
      <c r="M690" s="13"/>
      <c r="N690" s="13"/>
    </row>
    <row r="691" spans="1:14" s="28" customFormat="1" x14ac:dyDescent="0.2">
      <c r="A691" s="15"/>
      <c r="B691" s="15"/>
      <c r="C691" s="226"/>
      <c r="H691" s="395"/>
      <c r="I691" s="12"/>
      <c r="J691" s="13"/>
      <c r="K691" s="13"/>
      <c r="L691" s="13"/>
      <c r="M691" s="13"/>
      <c r="N691" s="13"/>
    </row>
    <row r="692" spans="1:14" s="28" customFormat="1" x14ac:dyDescent="0.2">
      <c r="A692" s="15"/>
      <c r="B692" s="15"/>
      <c r="C692" s="226"/>
      <c r="H692" s="395"/>
      <c r="I692" s="12"/>
      <c r="J692" s="13"/>
      <c r="K692" s="13"/>
      <c r="L692" s="13"/>
      <c r="M692" s="13"/>
      <c r="N692" s="13"/>
    </row>
    <row r="693" spans="1:14" s="28" customFormat="1" x14ac:dyDescent="0.2">
      <c r="A693" s="15"/>
      <c r="B693" s="15"/>
      <c r="C693" s="226"/>
      <c r="H693" s="395"/>
      <c r="I693" s="12"/>
      <c r="J693" s="13"/>
      <c r="K693" s="13"/>
      <c r="L693" s="13"/>
      <c r="M693" s="13"/>
      <c r="N693" s="13"/>
    </row>
    <row r="694" spans="1:14" s="28" customFormat="1" x14ac:dyDescent="0.2">
      <c r="A694" s="15"/>
      <c r="B694" s="15"/>
      <c r="C694" s="226"/>
      <c r="H694" s="395"/>
      <c r="I694" s="12"/>
      <c r="J694" s="13"/>
      <c r="K694" s="13"/>
      <c r="L694" s="13"/>
      <c r="M694" s="13"/>
      <c r="N694" s="13"/>
    </row>
    <row r="695" spans="1:14" s="28" customFormat="1" x14ac:dyDescent="0.2">
      <c r="A695" s="15"/>
      <c r="B695" s="15"/>
      <c r="C695" s="226"/>
      <c r="H695" s="395"/>
      <c r="I695" s="12"/>
      <c r="J695" s="13"/>
      <c r="K695" s="13"/>
      <c r="L695" s="13"/>
      <c r="M695" s="13"/>
      <c r="N695" s="13"/>
    </row>
    <row r="696" spans="1:14" s="28" customFormat="1" x14ac:dyDescent="0.2">
      <c r="A696" s="15"/>
      <c r="B696" s="15"/>
      <c r="C696" s="226"/>
      <c r="H696" s="395"/>
      <c r="I696" s="12"/>
      <c r="J696" s="13"/>
      <c r="K696" s="13"/>
      <c r="L696" s="13"/>
      <c r="M696" s="13"/>
      <c r="N696" s="13"/>
    </row>
    <row r="697" spans="1:14" s="28" customFormat="1" x14ac:dyDescent="0.2">
      <c r="A697" s="15"/>
      <c r="B697" s="15"/>
      <c r="C697" s="226"/>
      <c r="H697" s="395"/>
      <c r="I697" s="12"/>
      <c r="J697" s="13"/>
      <c r="K697" s="13"/>
      <c r="L697" s="13"/>
      <c r="M697" s="13"/>
      <c r="N697" s="13"/>
    </row>
    <row r="698" spans="1:14" s="28" customFormat="1" x14ac:dyDescent="0.2">
      <c r="A698" s="15"/>
      <c r="B698" s="15"/>
      <c r="C698" s="226"/>
      <c r="H698" s="395"/>
      <c r="I698" s="12"/>
      <c r="J698" s="13"/>
      <c r="K698" s="13"/>
      <c r="L698" s="13"/>
      <c r="M698" s="13"/>
      <c r="N698" s="13"/>
    </row>
    <row r="699" spans="1:14" s="28" customFormat="1" x14ac:dyDescent="0.2">
      <c r="A699" s="15"/>
      <c r="B699" s="15"/>
      <c r="C699" s="226"/>
      <c r="H699" s="395"/>
      <c r="I699" s="12"/>
      <c r="J699" s="13"/>
      <c r="K699" s="13"/>
      <c r="L699" s="13"/>
      <c r="M699" s="13"/>
      <c r="N699" s="13"/>
    </row>
    <row r="700" spans="1:14" s="28" customFormat="1" x14ac:dyDescent="0.2">
      <c r="A700" s="15"/>
      <c r="B700" s="15"/>
      <c r="C700" s="226"/>
      <c r="H700" s="395"/>
      <c r="I700" s="12"/>
      <c r="J700" s="13"/>
      <c r="K700" s="13"/>
      <c r="L700" s="13"/>
      <c r="M700" s="13"/>
      <c r="N700" s="13"/>
    </row>
  </sheetData>
  <sheetProtection pivotTables="0"/>
  <mergeCells count="2">
    <mergeCell ref="A1:A4"/>
    <mergeCell ref="C1:I4"/>
  </mergeCells>
  <phoneticPr fontId="87" type="noConversion"/>
  <conditionalFormatting sqref="I18:I29">
    <cfRule type="cellIs" dxfId="1720" priority="112" stopIfTrue="1" operator="equal">
      <formula>0</formula>
    </cfRule>
  </conditionalFormatting>
  <conditionalFormatting sqref="I18:I29">
    <cfRule type="cellIs" dxfId="1719" priority="111" stopIfTrue="1" operator="equal">
      <formula>0</formula>
    </cfRule>
  </conditionalFormatting>
  <conditionalFormatting sqref="I18:I29">
    <cfRule type="cellIs" dxfId="1718" priority="110" stopIfTrue="1" operator="equal">
      <formula>0</formula>
    </cfRule>
  </conditionalFormatting>
  <conditionalFormatting sqref="I42">
    <cfRule type="cellIs" dxfId="1717" priority="109" stopIfTrue="1" operator="equal">
      <formula>0</formula>
    </cfRule>
  </conditionalFormatting>
  <conditionalFormatting sqref="I42">
    <cfRule type="cellIs" dxfId="1716" priority="108" stopIfTrue="1" operator="equal">
      <formula>0</formula>
    </cfRule>
  </conditionalFormatting>
  <conditionalFormatting sqref="I42">
    <cfRule type="cellIs" dxfId="1715" priority="107" stopIfTrue="1" operator="equal">
      <formula>0</formula>
    </cfRule>
  </conditionalFormatting>
  <conditionalFormatting sqref="I45:I52">
    <cfRule type="cellIs" dxfId="1714" priority="106" stopIfTrue="1" operator="equal">
      <formula>0</formula>
    </cfRule>
  </conditionalFormatting>
  <conditionalFormatting sqref="I45:I52">
    <cfRule type="cellIs" dxfId="1713" priority="105" stopIfTrue="1" operator="equal">
      <formula>0</formula>
    </cfRule>
  </conditionalFormatting>
  <conditionalFormatting sqref="I45:I52">
    <cfRule type="cellIs" dxfId="1712" priority="104" stopIfTrue="1" operator="equal">
      <formula>0</formula>
    </cfRule>
  </conditionalFormatting>
  <conditionalFormatting sqref="I61:I66">
    <cfRule type="cellIs" dxfId="1711" priority="103" stopIfTrue="1" operator="equal">
      <formula>0</formula>
    </cfRule>
  </conditionalFormatting>
  <conditionalFormatting sqref="I61:I66">
    <cfRule type="cellIs" dxfId="1710" priority="102" stopIfTrue="1" operator="equal">
      <formula>0</formula>
    </cfRule>
  </conditionalFormatting>
  <conditionalFormatting sqref="I61:I66">
    <cfRule type="cellIs" dxfId="1709" priority="101" stopIfTrue="1" operator="equal">
      <formula>0</formula>
    </cfRule>
  </conditionalFormatting>
  <conditionalFormatting sqref="I77:I81">
    <cfRule type="cellIs" dxfId="1708" priority="100" stopIfTrue="1" operator="equal">
      <formula>0</formula>
    </cfRule>
  </conditionalFormatting>
  <conditionalFormatting sqref="I77:I81">
    <cfRule type="cellIs" dxfId="1707" priority="99" stopIfTrue="1" operator="equal">
      <formula>0</formula>
    </cfRule>
  </conditionalFormatting>
  <conditionalFormatting sqref="I77:I81">
    <cfRule type="cellIs" dxfId="1706" priority="98" stopIfTrue="1" operator="equal">
      <formula>0</formula>
    </cfRule>
  </conditionalFormatting>
  <conditionalFormatting sqref="I95:I101">
    <cfRule type="cellIs" dxfId="1705" priority="97" stopIfTrue="1" operator="equal">
      <formula>0</formula>
    </cfRule>
  </conditionalFormatting>
  <conditionalFormatting sqref="I95:I101">
    <cfRule type="cellIs" dxfId="1704" priority="96" stopIfTrue="1" operator="equal">
      <formula>0</formula>
    </cfRule>
  </conditionalFormatting>
  <conditionalFormatting sqref="I95:I101">
    <cfRule type="cellIs" dxfId="1703" priority="95" stopIfTrue="1" operator="equal">
      <formula>0</formula>
    </cfRule>
  </conditionalFormatting>
  <conditionalFormatting sqref="I111:I118">
    <cfRule type="cellIs" dxfId="1702" priority="94" stopIfTrue="1" operator="equal">
      <formula>0</formula>
    </cfRule>
  </conditionalFormatting>
  <conditionalFormatting sqref="I111:I118">
    <cfRule type="cellIs" dxfId="1701" priority="93" stopIfTrue="1" operator="equal">
      <formula>0</formula>
    </cfRule>
  </conditionalFormatting>
  <conditionalFormatting sqref="I111:I118">
    <cfRule type="cellIs" dxfId="1700" priority="92" stopIfTrue="1" operator="equal">
      <formula>0</formula>
    </cfRule>
  </conditionalFormatting>
  <conditionalFormatting sqref="I123:I135">
    <cfRule type="cellIs" dxfId="1699" priority="91" stopIfTrue="1" operator="equal">
      <formula>0</formula>
    </cfRule>
  </conditionalFormatting>
  <conditionalFormatting sqref="I123:I135">
    <cfRule type="cellIs" dxfId="1698" priority="90" stopIfTrue="1" operator="equal">
      <formula>0</formula>
    </cfRule>
  </conditionalFormatting>
  <conditionalFormatting sqref="I123:I135">
    <cfRule type="cellIs" dxfId="1697" priority="89" stopIfTrue="1" operator="equal">
      <formula>0</formula>
    </cfRule>
  </conditionalFormatting>
  <conditionalFormatting sqref="I140:I152">
    <cfRule type="cellIs" dxfId="1696" priority="88" stopIfTrue="1" operator="equal">
      <formula>0</formula>
    </cfRule>
  </conditionalFormatting>
  <conditionalFormatting sqref="I140:I152">
    <cfRule type="cellIs" dxfId="1695" priority="87" stopIfTrue="1" operator="equal">
      <formula>0</formula>
    </cfRule>
  </conditionalFormatting>
  <conditionalFormatting sqref="I140:I152">
    <cfRule type="cellIs" dxfId="1694" priority="86" stopIfTrue="1" operator="equal">
      <formula>0</formula>
    </cfRule>
  </conditionalFormatting>
  <conditionalFormatting sqref="I156:I169">
    <cfRule type="cellIs" dxfId="1693" priority="85" stopIfTrue="1" operator="equal">
      <formula>0</formula>
    </cfRule>
  </conditionalFormatting>
  <conditionalFormatting sqref="I156:I169">
    <cfRule type="cellIs" dxfId="1692" priority="84" stopIfTrue="1" operator="equal">
      <formula>0</formula>
    </cfRule>
  </conditionalFormatting>
  <conditionalFormatting sqref="I156:I169">
    <cfRule type="cellIs" dxfId="1691" priority="83" stopIfTrue="1" operator="equal">
      <formula>0</formula>
    </cfRule>
  </conditionalFormatting>
  <conditionalFormatting sqref="I107:I110">
    <cfRule type="cellIs" dxfId="1690" priority="76" stopIfTrue="1" operator="equal">
      <formula>0</formula>
    </cfRule>
  </conditionalFormatting>
  <conditionalFormatting sqref="I107:I110">
    <cfRule type="cellIs" dxfId="1689" priority="75" stopIfTrue="1" operator="equal">
      <formula>0</formula>
    </cfRule>
  </conditionalFormatting>
  <conditionalFormatting sqref="I107:I110">
    <cfRule type="cellIs" dxfId="1688" priority="74" stopIfTrue="1" operator="equal">
      <formula>0</formula>
    </cfRule>
  </conditionalFormatting>
  <conditionalFormatting sqref="I155">
    <cfRule type="cellIs" dxfId="1687" priority="73" stopIfTrue="1" operator="equal">
      <formula>0</formula>
    </cfRule>
  </conditionalFormatting>
  <conditionalFormatting sqref="I155">
    <cfRule type="cellIs" dxfId="1686" priority="72" stopIfTrue="1" operator="equal">
      <formula>0</formula>
    </cfRule>
  </conditionalFormatting>
  <conditionalFormatting sqref="I155">
    <cfRule type="cellIs" dxfId="1685" priority="71" stopIfTrue="1" operator="equal">
      <formula>0</formula>
    </cfRule>
  </conditionalFormatting>
  <conditionalFormatting sqref="I15:I17">
    <cfRule type="cellIs" dxfId="1684" priority="70" stopIfTrue="1" operator="equal">
      <formula>0</formula>
    </cfRule>
  </conditionalFormatting>
  <conditionalFormatting sqref="I15:I17">
    <cfRule type="cellIs" dxfId="1683" priority="69" stopIfTrue="1" operator="equal">
      <formula>0</formula>
    </cfRule>
  </conditionalFormatting>
  <conditionalFormatting sqref="I15:I17">
    <cfRule type="cellIs" dxfId="1682" priority="68" stopIfTrue="1" operator="equal">
      <formula>0</formula>
    </cfRule>
  </conditionalFormatting>
  <conditionalFormatting sqref="I104:I105">
    <cfRule type="cellIs" dxfId="1681" priority="47" stopIfTrue="1" operator="equal">
      <formula>0</formula>
    </cfRule>
  </conditionalFormatting>
  <conditionalFormatting sqref="I121:I122">
    <cfRule type="cellIs" dxfId="1680" priority="46" stopIfTrue="1" operator="equal">
      <formula>0</formula>
    </cfRule>
  </conditionalFormatting>
  <conditionalFormatting sqref="I121:I122">
    <cfRule type="cellIs" dxfId="1679" priority="45" stopIfTrue="1" operator="equal">
      <formula>0</formula>
    </cfRule>
  </conditionalFormatting>
  <conditionalFormatting sqref="I106">
    <cfRule type="cellIs" dxfId="1678" priority="52" stopIfTrue="1" operator="equal">
      <formula>0</formula>
    </cfRule>
  </conditionalFormatting>
  <conditionalFormatting sqref="I106">
    <cfRule type="cellIs" dxfId="1677" priority="51" stopIfTrue="1" operator="equal">
      <formula>0</formula>
    </cfRule>
  </conditionalFormatting>
  <conditionalFormatting sqref="I106">
    <cfRule type="cellIs" dxfId="1676" priority="50" stopIfTrue="1" operator="equal">
      <formula>0</formula>
    </cfRule>
  </conditionalFormatting>
  <conditionalFormatting sqref="I104:I105">
    <cfRule type="cellIs" dxfId="1675" priority="49" stopIfTrue="1" operator="equal">
      <formula>0</formula>
    </cfRule>
  </conditionalFormatting>
  <conditionalFormatting sqref="I104:I105">
    <cfRule type="cellIs" dxfId="1674" priority="48" stopIfTrue="1" operator="equal">
      <formula>0</formula>
    </cfRule>
  </conditionalFormatting>
  <conditionalFormatting sqref="I121:I122">
    <cfRule type="cellIs" dxfId="1673" priority="44" stopIfTrue="1" operator="equal">
      <formula>0</formula>
    </cfRule>
  </conditionalFormatting>
  <conditionalFormatting sqref="I138:I139">
    <cfRule type="cellIs" dxfId="1672" priority="43" stopIfTrue="1" operator="equal">
      <formula>0</formula>
    </cfRule>
  </conditionalFormatting>
  <conditionalFormatting sqref="I138:I139">
    <cfRule type="cellIs" dxfId="1671" priority="42" stopIfTrue="1" operator="equal">
      <formula>0</formula>
    </cfRule>
  </conditionalFormatting>
  <conditionalFormatting sqref="I138:I139">
    <cfRule type="cellIs" dxfId="1670" priority="41" stopIfTrue="1" operator="equal">
      <formula>0</formula>
    </cfRule>
  </conditionalFormatting>
  <conditionalFormatting sqref="I92:I94">
    <cfRule type="cellIs" dxfId="1669" priority="32" stopIfTrue="1" operator="equal">
      <formula>0</formula>
    </cfRule>
  </conditionalFormatting>
  <conditionalFormatting sqref="I92:I94">
    <cfRule type="cellIs" dxfId="1668" priority="31" stopIfTrue="1" operator="equal">
      <formula>0</formula>
    </cfRule>
  </conditionalFormatting>
  <conditionalFormatting sqref="I92:I94">
    <cfRule type="cellIs" dxfId="1667" priority="30" stopIfTrue="1" operator="equal">
      <formula>0</formula>
    </cfRule>
  </conditionalFormatting>
  <conditionalFormatting sqref="B88">
    <cfRule type="expression" dxfId="1666" priority="34">
      <formula>$G74&lt;&gt;""</formula>
    </cfRule>
  </conditionalFormatting>
  <conditionalFormatting sqref="I37:I39 I41">
    <cfRule type="cellIs" dxfId="1665" priority="26" stopIfTrue="1" operator="equal">
      <formula>0</formula>
    </cfRule>
  </conditionalFormatting>
  <conditionalFormatting sqref="I37:I39 I41">
    <cfRule type="cellIs" dxfId="1664" priority="25" stopIfTrue="1" operator="equal">
      <formula>0</formula>
    </cfRule>
  </conditionalFormatting>
  <conditionalFormatting sqref="I37:I39 I41">
    <cfRule type="cellIs" dxfId="1663" priority="24" stopIfTrue="1" operator="equal">
      <formula>0</formula>
    </cfRule>
  </conditionalFormatting>
  <conditionalFormatting sqref="I40">
    <cfRule type="cellIs" dxfId="1662" priority="23" stopIfTrue="1" operator="equal">
      <formula>0</formula>
    </cfRule>
  </conditionalFormatting>
  <conditionalFormatting sqref="I40">
    <cfRule type="cellIs" dxfId="1661" priority="22" stopIfTrue="1" operator="equal">
      <formula>0</formula>
    </cfRule>
  </conditionalFormatting>
  <conditionalFormatting sqref="I40">
    <cfRule type="cellIs" dxfId="1660" priority="21" stopIfTrue="1" operator="equal">
      <formula>0</formula>
    </cfRule>
  </conditionalFormatting>
  <conditionalFormatting sqref="B45:B46">
    <cfRule type="expression" dxfId="1659" priority="20">
      <formula>$G45&lt;&gt;""</formula>
    </cfRule>
  </conditionalFormatting>
  <conditionalFormatting sqref="I55:I60">
    <cfRule type="cellIs" dxfId="1658" priority="19" stopIfTrue="1" operator="equal">
      <formula>0</formula>
    </cfRule>
  </conditionalFormatting>
  <conditionalFormatting sqref="I55:I60">
    <cfRule type="cellIs" dxfId="1657" priority="18" stopIfTrue="1" operator="equal">
      <formula>0</formula>
    </cfRule>
  </conditionalFormatting>
  <conditionalFormatting sqref="I55:I60">
    <cfRule type="cellIs" dxfId="1656" priority="17" stopIfTrue="1" operator="equal">
      <formula>0</formula>
    </cfRule>
  </conditionalFormatting>
  <conditionalFormatting sqref="I71:I76">
    <cfRule type="cellIs" dxfId="1655" priority="16" stopIfTrue="1" operator="equal">
      <formula>0</formula>
    </cfRule>
  </conditionalFormatting>
  <conditionalFormatting sqref="I71:I76">
    <cfRule type="cellIs" dxfId="1654" priority="15" stopIfTrue="1" operator="equal">
      <formula>0</formula>
    </cfRule>
  </conditionalFormatting>
  <conditionalFormatting sqref="I71:I76">
    <cfRule type="cellIs" dxfId="1653" priority="14" stopIfTrue="1" operator="equal">
      <formula>0</formula>
    </cfRule>
  </conditionalFormatting>
  <conditionalFormatting sqref="I69:I70">
    <cfRule type="cellIs" dxfId="1652" priority="13" stopIfTrue="1" operator="equal">
      <formula>0</formula>
    </cfRule>
  </conditionalFormatting>
  <conditionalFormatting sqref="I69:I70">
    <cfRule type="cellIs" dxfId="1651" priority="12" stopIfTrue="1" operator="equal">
      <formula>0</formula>
    </cfRule>
  </conditionalFormatting>
  <conditionalFormatting sqref="I69:I70">
    <cfRule type="cellIs" dxfId="1650" priority="11" stopIfTrue="1" operator="equal">
      <formula>0</formula>
    </cfRule>
  </conditionalFormatting>
  <conditionalFormatting sqref="I86:I91">
    <cfRule type="cellIs" dxfId="1649" priority="10" stopIfTrue="1" operator="equal">
      <formula>0</formula>
    </cfRule>
  </conditionalFormatting>
  <conditionalFormatting sqref="I84:I85">
    <cfRule type="cellIs" dxfId="1648" priority="9" stopIfTrue="1" operator="equal">
      <formula>0</formula>
    </cfRule>
  </conditionalFormatting>
  <conditionalFormatting sqref="I84:I85">
    <cfRule type="cellIs" dxfId="1647" priority="8" stopIfTrue="1" operator="equal">
      <formula>0</formula>
    </cfRule>
  </conditionalFormatting>
  <conditionalFormatting sqref="I84:I85">
    <cfRule type="cellIs" dxfId="1646" priority="7" stopIfTrue="1" operator="equal">
      <formula>0</formula>
    </cfRule>
  </conditionalFormatting>
  <conditionalFormatting sqref="I32:I34 I36">
    <cfRule type="cellIs" dxfId="1645" priority="6" stopIfTrue="1" operator="equal">
      <formula>0</formula>
    </cfRule>
  </conditionalFormatting>
  <conditionalFormatting sqref="I32:I34 I36">
    <cfRule type="cellIs" dxfId="1644" priority="5" stopIfTrue="1" operator="equal">
      <formula>0</formula>
    </cfRule>
  </conditionalFormatting>
  <conditionalFormatting sqref="I32:I34 I36">
    <cfRule type="cellIs" dxfId="1643" priority="4" stopIfTrue="1" operator="equal">
      <formula>0</formula>
    </cfRule>
  </conditionalFormatting>
  <conditionalFormatting sqref="I35">
    <cfRule type="cellIs" dxfId="1642" priority="3" stopIfTrue="1" operator="equal">
      <formula>0</formula>
    </cfRule>
  </conditionalFormatting>
  <conditionalFormatting sqref="I35">
    <cfRule type="cellIs" dxfId="1641" priority="2" stopIfTrue="1" operator="equal">
      <formula>0</formula>
    </cfRule>
  </conditionalFormatting>
  <conditionalFormatting sqref="I35">
    <cfRule type="cellIs" dxfId="1640" priority="1" stopIfTrue="1" operator="equal">
      <formula>0</formula>
    </cfRule>
  </conditionalFormatting>
  <printOptions horizontalCentered="1" verticalCentered="1"/>
  <pageMargins left="0.39370078740157483" right="0.39370078740157483" top="0.39370078740157483" bottom="0.39370078740157483" header="0.31496062992125984" footer="0.31496062992125984"/>
  <pageSetup paperSize="8" scale="44" fitToHeight="3" orientation="portrait" r:id="rId1"/>
  <headerFooter alignWithMargins="0">
    <oddFooter>&amp;LENRBT307_Matrice_APS&amp;CRéférentiel Appels V7&amp;REn vigueur le 01/04/15</oddFooter>
  </headerFooter>
  <rowBreaks count="1" manualBreakCount="1">
    <brk id="67" min="2" max="8"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dimension ref="A1:AP98"/>
  <sheetViews>
    <sheetView showGridLines="0" zoomScale="80" zoomScaleNormal="80" workbookViewId="0">
      <pane xSplit="2" topLeftCell="C1" activePane="topRight" state="frozen"/>
      <selection activeCell="H27" sqref="H27"/>
      <selection pane="topRight" activeCell="B11" sqref="B11"/>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359"/>
      <c r="B7" s="359"/>
      <c r="C7" s="249"/>
      <c r="D7" s="249"/>
      <c r="E7" s="249"/>
      <c r="F7" s="249"/>
      <c r="G7" s="359"/>
      <c r="H7" s="359"/>
      <c r="I7" s="249"/>
      <c r="J7" s="249"/>
      <c r="K7" s="249"/>
      <c r="L7" s="249"/>
      <c r="M7" s="359"/>
      <c r="N7" s="359"/>
      <c r="O7" s="359"/>
      <c r="P7" s="249"/>
      <c r="Q7" s="249"/>
      <c r="R7" s="249"/>
      <c r="S7" s="359"/>
      <c r="T7" s="249"/>
      <c r="U7" s="249"/>
      <c r="V7" s="249"/>
      <c r="W7" s="249"/>
      <c r="X7" s="249"/>
      <c r="Y7" s="249"/>
      <c r="Z7" s="249"/>
      <c r="AA7" s="249"/>
      <c r="AB7" s="249"/>
      <c r="AC7" s="249"/>
      <c r="AD7" s="249"/>
      <c r="AE7" s="249"/>
      <c r="AF7" s="250"/>
      <c r="AG7" s="250"/>
      <c r="AH7" s="359"/>
      <c r="AI7" s="359"/>
      <c r="AJ7" s="359"/>
      <c r="AK7" s="33"/>
      <c r="AP7" s="246"/>
    </row>
    <row r="8" spans="1:42" s="248" customFormat="1" ht="30" x14ac:dyDescent="0.25">
      <c r="A8" s="359"/>
      <c r="B8" s="251" t="s">
        <v>13</v>
      </c>
      <c r="C8" s="249"/>
      <c r="D8" s="249"/>
      <c r="E8" s="249"/>
      <c r="F8" s="252" t="s">
        <v>2</v>
      </c>
      <c r="G8" s="617" t="s">
        <v>3</v>
      </c>
      <c r="H8" s="618"/>
      <c r="I8" s="249"/>
      <c r="J8" s="249"/>
      <c r="K8" s="249"/>
      <c r="L8" s="421" t="s">
        <v>93</v>
      </c>
      <c r="M8" s="621" t="s">
        <v>46</v>
      </c>
      <c r="N8" s="622"/>
      <c r="O8" s="359"/>
      <c r="P8" s="249"/>
      <c r="Q8" s="249"/>
      <c r="R8" s="253" t="s">
        <v>70</v>
      </c>
      <c r="T8" s="623" t="s">
        <v>45</v>
      </c>
      <c r="U8" s="624"/>
      <c r="V8" s="624"/>
      <c r="W8" s="624"/>
      <c r="X8" s="625"/>
      <c r="Y8" s="249"/>
      <c r="Z8" s="626" t="s">
        <v>94</v>
      </c>
      <c r="AA8" s="627"/>
      <c r="AB8" s="627"/>
      <c r="AC8" s="627"/>
      <c r="AD8" s="628"/>
      <c r="AE8" s="249"/>
      <c r="AF8" s="250"/>
      <c r="AG8" s="250"/>
      <c r="AH8" s="359"/>
      <c r="AI8" s="359"/>
      <c r="AJ8" s="359"/>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45" si="3">IFERROR(T23/S23,"")</f>
        <v/>
      </c>
      <c r="Q23" s="500"/>
      <c r="R23" s="480">
        <v>2</v>
      </c>
      <c r="S23" s="481">
        <f>IF(R23="NE","",Référentiel!I16)</f>
        <v>30</v>
      </c>
      <c r="T23" s="482" t="str">
        <f>IF(S68="NON","",IF(R23=F9,S23,IF(R23=F10,0,IF(R23=F11,0,IF(R23=F12,"",)))))</f>
        <v/>
      </c>
      <c r="U23" s="501"/>
      <c r="V23" s="485" t="str">
        <f t="shared" ref="V23:V45" si="4">IFERROR(Z23/Y23,"")</f>
        <v/>
      </c>
      <c r="W23" s="500"/>
      <c r="X23" s="480">
        <v>2</v>
      </c>
      <c r="Y23" s="481">
        <f>IF(X23="NE","",Référentiel!I16)</f>
        <v>30</v>
      </c>
      <c r="Z23" s="482" t="str">
        <f>IF(Y68="NON","",IF(X23=F9,Y23,IF(X23=F10,0,IF(X23=F11,0,IF(X23=F12,"",)))))</f>
        <v/>
      </c>
      <c r="AA23" s="286"/>
      <c r="AB23" s="286" t="str">
        <f t="shared" ref="AB23:AB4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ref="P46:P65" si="19">IFERROR(T46/S46,"")</f>
        <v/>
      </c>
      <c r="Q46" s="504"/>
      <c r="R46" s="488"/>
      <c r="S46" s="489"/>
      <c r="T46" s="490"/>
      <c r="U46" s="501"/>
      <c r="V46" s="485" t="str">
        <f t="shared" ref="V46:V65" si="20">IFERROR(Z46/Y46,"")</f>
        <v/>
      </c>
      <c r="W46" s="504"/>
      <c r="X46" s="488"/>
      <c r="Y46" s="489"/>
      <c r="Z46" s="490"/>
      <c r="AA46" s="286"/>
      <c r="AB46" s="286" t="str">
        <f t="shared" ref="AB46:AB65" si="21">IFERROR(AF46/AE46,"")</f>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22">IFERROR(H48/G48,"")</f>
        <v/>
      </c>
      <c r="E48" s="288"/>
      <c r="F48" s="480">
        <v>2</v>
      </c>
      <c r="G48" s="481">
        <f>IF(F48="NE","",Référentiel!I69)</f>
        <v>20</v>
      </c>
      <c r="H48" s="482" t="str">
        <f>IF(G68="NON","",IF(F48=F9,G48,IF(F48=F10,0,IF(F48=F11,0,IF(F48=F12,"",)))))</f>
        <v/>
      </c>
      <c r="I48" s="286"/>
      <c r="J48" s="286" t="str">
        <f t="shared" ref="J48:J56" si="23">IFERROR(N48/M48,"")</f>
        <v/>
      </c>
      <c r="K48" s="288"/>
      <c r="L48" s="480">
        <v>2</v>
      </c>
      <c r="M48" s="481">
        <f>IF(L48="NE","",Référentiel!I69)</f>
        <v>20</v>
      </c>
      <c r="N48" s="482" t="str">
        <f>IF(M68="NON","",IF(L48=F9,M48,IF(L48=F10,0,IF(L48=L11,0,IF(L48=L12,"",)))))</f>
        <v/>
      </c>
      <c r="O48" s="485"/>
      <c r="P48" s="485" t="str">
        <f t="shared" si="19"/>
        <v/>
      </c>
      <c r="Q48" s="500"/>
      <c r="R48" s="480">
        <v>2</v>
      </c>
      <c r="S48" s="481">
        <f>IF(R48="NE","",Référentiel!I69)</f>
        <v>20</v>
      </c>
      <c r="T48" s="482" t="str">
        <f>IF(S68="NON","",IF(R48=F9,S48,IF(R48=F10,0,IF(R48=F11,0,IF(R48=F12,"",)))))</f>
        <v/>
      </c>
      <c r="U48" s="501"/>
      <c r="V48" s="485" t="str">
        <f t="shared" si="20"/>
        <v/>
      </c>
      <c r="W48" s="500"/>
      <c r="X48" s="480">
        <v>2</v>
      </c>
      <c r="Y48" s="481">
        <f>IF(X48="NE","",Référentiel!I69)</f>
        <v>20</v>
      </c>
      <c r="Z48" s="482" t="str">
        <f>IF(Y68="NON","",IF(X48=F9,Y48,IF(X48=F10,0,IF(X48=F11,0,IF(X48=F12,"",)))))</f>
        <v/>
      </c>
      <c r="AA48" s="286"/>
      <c r="AB48" s="286" t="str">
        <f t="shared" si="21"/>
        <v/>
      </c>
      <c r="AC48" s="288"/>
      <c r="AD48" s="480">
        <v>2</v>
      </c>
      <c r="AE48" s="481">
        <f>IF(AD48="NE","",Référentiel!I69)</f>
        <v>20</v>
      </c>
      <c r="AF48" s="482" t="str">
        <f>IF(AE68="NON","",IF(AD48=F9,AE48,IF(AD48=F10,0,IF(AD48=F11,0,IF(AD48=F12,"",)))))</f>
        <v/>
      </c>
      <c r="AG48" s="289"/>
      <c r="AH48" s="515" t="str">
        <f t="shared" ref="AH48:AH55" si="24">IFERROR(AVERAGE(H48,N48,T48,Z48,AF48),"")</f>
        <v/>
      </c>
      <c r="AI48" s="516" t="str">
        <f>IFERROR(AVERAGE(D48,J48,P48,V48,AB48),"")</f>
        <v/>
      </c>
      <c r="AP48" s="239"/>
    </row>
    <row r="49" spans="1:42" ht="17.25" customHeight="1" x14ac:dyDescent="0.25">
      <c r="B49" s="475" t="str">
        <f>Référentiel!C70</f>
        <v>Expression orale</v>
      </c>
      <c r="D49" s="286" t="str">
        <f t="shared" si="22"/>
        <v/>
      </c>
      <c r="E49" s="288"/>
      <c r="F49" s="480">
        <v>2</v>
      </c>
      <c r="G49" s="481">
        <f>IF(F49="NE","",Référentiel!I70)</f>
        <v>50</v>
      </c>
      <c r="H49" s="482" t="str">
        <f>IF(G68="NON","",IF(F49=F9,G49,IF(F49=F10,0,IF(F49=F11,0,IF(F49=F12,"",)))))</f>
        <v/>
      </c>
      <c r="I49" s="286"/>
      <c r="J49" s="286" t="str">
        <f t="shared" si="23"/>
        <v/>
      </c>
      <c r="K49" s="288"/>
      <c r="L49" s="480">
        <v>2</v>
      </c>
      <c r="M49" s="481">
        <f>IF(L49="NE","",Référentiel!I70)</f>
        <v>50</v>
      </c>
      <c r="N49" s="482" t="str">
        <f>IF(M68="NON","",IF(L49=F9,M49,IF(L49=F10,0,IF(L49=F11,0,IF(L49=F10,"",)))))</f>
        <v/>
      </c>
      <c r="O49" s="485"/>
      <c r="P49" s="485" t="str">
        <f t="shared" si="19"/>
        <v/>
      </c>
      <c r="Q49" s="500"/>
      <c r="R49" s="480">
        <v>2</v>
      </c>
      <c r="S49" s="481">
        <f>IF(R49="NE","",Référentiel!I70)</f>
        <v>50</v>
      </c>
      <c r="T49" s="482" t="str">
        <f>IF(S68="NON","",IF(R49=F9,S49,IF(R49=F10,0,IF(R49=F11,0,IF(R49=F12,"",)))))</f>
        <v/>
      </c>
      <c r="U49" s="501"/>
      <c r="V49" s="485" t="str">
        <f t="shared" si="20"/>
        <v/>
      </c>
      <c r="W49" s="500"/>
      <c r="X49" s="480">
        <v>2</v>
      </c>
      <c r="Y49" s="481">
        <f>IF(X49="NE","",Référentiel!I70)</f>
        <v>50</v>
      </c>
      <c r="Z49" s="482" t="str">
        <f>IF(Y68="NON","",IF(X49=F9,Y49,IF(X49=F10,0,IF(X49=F11,0,IF(X49=F12,"",)))))</f>
        <v/>
      </c>
      <c r="AA49" s="286"/>
      <c r="AB49" s="286" t="str">
        <f t="shared" si="21"/>
        <v/>
      </c>
      <c r="AC49" s="288"/>
      <c r="AD49" s="480">
        <v>2</v>
      </c>
      <c r="AE49" s="481">
        <f>IF(AD49="NE","",Référentiel!I70)</f>
        <v>50</v>
      </c>
      <c r="AF49" s="482" t="str">
        <f>IF(AE68="NON","",IF(AD49=F9,AE49,IF(AD49=F10,0,IF(AD49=F11,0,IF(AD49=F12,"",)))))</f>
        <v/>
      </c>
      <c r="AG49" s="289"/>
      <c r="AH49" s="515" t="str">
        <f t="shared" si="24"/>
        <v/>
      </c>
      <c r="AI49" s="516" t="str">
        <f t="shared" ref="AI49:AI54" si="25">IFERROR(AVERAGE(D49,J49,P49,V49,AB49),"")</f>
        <v/>
      </c>
      <c r="AP49" s="239"/>
    </row>
    <row r="50" spans="1:42" ht="18.75" customHeight="1" x14ac:dyDescent="0.25">
      <c r="B50" s="475" t="str">
        <f>Référentiel!C71</f>
        <v>Convivialité, ton</v>
      </c>
      <c r="D50" s="286" t="str">
        <f t="shared" si="22"/>
        <v/>
      </c>
      <c r="E50" s="288"/>
      <c r="F50" s="480">
        <v>2</v>
      </c>
      <c r="G50" s="481">
        <f>IF(F50="NE","",Référentiel!I71)</f>
        <v>30</v>
      </c>
      <c r="H50" s="482" t="str">
        <f>IF(G68="NON","",IF(F50=F9,G50,IF(F50=F10,0,IF(F50=F11,0,IF(F50=F12,"",)))))</f>
        <v/>
      </c>
      <c r="I50" s="286"/>
      <c r="J50" s="286" t="str">
        <f t="shared" si="23"/>
        <v/>
      </c>
      <c r="K50" s="288"/>
      <c r="L50" s="480">
        <v>2</v>
      </c>
      <c r="M50" s="481">
        <f>IF(L50="NE","",Référentiel!I71)</f>
        <v>30</v>
      </c>
      <c r="N50" s="482" t="str">
        <f>IF(M68="NON","",IF(L50=F9,M50,IF(L50=F10,0,IF(L50=F11,0,IF(L50=F14,"",)))))</f>
        <v/>
      </c>
      <c r="O50" s="485"/>
      <c r="P50" s="485" t="str">
        <f t="shared" si="19"/>
        <v/>
      </c>
      <c r="Q50" s="500"/>
      <c r="R50" s="480">
        <v>2</v>
      </c>
      <c r="S50" s="481">
        <f>IF(R50="NE","",Référentiel!I71)</f>
        <v>30</v>
      </c>
      <c r="T50" s="482" t="str">
        <f>IF(S68="NON","",IF(R50=F9,S50,IF(R50=F10,0,IF(R50=F11,0,IF(R50=F12,"",)))))</f>
        <v/>
      </c>
      <c r="U50" s="501"/>
      <c r="V50" s="485" t="str">
        <f t="shared" si="20"/>
        <v/>
      </c>
      <c r="W50" s="500"/>
      <c r="X50" s="480">
        <v>2</v>
      </c>
      <c r="Y50" s="481">
        <f>IF(X50="NE","",Référentiel!I71)</f>
        <v>30</v>
      </c>
      <c r="Z50" s="482" t="str">
        <f>IF(Y68="NON","",IF(X50=F9,Y50,IF(X50=F10,0,IF(X50=F11,0,IF(X50=F12,"",)))))</f>
        <v/>
      </c>
      <c r="AA50" s="286"/>
      <c r="AB50" s="286" t="str">
        <f t="shared" si="21"/>
        <v/>
      </c>
      <c r="AC50" s="288"/>
      <c r="AD50" s="480">
        <v>2</v>
      </c>
      <c r="AE50" s="481">
        <f>IF(AD50="NE","",Référentiel!I71)</f>
        <v>30</v>
      </c>
      <c r="AF50" s="482" t="str">
        <f>IF(AE68="NON","",IF(AD50=F9,AE50,IF(AD50=F10,0,IF(AD50=F11,0,IF(AD50=F12,"",)))))</f>
        <v/>
      </c>
      <c r="AG50" s="289"/>
      <c r="AH50" s="515" t="str">
        <f t="shared" si="24"/>
        <v/>
      </c>
      <c r="AI50" s="516" t="str">
        <f t="shared" si="25"/>
        <v/>
      </c>
      <c r="AP50" s="239"/>
    </row>
    <row r="51" spans="1:42" ht="21.75" customHeight="1" x14ac:dyDescent="0.25">
      <c r="B51" s="475" t="str">
        <f>Référentiel!C72</f>
        <v>Rythme</v>
      </c>
      <c r="D51" s="286" t="str">
        <f t="shared" si="22"/>
        <v/>
      </c>
      <c r="E51" s="288"/>
      <c r="F51" s="480">
        <v>2</v>
      </c>
      <c r="G51" s="481">
        <f>IF(F51="NE","",Référentiel!I72)</f>
        <v>20</v>
      </c>
      <c r="H51" s="482" t="str">
        <f>IF(G68="NON","",IF(F51=F9,G51,IF(F51=F10,0,IF(F51=F11,0,IF(F51=F12,"",)))))</f>
        <v/>
      </c>
      <c r="I51" s="286"/>
      <c r="J51" s="286" t="str">
        <f t="shared" si="23"/>
        <v/>
      </c>
      <c r="K51" s="288"/>
      <c r="L51" s="480">
        <v>2</v>
      </c>
      <c r="M51" s="481">
        <f>IF(L51="NE","",Référentiel!I72)</f>
        <v>20</v>
      </c>
      <c r="N51" s="482" t="str">
        <f>IF(M68="NON","",IF(L51=F9,M51,IF(L51=F10,0,IF(L51=F11,0,IF(L51=F15,"",)))))</f>
        <v/>
      </c>
      <c r="O51" s="485"/>
      <c r="P51" s="485" t="str">
        <f t="shared" si="19"/>
        <v/>
      </c>
      <c r="Q51" s="500"/>
      <c r="R51" s="480">
        <v>2</v>
      </c>
      <c r="S51" s="481">
        <f>IF(R51="NE","",Référentiel!I72)</f>
        <v>20</v>
      </c>
      <c r="T51" s="482" t="str">
        <f>IF(S68="NON","",IF(R51=F9,S51,IF(R51=F10,0,IF(R51=F11,0,IF(R51=F12,"",)))))</f>
        <v/>
      </c>
      <c r="U51" s="501"/>
      <c r="V51" s="485" t="str">
        <f t="shared" si="20"/>
        <v/>
      </c>
      <c r="W51" s="500"/>
      <c r="X51" s="480">
        <v>2</v>
      </c>
      <c r="Y51" s="481">
        <f>IF(X51="NE","",Référentiel!I72)</f>
        <v>20</v>
      </c>
      <c r="Z51" s="482" t="str">
        <f>IF(Y68="NON","",IF(X51=F9,Y51,IF(X51=F10,0,IF(X51=F11,0,IF(X51=F12,"",)))))</f>
        <v/>
      </c>
      <c r="AA51" s="286"/>
      <c r="AB51" s="286" t="str">
        <f t="shared" si="21"/>
        <v/>
      </c>
      <c r="AC51" s="288"/>
      <c r="AD51" s="480">
        <v>2</v>
      </c>
      <c r="AE51" s="481">
        <f>IF(AD51="NE","",Référentiel!I72)</f>
        <v>20</v>
      </c>
      <c r="AF51" s="482" t="str">
        <f>IF(AE68="NON","",IF(AD51=F9,AE51,IF(AD51=F10,0,IF(AD51=F11,0,IF(AD51=F12,"",)))))</f>
        <v/>
      </c>
      <c r="AG51" s="289"/>
      <c r="AH51" s="515" t="str">
        <f t="shared" si="24"/>
        <v/>
      </c>
      <c r="AI51" s="516" t="str">
        <f t="shared" si="25"/>
        <v/>
      </c>
      <c r="AP51" s="239"/>
    </row>
    <row r="52" spans="1:42" ht="21" customHeight="1" x14ac:dyDescent="0.25">
      <c r="B52" s="475" t="str">
        <f>Référentiel!C73</f>
        <v>Écoute active / Empathie</v>
      </c>
      <c r="D52" s="286" t="str">
        <f t="shared" si="22"/>
        <v/>
      </c>
      <c r="E52" s="288"/>
      <c r="F52" s="480">
        <v>2</v>
      </c>
      <c r="G52" s="481">
        <f>IF(F52="NE","",Référentiel!I73)</f>
        <v>30</v>
      </c>
      <c r="H52" s="482" t="str">
        <f>IF(G68="NON","",IF(F52=F9,G52,IF(F52=F10,0,IF(F52=F11,0,IF(F52=F12,"",)))))</f>
        <v/>
      </c>
      <c r="I52" s="286"/>
      <c r="J52" s="286" t="str">
        <f t="shared" si="23"/>
        <v/>
      </c>
      <c r="K52" s="288"/>
      <c r="L52" s="480">
        <v>2</v>
      </c>
      <c r="M52" s="481">
        <f>IF(L52="NE","",Référentiel!I73)</f>
        <v>30</v>
      </c>
      <c r="N52" s="482" t="str">
        <f>IF(M68="NON","",IF(L52=F9,M52,IF(L52=F10,0,IF(L52=F11,0,IF(L52=F16,"",)))))</f>
        <v/>
      </c>
      <c r="O52" s="485"/>
      <c r="P52" s="485" t="str">
        <f t="shared" si="19"/>
        <v/>
      </c>
      <c r="Q52" s="500"/>
      <c r="R52" s="480">
        <v>2</v>
      </c>
      <c r="S52" s="481">
        <f>IF(R52="NE","",Référentiel!I73)</f>
        <v>30</v>
      </c>
      <c r="T52" s="482" t="str">
        <f>IF(S68="NON","",IF(R52=F9,S52,IF(R52=F10,0,IF(R52=F11,0,IF(R52=F12,"",)))))</f>
        <v/>
      </c>
      <c r="U52" s="501"/>
      <c r="V52" s="485" t="str">
        <f t="shared" si="20"/>
        <v/>
      </c>
      <c r="W52" s="500"/>
      <c r="X52" s="480">
        <v>2</v>
      </c>
      <c r="Y52" s="481">
        <f>IF(X52="NE","",Référentiel!I73)</f>
        <v>30</v>
      </c>
      <c r="Z52" s="482" t="str">
        <f>IF(Y68="NON","",IF(X52=F9,Y52,IF(X52=F10,0,IF(X52=F11,0,IF(X52=F12,"",)))))</f>
        <v/>
      </c>
      <c r="AA52" s="286"/>
      <c r="AB52" s="286" t="str">
        <f t="shared" si="21"/>
        <v/>
      </c>
      <c r="AC52" s="288"/>
      <c r="AD52" s="480">
        <v>2</v>
      </c>
      <c r="AE52" s="481">
        <f>IF(AD52="NE","",Référentiel!I73)</f>
        <v>30</v>
      </c>
      <c r="AF52" s="482" t="str">
        <f>IF(AE68="NON","",IF(AD52=F9,AE52,IF(AD52=F10,0,IF(AD52=F11,0,IF(AD52=F12,"",)))))</f>
        <v/>
      </c>
      <c r="AG52" s="289"/>
      <c r="AH52" s="515" t="str">
        <f t="shared" si="24"/>
        <v/>
      </c>
      <c r="AI52" s="516" t="str">
        <f t="shared" si="25"/>
        <v/>
      </c>
      <c r="AP52" s="239"/>
    </row>
    <row r="53" spans="1:42" ht="18.75" customHeight="1" x14ac:dyDescent="0.25">
      <c r="B53" s="475" t="str">
        <f>Référentiel!C74</f>
        <v>Directivité / Gestion de l'entretien</v>
      </c>
      <c r="D53" s="286" t="str">
        <f t="shared" si="22"/>
        <v/>
      </c>
      <c r="E53" s="288"/>
      <c r="F53" s="480">
        <v>2</v>
      </c>
      <c r="G53" s="481">
        <f>IF(F53="NE","",Référentiel!I74)</f>
        <v>30</v>
      </c>
      <c r="H53" s="482" t="str">
        <f>IF(G68="NON","",IF(F53=F9,G53,IF(F53=F10,0,IF(F53=F11,0,IF(F53=F12,"",)))))</f>
        <v/>
      </c>
      <c r="I53" s="286"/>
      <c r="J53" s="286" t="str">
        <f t="shared" si="23"/>
        <v/>
      </c>
      <c r="K53" s="288"/>
      <c r="L53" s="480">
        <v>2</v>
      </c>
      <c r="M53" s="481">
        <f>IF(L53="NE","",Référentiel!I74)</f>
        <v>30</v>
      </c>
      <c r="N53" s="482" t="str">
        <f>IF(M68="NON","",IF(L53=F9,M53,IF(L53=F10,0,IF(L53=F11,0,IF(L53=F17,"",)))))</f>
        <v/>
      </c>
      <c r="O53" s="485"/>
      <c r="P53" s="485" t="str">
        <f t="shared" si="19"/>
        <v/>
      </c>
      <c r="Q53" s="500"/>
      <c r="R53" s="480">
        <v>2</v>
      </c>
      <c r="S53" s="481">
        <f>IF(R53="NE","",Référentiel!I74)</f>
        <v>30</v>
      </c>
      <c r="T53" s="482" t="str">
        <f>IF(S68="NON","",IF(R53=F9,S53,IF(R53=F10,0,IF(R53=F11,0,IF(R53=F12,"",)))))</f>
        <v/>
      </c>
      <c r="U53" s="501"/>
      <c r="V53" s="485" t="str">
        <f t="shared" si="20"/>
        <v/>
      </c>
      <c r="W53" s="500"/>
      <c r="X53" s="480">
        <v>2</v>
      </c>
      <c r="Y53" s="481">
        <f>IF(X53="NE","",Référentiel!I74)</f>
        <v>30</v>
      </c>
      <c r="Z53" s="482" t="str">
        <f>IF(Y68="NON","",IF(X53=F9,Y53,IF(X53=F10,0,IF(X53=F11,0,IF(X53=F12,"",)))))</f>
        <v/>
      </c>
      <c r="AA53" s="286"/>
      <c r="AB53" s="286" t="str">
        <f t="shared" si="21"/>
        <v/>
      </c>
      <c r="AC53" s="288"/>
      <c r="AD53" s="480">
        <v>2</v>
      </c>
      <c r="AE53" s="481">
        <f>IF(AD53="NE","",Référentiel!I74)</f>
        <v>30</v>
      </c>
      <c r="AF53" s="482" t="str">
        <f>IF(AE68="NON","",IF(AD53=F9,AE53,IF(AD53=F10,0,IF(AD53=F11,0,IF(AD53=F12,"",)))))</f>
        <v/>
      </c>
      <c r="AG53" s="289"/>
      <c r="AH53" s="515" t="str">
        <f t="shared" si="24"/>
        <v/>
      </c>
      <c r="AI53" s="516" t="str">
        <f t="shared" si="25"/>
        <v/>
      </c>
      <c r="AP53" s="239"/>
    </row>
    <row r="54" spans="1:42" ht="26.25" customHeight="1" x14ac:dyDescent="0.25">
      <c r="B54" s="475" t="str">
        <f>Référentiel!C75</f>
        <v>Pro activité &amp; valorisation</v>
      </c>
      <c r="D54" s="286" t="str">
        <f t="shared" si="22"/>
        <v/>
      </c>
      <c r="E54" s="288"/>
      <c r="F54" s="480">
        <v>2</v>
      </c>
      <c r="G54" s="481">
        <f>IF(F54="NE","",Référentiel!I75)</f>
        <v>20</v>
      </c>
      <c r="H54" s="482" t="str">
        <f>IF(G68="NON","",IF(F54=F9,G54,IF(F54=F10,0,IF(F54=F11,0,IF(F54=F12,"",)))))</f>
        <v/>
      </c>
      <c r="I54" s="286"/>
      <c r="J54" s="286" t="str">
        <f t="shared" si="23"/>
        <v/>
      </c>
      <c r="K54" s="288"/>
      <c r="L54" s="480">
        <v>2</v>
      </c>
      <c r="M54" s="481">
        <f>IF(L54="NE","",Référentiel!I75)</f>
        <v>20</v>
      </c>
      <c r="N54" s="482" t="str">
        <f>IF(M68="NON","",IF(L54=F9,M54,IF(L54=F10,0,IF(L54=F11,0,IF(L54=F18,"",)))))</f>
        <v/>
      </c>
      <c r="O54" s="485"/>
      <c r="P54" s="485" t="str">
        <f t="shared" si="19"/>
        <v/>
      </c>
      <c r="Q54" s="500"/>
      <c r="R54" s="480">
        <v>2</v>
      </c>
      <c r="S54" s="481">
        <f>IF(R54="NE","",Référentiel!I75)</f>
        <v>20</v>
      </c>
      <c r="T54" s="482" t="str">
        <f>IF(S68="NON","",IF(R54=F9,S54,IF(R54=F10,0,IF(R54=F11,0,IF(R54=F12,"",)))))</f>
        <v/>
      </c>
      <c r="U54" s="501"/>
      <c r="V54" s="485" t="str">
        <f t="shared" si="20"/>
        <v/>
      </c>
      <c r="W54" s="500"/>
      <c r="X54" s="480">
        <v>2</v>
      </c>
      <c r="Y54" s="481">
        <f>IF(X54="NE","",Référentiel!I75)</f>
        <v>20</v>
      </c>
      <c r="Z54" s="482" t="str">
        <f>IF(Y68="NON","",IF(X54=F9,Y54,IF(X54=F10,0,IF(X54=F11,0,IF(X54=F12,"",)))))</f>
        <v/>
      </c>
      <c r="AA54" s="286"/>
      <c r="AB54" s="286" t="str">
        <f t="shared" si="21"/>
        <v/>
      </c>
      <c r="AC54" s="288"/>
      <c r="AD54" s="480">
        <v>2</v>
      </c>
      <c r="AE54" s="481">
        <f>IF(AD54="NE","",Référentiel!I75)</f>
        <v>20</v>
      </c>
      <c r="AF54" s="482" t="str">
        <f>IF(AE68="NON","",IF(AD54=F9,AE54,IF(AD54=#REF!,(AE54/2),IF(AD54=F11,0,IF(AD54=F12,"",)))))</f>
        <v/>
      </c>
      <c r="AG54" s="289"/>
      <c r="AH54" s="515" t="str">
        <f t="shared" si="24"/>
        <v/>
      </c>
      <c r="AI54" s="516" t="str">
        <f t="shared" si="25"/>
        <v/>
      </c>
      <c r="AP54" s="239"/>
    </row>
    <row r="55" spans="1:42" ht="20.25" customHeight="1" x14ac:dyDescent="0.25">
      <c r="B55" s="475" t="str">
        <f>Référentiel!C76</f>
        <v xml:space="preserve">Capital confiance / Qualité relationnelle </v>
      </c>
      <c r="D55" s="286" t="str">
        <f t="shared" si="22"/>
        <v/>
      </c>
      <c r="E55" s="288"/>
      <c r="F55" s="480">
        <v>2</v>
      </c>
      <c r="G55" s="481">
        <f>IF(F55="NE","",Référentiel!I76)</f>
        <v>30</v>
      </c>
      <c r="H55" s="482" t="str">
        <f>IF(G68="NON","",IF(F55=F9,G55,IF(F55=F10,0,IF(F55=F11,0,IF(F55=F12,"",)))))</f>
        <v/>
      </c>
      <c r="I55" s="286"/>
      <c r="J55" s="286" t="str">
        <f t="shared" si="23"/>
        <v/>
      </c>
      <c r="K55" s="288"/>
      <c r="L55" s="480">
        <v>2</v>
      </c>
      <c r="M55" s="481">
        <f>IF(L55="NE","",Référentiel!I76)</f>
        <v>30</v>
      </c>
      <c r="N55" s="482" t="str">
        <f>IF(M68="NON","",IF(L55=F9,M55,IF(L55=F10,0,IF(L55=F11,0,IF(L55=F19,"",)))))</f>
        <v/>
      </c>
      <c r="O55" s="485"/>
      <c r="P55" s="485" t="str">
        <f t="shared" si="19"/>
        <v/>
      </c>
      <c r="Q55" s="500"/>
      <c r="R55" s="480">
        <v>2</v>
      </c>
      <c r="S55" s="481">
        <f>IF(R55="NE","",Référentiel!I76)</f>
        <v>30</v>
      </c>
      <c r="T55" s="482" t="str">
        <f>IF(S68="NON","",IF(R55=F9,S55,IF(R55=F10,0,IF(R55=F11,0,IF(R55=F12,"",)))))</f>
        <v/>
      </c>
      <c r="U55" s="501"/>
      <c r="V55" s="485" t="str">
        <f t="shared" si="20"/>
        <v/>
      </c>
      <c r="W55" s="500"/>
      <c r="X55" s="480">
        <v>2</v>
      </c>
      <c r="Y55" s="481">
        <f>IF(X55="NE","",Référentiel!I76)</f>
        <v>30</v>
      </c>
      <c r="Z55" s="482" t="str">
        <f>IF(Y68="NON","",IF(X55=F9,Y55,IF(X55=F10,0,IF(X55=F11,0,IF(X55=F12,"",)))))</f>
        <v/>
      </c>
      <c r="AA55" s="286"/>
      <c r="AB55" s="286" t="str">
        <f t="shared" si="21"/>
        <v/>
      </c>
      <c r="AC55" s="288"/>
      <c r="AD55" s="480">
        <v>2</v>
      </c>
      <c r="AE55" s="481">
        <f>IF(AD55="NE","",Référentiel!I76)</f>
        <v>30</v>
      </c>
      <c r="AF55" s="482" t="str">
        <f>IF(AE68="NON","",IF(AD55=F9,AE55,IF(AD55=F10,0,IF(AD55=F11,0,IF(AD55=F12,"",)))))</f>
        <v/>
      </c>
      <c r="AG55" s="289"/>
      <c r="AH55" s="515" t="str">
        <f t="shared" si="24"/>
        <v/>
      </c>
      <c r="AI55" s="516" t="str">
        <f>IFERROR(AVERAGE(D55,J55,P55,V55,AB55),"")</f>
        <v/>
      </c>
      <c r="AP55" s="239"/>
    </row>
    <row r="56" spans="1:42" ht="8.25" customHeight="1" x14ac:dyDescent="0.25">
      <c r="A56" s="297"/>
      <c r="B56" s="302"/>
      <c r="D56" s="286" t="str">
        <f t="shared" si="22"/>
        <v/>
      </c>
      <c r="E56" s="303"/>
      <c r="F56" s="488"/>
      <c r="G56" s="489"/>
      <c r="H56" s="490"/>
      <c r="I56" s="286"/>
      <c r="J56" s="286" t="str">
        <f t="shared" si="23"/>
        <v/>
      </c>
      <c r="K56" s="303"/>
      <c r="L56" s="488"/>
      <c r="M56" s="489"/>
      <c r="N56" s="490"/>
      <c r="O56" s="485"/>
      <c r="P56" s="485" t="str">
        <f t="shared" si="19"/>
        <v/>
      </c>
      <c r="Q56" s="504"/>
      <c r="R56" s="488"/>
      <c r="S56" s="489"/>
      <c r="T56" s="490"/>
      <c r="U56" s="501"/>
      <c r="V56" s="485" t="str">
        <f t="shared" si="20"/>
        <v/>
      </c>
      <c r="W56" s="504"/>
      <c r="X56" s="488"/>
      <c r="Y56" s="489"/>
      <c r="Z56" s="490"/>
      <c r="AA56" s="286"/>
      <c r="AB56" s="286" t="str">
        <f t="shared" si="21"/>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6">IFERROR(H58/G58,"")</f>
        <v/>
      </c>
      <c r="E58" s="288"/>
      <c r="F58" s="480">
        <v>2</v>
      </c>
      <c r="G58" s="481">
        <f>IF(F58="NE","",Référentiel!I84)</f>
        <v>70</v>
      </c>
      <c r="H58" s="482" t="str">
        <f>IF(G68="NON","",IF(F58=F9,G58,IF(F58=F10,0,IF(F58=F11,0,IF(F58=F12,"",)))))</f>
        <v/>
      </c>
      <c r="I58" s="286"/>
      <c r="J58" s="286" t="str">
        <f t="shared" ref="J58:J65" si="27">IFERROR(N58/M58,"")</f>
        <v/>
      </c>
      <c r="K58" s="288"/>
      <c r="L58" s="480">
        <v>2</v>
      </c>
      <c r="M58" s="481">
        <f>IF(L58="NE","",Référentiel!I84)</f>
        <v>70</v>
      </c>
      <c r="N58" s="482" t="str">
        <f>IF(M68="NON","",IF(L58=F9,M58,IF(L58=F10,0,IF(L58=F11,0,IF(L58=F12,"",)))))</f>
        <v/>
      </c>
      <c r="O58" s="485"/>
      <c r="P58" s="485" t="str">
        <f t="shared" si="19"/>
        <v/>
      </c>
      <c r="Q58" s="500"/>
      <c r="R58" s="480">
        <v>2</v>
      </c>
      <c r="S58" s="481">
        <f>IF(R58="NE","",Référentiel!I84)</f>
        <v>70</v>
      </c>
      <c r="T58" s="482" t="str">
        <f>IF(S68="NON","",IF(R58=F9,S58,IF(R58=F10,0,IF(R58=F11,0,IF(R58=F12,"",)))))</f>
        <v/>
      </c>
      <c r="U58" s="501"/>
      <c r="V58" s="485" t="str">
        <f t="shared" si="20"/>
        <v/>
      </c>
      <c r="W58" s="500"/>
      <c r="X58" s="480">
        <v>2</v>
      </c>
      <c r="Y58" s="481">
        <f>IF(X58="NE","",Référentiel!I84)</f>
        <v>70</v>
      </c>
      <c r="Z58" s="482" t="str">
        <f>IF(Y68="NON","",IF(X58=F9,Y58,IF(X58=F10,0,IF(X58=F11,0,IF(X58=F12,"",)))))</f>
        <v/>
      </c>
      <c r="AA58" s="286"/>
      <c r="AB58" s="286" t="str">
        <f t="shared" si="21"/>
        <v/>
      </c>
      <c r="AC58" s="288"/>
      <c r="AD58" s="480">
        <v>2</v>
      </c>
      <c r="AE58" s="481">
        <f>IF(AD58="NE","",Référentiel!I84)</f>
        <v>70</v>
      </c>
      <c r="AF58" s="482" t="str">
        <f>IF(AE68="NON","",IF(AD58=F9,AE58,IF(AD58=F10,0,IF(AD58=F11,0,IF(AD58=F12,"",)))))</f>
        <v/>
      </c>
      <c r="AG58" s="289"/>
      <c r="AH58" s="515" t="str">
        <f t="shared" ref="AH58:AH65" si="28">IFERROR(AVERAGE(H58,N58,T58,Z58,AF58),"")</f>
        <v/>
      </c>
      <c r="AI58" s="516" t="str">
        <f>IFERROR(AVERAGE(D58,J58,P58,V58,AB58),"")</f>
        <v/>
      </c>
      <c r="AP58" s="239"/>
    </row>
    <row r="59" spans="1:42" ht="18" x14ac:dyDescent="0.25">
      <c r="B59" s="475" t="str">
        <f>Référentiel!C85</f>
        <v>Contre appel</v>
      </c>
      <c r="D59" s="286" t="str">
        <f t="shared" si="26"/>
        <v/>
      </c>
      <c r="E59" s="288"/>
      <c r="F59" s="480">
        <v>2</v>
      </c>
      <c r="G59" s="481">
        <f>IF(F59="NE","",Référentiel!I85)</f>
        <v>20</v>
      </c>
      <c r="H59" s="482" t="str">
        <f>IF(G68="NON","",IF(F59=F9,G59,IF(F59=F10,0,IF(F59=F11,0,IF(F59=F12,"",)))))</f>
        <v/>
      </c>
      <c r="I59" s="286"/>
      <c r="J59" s="286" t="str">
        <f t="shared" si="27"/>
        <v/>
      </c>
      <c r="K59" s="288"/>
      <c r="L59" s="480">
        <v>2</v>
      </c>
      <c r="M59" s="481">
        <f>IF(L59="NE","",Référentiel!I85)</f>
        <v>20</v>
      </c>
      <c r="N59" s="482" t="str">
        <f>IF(M68="NON","",IF(L59=F9,M59,IF(L59=F10,0,IF(L59=F11,0,IF(L59=F12,"",)))))</f>
        <v/>
      </c>
      <c r="O59" s="485"/>
      <c r="P59" s="485" t="str">
        <f t="shared" si="19"/>
        <v/>
      </c>
      <c r="Q59" s="500"/>
      <c r="R59" s="480">
        <v>2</v>
      </c>
      <c r="S59" s="481">
        <f>IF(R59="NE","",Référentiel!I85)</f>
        <v>20</v>
      </c>
      <c r="T59" s="482" t="str">
        <f>IF(S68="NON","",IF(R59=F9,S59,IF(R59=F10,0,IF(R59=F11,0,IF(R59=F12,"",)))))</f>
        <v/>
      </c>
      <c r="U59" s="501"/>
      <c r="V59" s="485" t="str">
        <f t="shared" si="20"/>
        <v/>
      </c>
      <c r="W59" s="500"/>
      <c r="X59" s="480">
        <v>2</v>
      </c>
      <c r="Y59" s="481">
        <f>IF(X59="NE","",Référentiel!I85)</f>
        <v>20</v>
      </c>
      <c r="Z59" s="482" t="str">
        <f>IF(Y68="NON","",IF(X59=F9,Y59,IF(X59=F10,0,IF(X59=F11,0,IF(X59=F12,"",)))))</f>
        <v/>
      </c>
      <c r="AA59" s="286"/>
      <c r="AB59" s="286" t="str">
        <f t="shared" si="21"/>
        <v/>
      </c>
      <c r="AC59" s="288"/>
      <c r="AD59" s="480">
        <v>2</v>
      </c>
      <c r="AE59" s="481">
        <f>IF(AD59="NE","",Référentiel!I85)</f>
        <v>20</v>
      </c>
      <c r="AF59" s="482" t="str">
        <f>IF(AE68="NON","",IF(AD59=F9,AE59,IF(AD59=F10,0,IF(AD59=F11,0,IF(AD59=F12,"",)))))</f>
        <v/>
      </c>
      <c r="AG59" s="289"/>
      <c r="AH59" s="515" t="str">
        <f t="shared" si="28"/>
        <v/>
      </c>
      <c r="AI59" s="516" t="str">
        <f t="shared" ref="AI59:AI64" si="29">IFERROR(AVERAGE(D59,J59,P59,V59,AB59),"")</f>
        <v/>
      </c>
      <c r="AP59" s="239"/>
    </row>
    <row r="60" spans="1:42" ht="18" x14ac:dyDescent="0.25">
      <c r="B60" s="475" t="str">
        <f>Référentiel!C86</f>
        <v>Rappel</v>
      </c>
      <c r="D60" s="286" t="str">
        <f t="shared" si="26"/>
        <v/>
      </c>
      <c r="E60" s="288"/>
      <c r="F60" s="480">
        <v>2</v>
      </c>
      <c r="G60" s="481">
        <f>IF(F60="NE","",Référentiel!I86)</f>
        <v>20</v>
      </c>
      <c r="H60" s="482" t="str">
        <f>IF(G68="NON","",IF(F60=F9,G60,IF(F60=F10,0,IF(F60=F11,0,IF(F60=F12,"",)))))</f>
        <v/>
      </c>
      <c r="I60" s="286"/>
      <c r="J60" s="286" t="str">
        <f t="shared" si="27"/>
        <v/>
      </c>
      <c r="K60" s="288"/>
      <c r="L60" s="480">
        <v>2</v>
      </c>
      <c r="M60" s="481">
        <f>IF(L60="NE","",Référentiel!I86)</f>
        <v>20</v>
      </c>
      <c r="N60" s="482" t="str">
        <f>IF(M68="NON","",IF(L60=F9,M60,IF(L60=F10,0,IF(L60=F11,0,IF(L60=F12,"",)))))</f>
        <v/>
      </c>
      <c r="O60" s="485"/>
      <c r="P60" s="485" t="str">
        <f t="shared" si="19"/>
        <v/>
      </c>
      <c r="Q60" s="500"/>
      <c r="R60" s="480">
        <v>2</v>
      </c>
      <c r="S60" s="481">
        <f>IF(R60="NE","",Référentiel!I86)</f>
        <v>20</v>
      </c>
      <c r="T60" s="482" t="str">
        <f>IF(S68="NON","",IF(R60=F9,S60,IF(R60=F10,0,IF(R60=F11,0,IF(R60=F12,"",)))))</f>
        <v/>
      </c>
      <c r="U60" s="501"/>
      <c r="V60" s="485" t="str">
        <f t="shared" si="20"/>
        <v/>
      </c>
      <c r="W60" s="500"/>
      <c r="X60" s="480">
        <v>2</v>
      </c>
      <c r="Y60" s="481">
        <f>IF(X60="NE","",Référentiel!I86)</f>
        <v>20</v>
      </c>
      <c r="Z60" s="482" t="str">
        <f>IF(Y68="NON","",IF(X60=F9,Y60,IF(X60=F10,0,IF(X60=F11,0,IF(X60=F12,"",)))))</f>
        <v/>
      </c>
      <c r="AA60" s="286"/>
      <c r="AB60" s="286" t="str">
        <f t="shared" si="21"/>
        <v/>
      </c>
      <c r="AC60" s="288"/>
      <c r="AD60" s="480">
        <v>2</v>
      </c>
      <c r="AE60" s="481">
        <f>IF(AD60="NE","",Référentiel!I86)</f>
        <v>20</v>
      </c>
      <c r="AF60" s="482" t="str">
        <f>IF(AE68="NON","",IF(AD60=F9,AE60,IF(AD60=F10,0,IF(AD60=F11,0,IF(AD60=F12,"",)))))</f>
        <v/>
      </c>
      <c r="AG60" s="289"/>
      <c r="AH60" s="515" t="str">
        <f t="shared" si="28"/>
        <v/>
      </c>
      <c r="AI60" s="516" t="str">
        <f t="shared" si="29"/>
        <v/>
      </c>
      <c r="AP60" s="239"/>
    </row>
    <row r="61" spans="1:42" ht="18" x14ac:dyDescent="0.25">
      <c r="B61" s="475" t="str">
        <f>Référentiel!C87</f>
        <v>Traçage de la demande dans le SI</v>
      </c>
      <c r="D61" s="286" t="str">
        <f t="shared" si="26"/>
        <v/>
      </c>
      <c r="E61" s="288"/>
      <c r="F61" s="480">
        <v>2</v>
      </c>
      <c r="G61" s="481">
        <f>IF(F61="NE","",Référentiel!I87)</f>
        <v>70</v>
      </c>
      <c r="H61" s="482" t="str">
        <f>IF(G68="NON","",IF(F61=F9,G61,IF(F61=F10,0,IF(F61=F11,0,IF(F61=F12,"",)))))</f>
        <v/>
      </c>
      <c r="I61" s="286"/>
      <c r="J61" s="286" t="str">
        <f t="shared" si="27"/>
        <v/>
      </c>
      <c r="K61" s="288"/>
      <c r="L61" s="480">
        <v>2</v>
      </c>
      <c r="M61" s="481">
        <f>IF(L61="NE","",Référentiel!I87)</f>
        <v>70</v>
      </c>
      <c r="N61" s="482" t="str">
        <f>IF(M68="NON","",IF(L61=F9,M61,IF(L61=F10,0,IF(L11=F14,0,IF(L61=F12,"",)))))</f>
        <v/>
      </c>
      <c r="O61" s="485"/>
      <c r="P61" s="485" t="str">
        <f t="shared" si="19"/>
        <v/>
      </c>
      <c r="Q61" s="500"/>
      <c r="R61" s="480">
        <v>2</v>
      </c>
      <c r="S61" s="481">
        <f>IF(R61="NE","",Référentiel!I87)</f>
        <v>70</v>
      </c>
      <c r="T61" s="482" t="str">
        <f>IF(S68="NON","",IF(R61=F9,S61,IF(R61=F10,0,IF(R61=F11,0,IF(R61=F12,"",)))))</f>
        <v/>
      </c>
      <c r="U61" s="501"/>
      <c r="V61" s="485" t="str">
        <f t="shared" si="20"/>
        <v/>
      </c>
      <c r="W61" s="500"/>
      <c r="X61" s="480">
        <v>2</v>
      </c>
      <c r="Y61" s="481">
        <f>IF(X61="NE","",Référentiel!I87)</f>
        <v>70</v>
      </c>
      <c r="Z61" s="482" t="str">
        <f>IF(Y68="NON","",IF(X61=F9,Y61,IF(X61=F10,0,IF(X61=F11,0,IF(X61=F12,"",)))))</f>
        <v/>
      </c>
      <c r="AA61" s="286"/>
      <c r="AB61" s="286" t="str">
        <f t="shared" si="21"/>
        <v/>
      </c>
      <c r="AC61" s="288"/>
      <c r="AD61" s="480">
        <v>2</v>
      </c>
      <c r="AE61" s="481">
        <f>IF(AD61="NE","",Référentiel!I87)</f>
        <v>70</v>
      </c>
      <c r="AF61" s="482" t="str">
        <f>IF(AE68="NON","",IF(AD61=F9,AE61,IF(AD61=F10,0,IF(AD61=F11,0,IF(AD61=F12,"",)))))</f>
        <v/>
      </c>
      <c r="AG61" s="289"/>
      <c r="AH61" s="515" t="str">
        <f t="shared" si="28"/>
        <v/>
      </c>
      <c r="AI61" s="516" t="str">
        <f t="shared" si="29"/>
        <v/>
      </c>
      <c r="AP61" s="239"/>
    </row>
    <row r="62" spans="1:42" ht="18" x14ac:dyDescent="0.25">
      <c r="B62" s="475" t="str">
        <f>Référentiel!C88</f>
        <v>Traçage adapté à la demande</v>
      </c>
      <c r="D62" s="286" t="str">
        <f t="shared" si="26"/>
        <v/>
      </c>
      <c r="E62" s="288"/>
      <c r="F62" s="480">
        <v>2</v>
      </c>
      <c r="G62" s="481">
        <f>IF(F62="NE","",Référentiel!I88)</f>
        <v>50</v>
      </c>
      <c r="H62" s="482" t="str">
        <f>IF(G68="NON","",IF(F62=F9,G62,IF(F62=F10,0,IF(F62=F11,0,IF(F62=F12,"",)))))</f>
        <v/>
      </c>
      <c r="I62" s="286"/>
      <c r="J62" s="286" t="str">
        <f t="shared" si="27"/>
        <v/>
      </c>
      <c r="K62" s="288"/>
      <c r="L62" s="480">
        <v>2</v>
      </c>
      <c r="M62" s="481">
        <f>IF(L62="NE","",Référentiel!I88)</f>
        <v>50</v>
      </c>
      <c r="N62" s="482" t="str">
        <f>IF(M68="NON","",IF(L62=F9,M62,IF(L62=F10,0,IF(L62=F11,0,IF(L62=F12,"",)))))</f>
        <v/>
      </c>
      <c r="O62" s="485"/>
      <c r="P62" s="485" t="str">
        <f t="shared" si="19"/>
        <v/>
      </c>
      <c r="Q62" s="500"/>
      <c r="R62" s="480">
        <v>2</v>
      </c>
      <c r="S62" s="481">
        <f>IF(R62="NE","",Référentiel!I88)</f>
        <v>50</v>
      </c>
      <c r="T62" s="482" t="str">
        <f>IF(S68="NON","",IF(R62=F9,S62,IF(R62=F10,0,IF(R62=F11,0,IF(R62=F12,"",)))))</f>
        <v/>
      </c>
      <c r="U62" s="501"/>
      <c r="V62" s="485" t="str">
        <f t="shared" si="20"/>
        <v/>
      </c>
      <c r="W62" s="500"/>
      <c r="X62" s="480">
        <v>2</v>
      </c>
      <c r="Y62" s="481">
        <f>IF(X62="NE","",Référentiel!I88)</f>
        <v>50</v>
      </c>
      <c r="Z62" s="482" t="str">
        <f>IF(Y68="NON","",IF(X62=F9,Y62,IF(X62=F10,0,IF(X62=F11,0,IF(X62=F12,"",)))))</f>
        <v/>
      </c>
      <c r="AA62" s="286"/>
      <c r="AB62" s="286" t="str">
        <f t="shared" si="21"/>
        <v/>
      </c>
      <c r="AC62" s="288"/>
      <c r="AD62" s="480">
        <v>2</v>
      </c>
      <c r="AE62" s="481">
        <f>IF(AD62="NE","",Référentiel!I88)</f>
        <v>50</v>
      </c>
      <c r="AF62" s="482" t="str">
        <f>IF(AE68="NON","",IF(AD62=F9,AE62,IF(AD62=F10,0,IF(AD62=F11,0,IF(AD62=F12,"",)))))</f>
        <v/>
      </c>
      <c r="AG62" s="289"/>
      <c r="AH62" s="515" t="str">
        <f t="shared" si="28"/>
        <v/>
      </c>
      <c r="AI62" s="516" t="str">
        <f t="shared" si="29"/>
        <v/>
      </c>
      <c r="AP62" s="239"/>
    </row>
    <row r="63" spans="1:42" ht="18" x14ac:dyDescent="0.25">
      <c r="B63" s="475" t="str">
        <f>Référentiel!C89</f>
        <v>Respect des engagements pris</v>
      </c>
      <c r="D63" s="286" t="str">
        <f t="shared" si="26"/>
        <v/>
      </c>
      <c r="E63" s="288"/>
      <c r="F63" s="480">
        <v>2</v>
      </c>
      <c r="G63" s="481">
        <f>IF(F63="NE","",Référentiel!I89)</f>
        <v>30</v>
      </c>
      <c r="H63" s="482" t="str">
        <f>IF(G68="NON","",IF(F63=F9,G63,IF(F63=F10,0,IF(F63=F11,0,IF(F63=F12,"",)))))</f>
        <v/>
      </c>
      <c r="I63" s="286"/>
      <c r="J63" s="286" t="str">
        <f t="shared" si="27"/>
        <v/>
      </c>
      <c r="K63" s="288"/>
      <c r="L63" s="480">
        <v>2</v>
      </c>
      <c r="M63" s="481">
        <f>IF(L63="NE","",Référentiel!I89)</f>
        <v>30</v>
      </c>
      <c r="N63" s="482" t="str">
        <f>IF(M68="NON","",IF(L63=F9,M63,IF(L63=F10,0,IF(L63=F11,0,IF(L63=F12,"",)))))</f>
        <v/>
      </c>
      <c r="O63" s="485"/>
      <c r="P63" s="485" t="str">
        <f t="shared" si="19"/>
        <v/>
      </c>
      <c r="Q63" s="500"/>
      <c r="R63" s="480">
        <v>2</v>
      </c>
      <c r="S63" s="481">
        <f>IF(R63="NE","",Référentiel!I89)</f>
        <v>30</v>
      </c>
      <c r="T63" s="482" t="str">
        <f>IF(S68="NON","",IF(R63=F9,S63,IF(R63=F10,0,IF(R63=F11,0,IF(R63=F12,"",)))))</f>
        <v/>
      </c>
      <c r="U63" s="501"/>
      <c r="V63" s="485" t="str">
        <f t="shared" si="20"/>
        <v/>
      </c>
      <c r="W63" s="500"/>
      <c r="X63" s="480">
        <v>2</v>
      </c>
      <c r="Y63" s="481">
        <f>IF(X63="NE","",Référentiel!I89)</f>
        <v>30</v>
      </c>
      <c r="Z63" s="482" t="str">
        <f>IF(Y68="NON","",IF(X63=F9,Y63,IF(X63=F10,0,IF(X63=F11,0,IF(X63=F12,"",)))))</f>
        <v/>
      </c>
      <c r="AA63" s="286"/>
      <c r="AB63" s="286" t="str">
        <f t="shared" si="21"/>
        <v/>
      </c>
      <c r="AC63" s="288"/>
      <c r="AD63" s="480">
        <v>2</v>
      </c>
      <c r="AE63" s="481">
        <f>IF(AD63="NE","",Référentiel!I89)</f>
        <v>30</v>
      </c>
      <c r="AF63" s="482" t="str">
        <f>IF(AE68="NON","",IF(AD63=F9,AE63,IF(AD63=F10,0,IF(AD63=F11,0,IF(AD63=F12,"",)))))</f>
        <v/>
      </c>
      <c r="AG63" s="289"/>
      <c r="AH63" s="515" t="str">
        <f t="shared" si="28"/>
        <v/>
      </c>
      <c r="AI63" s="516" t="str">
        <f t="shared" si="29"/>
        <v/>
      </c>
      <c r="AP63" s="239"/>
    </row>
    <row r="64" spans="1:42" ht="18" x14ac:dyDescent="0.25">
      <c r="B64" s="475" t="str">
        <f>Référentiel!C90</f>
        <v>Clarté des commentaires</v>
      </c>
      <c r="D64" s="286" t="str">
        <f t="shared" si="26"/>
        <v/>
      </c>
      <c r="E64" s="288"/>
      <c r="F64" s="480">
        <v>2</v>
      </c>
      <c r="G64" s="481">
        <f>IF(F64="NE","",Référentiel!I90)</f>
        <v>30</v>
      </c>
      <c r="H64" s="482" t="str">
        <f>IF(G68="NON","",IF(F64=F9,G64,IF(F64=F10,0,IF(F64=F11,0,IF(F64=F12,"",)))))</f>
        <v/>
      </c>
      <c r="I64" s="286"/>
      <c r="J64" s="286" t="str">
        <f t="shared" si="27"/>
        <v/>
      </c>
      <c r="K64" s="288"/>
      <c r="L64" s="480">
        <v>2</v>
      </c>
      <c r="M64" s="481">
        <f>IF(L64="NE","",Référentiel!I90)</f>
        <v>30</v>
      </c>
      <c r="N64" s="482" t="str">
        <f>IF(M68="NON","",IF(L64=F9,M64,IF(L64=F10,0,IF(L64=F11,0,IF(L64=F12,"",)))))</f>
        <v/>
      </c>
      <c r="O64" s="485"/>
      <c r="P64" s="485" t="str">
        <f t="shared" si="19"/>
        <v/>
      </c>
      <c r="Q64" s="500"/>
      <c r="R64" s="480">
        <v>2</v>
      </c>
      <c r="S64" s="481">
        <f>IF(R64="NE","",Référentiel!I90)</f>
        <v>30</v>
      </c>
      <c r="T64" s="482" t="str">
        <f>IF(S68="NON","",IF(R64=F9,S64,IF(R64=F10,0,IF(R64=F11,0,IF(R64=F12,"",)))))</f>
        <v/>
      </c>
      <c r="U64" s="501"/>
      <c r="V64" s="485" t="str">
        <f t="shared" si="20"/>
        <v/>
      </c>
      <c r="W64" s="500"/>
      <c r="X64" s="480">
        <v>2</v>
      </c>
      <c r="Y64" s="481">
        <f>IF(X64="NE","",Référentiel!I90)</f>
        <v>30</v>
      </c>
      <c r="Z64" s="482" t="str">
        <f>IF(Y68="NON","",IF(X64=F9,Y64,IF(X64=F10,0,IF(X64=F11,0,IF(X64=F12,"",)))))</f>
        <v/>
      </c>
      <c r="AA64" s="286"/>
      <c r="AB64" s="286" t="str">
        <f t="shared" si="21"/>
        <v/>
      </c>
      <c r="AC64" s="288"/>
      <c r="AD64" s="480">
        <v>2</v>
      </c>
      <c r="AE64" s="481">
        <f>IF(AD64="NE","",Référentiel!I90)</f>
        <v>30</v>
      </c>
      <c r="AF64" s="482" t="str">
        <f>IF(AE68="NON","",IF(AD64=F9,AE64,IF(AD64=F10,0,IF(AD64=F11,0,IF(AD64=F12,"",)))))</f>
        <v/>
      </c>
      <c r="AG64" s="289"/>
      <c r="AH64" s="515" t="str">
        <f t="shared" si="28"/>
        <v/>
      </c>
      <c r="AI64" s="516" t="str">
        <f t="shared" si="29"/>
        <v/>
      </c>
      <c r="AP64" s="239"/>
    </row>
    <row r="65" spans="1:42" ht="24.75" customHeight="1" x14ac:dyDescent="0.25">
      <c r="B65" s="475" t="str">
        <f>Référentiel!C91</f>
        <v>Jugement de valeur</v>
      </c>
      <c r="D65" s="286" t="str">
        <f t="shared" si="26"/>
        <v/>
      </c>
      <c r="E65" s="288"/>
      <c r="F65" s="480">
        <v>2</v>
      </c>
      <c r="G65" s="481">
        <f>IF(F65="NE","",Référentiel!I91)</f>
        <v>30</v>
      </c>
      <c r="H65" s="482" t="str">
        <f>IF(G68="NON","",IF(F65=F9,G65,IF(F65=F10,0,IF(F65=F11,0,IF(F65=F12,"",)))))</f>
        <v/>
      </c>
      <c r="I65" s="286"/>
      <c r="J65" s="286" t="str">
        <f t="shared" si="27"/>
        <v/>
      </c>
      <c r="K65" s="288"/>
      <c r="L65" s="480">
        <v>2</v>
      </c>
      <c r="M65" s="481">
        <f>IF(L65="NE","",Référentiel!I91)</f>
        <v>30</v>
      </c>
      <c r="N65" s="482" t="str">
        <f>IF(M68="NON","",IF(L65=F9,M65,IF(L65=F10,0,IF(L65=F11,0,IF(L65=F12,"",)))))</f>
        <v/>
      </c>
      <c r="O65" s="485"/>
      <c r="P65" s="485" t="str">
        <f t="shared" si="19"/>
        <v/>
      </c>
      <c r="Q65" s="500"/>
      <c r="R65" s="480">
        <v>2</v>
      </c>
      <c r="S65" s="481">
        <f>IF(R65="NE","",Référentiel!I91)</f>
        <v>30</v>
      </c>
      <c r="T65" s="482" t="str">
        <f>IF(S68="NON","",IF(R65=F9,S65,IF(R65=F10,0,IF(R65=F11,0,IF(R65=F12,"",)))))</f>
        <v/>
      </c>
      <c r="U65" s="501"/>
      <c r="V65" s="485" t="str">
        <f t="shared" si="20"/>
        <v/>
      </c>
      <c r="W65" s="500"/>
      <c r="X65" s="480">
        <v>2</v>
      </c>
      <c r="Y65" s="481">
        <f>IF(X65="NE","",Référentiel!I91)</f>
        <v>30</v>
      </c>
      <c r="Z65" s="482" t="str">
        <f>IF(Y68="NON","",IF(X65=F9,Y65,IF(X65=F10,0,IF(X65=F11,0,IF(X65=F12,"",)))))</f>
        <v/>
      </c>
      <c r="AA65" s="286"/>
      <c r="AB65" s="286" t="str">
        <f t="shared" si="21"/>
        <v/>
      </c>
      <c r="AC65" s="288"/>
      <c r="AD65" s="480">
        <v>2</v>
      </c>
      <c r="AE65" s="481">
        <f>IF(AD65="NE","",Référentiel!I91)</f>
        <v>30</v>
      </c>
      <c r="AF65" s="482" t="str">
        <f>IF(AE68="NON","",IF(AD65=F9,AE65,IF(AD65=F10,0,IF(AD65=F11,0,IF(AD65=F12,"",)))))</f>
        <v/>
      </c>
      <c r="AG65" s="289"/>
      <c r="AH65" s="515" t="str">
        <f t="shared" si="28"/>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1"/>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62"/>
      <c r="C81" s="573"/>
      <c r="D81" s="574"/>
      <c r="E81" s="574"/>
      <c r="F81" s="574"/>
      <c r="G81" s="575"/>
      <c r="H81" s="241"/>
      <c r="I81" s="436"/>
      <c r="J81" s="241"/>
      <c r="K81" s="241"/>
      <c r="L81" s="563"/>
      <c r="M81" s="564"/>
      <c r="N81" s="563"/>
      <c r="O81" s="572"/>
      <c r="P81" s="572"/>
      <c r="Q81" s="572"/>
      <c r="R81" s="564"/>
      <c r="S81" s="563"/>
      <c r="T81" s="564"/>
      <c r="U81" s="36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364" t="s">
        <v>16</v>
      </c>
      <c r="O87" s="365"/>
      <c r="P87" s="365"/>
      <c r="Q87" s="365"/>
      <c r="R87" s="365"/>
      <c r="S87" s="365"/>
      <c r="T87" s="366"/>
      <c r="U87" s="363"/>
      <c r="V87" s="363"/>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3"/>
      <c r="V89" s="363"/>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3"/>
      <c r="V91" s="363"/>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Z10:AD10"/>
    <mergeCell ref="Z12:AD12"/>
    <mergeCell ref="Z13:AD13"/>
    <mergeCell ref="T9:X9"/>
    <mergeCell ref="T10:X10"/>
    <mergeCell ref="T11:X11"/>
    <mergeCell ref="T12:X12"/>
    <mergeCell ref="T13:X13"/>
    <mergeCell ref="G11:H11"/>
    <mergeCell ref="G12:H12"/>
    <mergeCell ref="G10:H10"/>
    <mergeCell ref="M10:N10"/>
    <mergeCell ref="M12:N12"/>
    <mergeCell ref="M13:N13"/>
    <mergeCell ref="M11:N11"/>
    <mergeCell ref="AE17:AF17"/>
    <mergeCell ref="AD18:AF18"/>
    <mergeCell ref="Y17:Z17"/>
    <mergeCell ref="X18:Z18"/>
    <mergeCell ref="F18:H18"/>
    <mergeCell ref="AH66:AI67"/>
    <mergeCell ref="AD19:AF19"/>
    <mergeCell ref="A1:B5"/>
    <mergeCell ref="C1:AI5"/>
    <mergeCell ref="M17:N17"/>
    <mergeCell ref="S17:T17"/>
    <mergeCell ref="G17:H17"/>
    <mergeCell ref="M9:N9"/>
    <mergeCell ref="G8:H8"/>
    <mergeCell ref="G9:H9"/>
    <mergeCell ref="M8:N8"/>
    <mergeCell ref="F19:H19"/>
    <mergeCell ref="L19:N19"/>
    <mergeCell ref="R19:T19"/>
    <mergeCell ref="X19:Z19"/>
    <mergeCell ref="T8:X8"/>
    <mergeCell ref="Z8:AD8"/>
    <mergeCell ref="Z9:AD9"/>
    <mergeCell ref="Z11:AD11"/>
    <mergeCell ref="AH20:AI20"/>
    <mergeCell ref="AH18:AI19"/>
    <mergeCell ref="G77:O77"/>
    <mergeCell ref="G78:O78"/>
    <mergeCell ref="L80:M80"/>
    <mergeCell ref="Z80:AD80"/>
    <mergeCell ref="Z81:AD81"/>
    <mergeCell ref="S80:T80"/>
    <mergeCell ref="S81:T81"/>
    <mergeCell ref="W80:Y80"/>
    <mergeCell ref="W81:Y81"/>
    <mergeCell ref="AH68:AI68"/>
    <mergeCell ref="L18:N18"/>
    <mergeCell ref="R18:T18"/>
    <mergeCell ref="B84:C84"/>
    <mergeCell ref="B85:C85"/>
    <mergeCell ref="N84:V84"/>
    <mergeCell ref="N85:V85"/>
    <mergeCell ref="N86:V86"/>
    <mergeCell ref="L81:M81"/>
    <mergeCell ref="S78:AJ78"/>
    <mergeCell ref="S77:AJ77"/>
    <mergeCell ref="N80:R80"/>
    <mergeCell ref="N81:R81"/>
    <mergeCell ref="F84:M84"/>
    <mergeCell ref="F85:M85"/>
    <mergeCell ref="F86:M86"/>
    <mergeCell ref="C81:G81"/>
    <mergeCell ref="C80:G80"/>
    <mergeCell ref="B78:F78"/>
    <mergeCell ref="B77:F77"/>
    <mergeCell ref="F87:M87"/>
    <mergeCell ref="B92:C92"/>
    <mergeCell ref="B89:C89"/>
    <mergeCell ref="B91:C91"/>
    <mergeCell ref="B88:C88"/>
    <mergeCell ref="B90:C90"/>
    <mergeCell ref="F88:M88"/>
    <mergeCell ref="B86:C86"/>
    <mergeCell ref="W89:AC89"/>
    <mergeCell ref="W90:AC90"/>
    <mergeCell ref="W91:AC91"/>
    <mergeCell ref="W92:AC92"/>
    <mergeCell ref="AD89:AJ89"/>
    <mergeCell ref="AD90:AJ90"/>
    <mergeCell ref="AD91:AJ91"/>
    <mergeCell ref="AD92:AJ92"/>
    <mergeCell ref="B87:C87"/>
    <mergeCell ref="AD84:AJ84"/>
    <mergeCell ref="AD85:AJ85"/>
    <mergeCell ref="AD86:AJ86"/>
    <mergeCell ref="AD87:AJ87"/>
    <mergeCell ref="AD88:AJ88"/>
    <mergeCell ref="W84:AC84"/>
    <mergeCell ref="W85:AC85"/>
    <mergeCell ref="W86:AC86"/>
    <mergeCell ref="W87:AC87"/>
    <mergeCell ref="W88:AC88"/>
    <mergeCell ref="N88:V88"/>
    <mergeCell ref="F91:M91"/>
    <mergeCell ref="N91:T91"/>
    <mergeCell ref="F92:M92"/>
    <mergeCell ref="N92:V92"/>
    <mergeCell ref="F89:M89"/>
    <mergeCell ref="F90:M90"/>
    <mergeCell ref="N89:T89"/>
    <mergeCell ref="N90:V90"/>
  </mergeCells>
  <conditionalFormatting sqref="AH27 A27:B27 F27:G27 E22:E27 Q66">
    <cfRule type="cellIs" dxfId="1639" priority="288" stopIfTrue="1" operator="lessThan">
      <formula>#REF!</formula>
    </cfRule>
  </conditionalFormatting>
  <conditionalFormatting sqref="L27:M27">
    <cfRule type="cellIs" dxfId="1638" priority="287" stopIfTrue="1" operator="lessThan">
      <formula>#REF!</formula>
    </cfRule>
  </conditionalFormatting>
  <conditionalFormatting sqref="R27:S27 AG36:AG37 AG40:AG45 AG48:AG55 AG21:AG33 AG58:AG66">
    <cfRule type="cellIs" dxfId="1637" priority="286" stopIfTrue="1" operator="lessThan">
      <formula>#REF!</formula>
    </cfRule>
  </conditionalFormatting>
  <conditionalFormatting sqref="E29:E33 K22:K27 Q22:Q27 W22:W27 AC22:AC27 E66 K66 W66 AC66">
    <cfRule type="cellIs" dxfId="1636" priority="285" stopIfTrue="1" operator="lessThan">
      <formula>#REF!</formula>
    </cfRule>
  </conditionalFormatting>
  <conditionalFormatting sqref="E36:E37">
    <cfRule type="cellIs" dxfId="1635" priority="284" stopIfTrue="1" operator="lessThan">
      <formula>#REF!</formula>
    </cfRule>
  </conditionalFormatting>
  <conditionalFormatting sqref="E40:E45">
    <cfRule type="cellIs" dxfId="1634" priority="283" stopIfTrue="1" operator="lessThan">
      <formula>#REF!</formula>
    </cfRule>
  </conditionalFormatting>
  <conditionalFormatting sqref="E48:E55">
    <cfRule type="cellIs" dxfId="1633" priority="282" stopIfTrue="1" operator="lessThan">
      <formula>#REF!</formula>
    </cfRule>
  </conditionalFormatting>
  <conditionalFormatting sqref="E58:E65">
    <cfRule type="cellIs" dxfId="1632" priority="281" stopIfTrue="1" operator="lessThan">
      <formula>#REF!</formula>
    </cfRule>
  </conditionalFormatting>
  <conditionalFormatting sqref="K29:K33">
    <cfRule type="cellIs" dxfId="1631" priority="244" stopIfTrue="1" operator="lessThan">
      <formula>#REF!</formula>
    </cfRule>
  </conditionalFormatting>
  <conditionalFormatting sqref="K36:K37">
    <cfRule type="cellIs" dxfId="1630" priority="243" stopIfTrue="1" operator="lessThan">
      <formula>#REF!</formula>
    </cfRule>
  </conditionalFormatting>
  <conditionalFormatting sqref="K40:K45">
    <cfRule type="cellIs" dxfId="1629" priority="242" stopIfTrue="1" operator="lessThan">
      <formula>#REF!</formula>
    </cfRule>
  </conditionalFormatting>
  <conditionalFormatting sqref="K48:K55">
    <cfRule type="cellIs" dxfId="1628" priority="241" stopIfTrue="1" operator="lessThan">
      <formula>#REF!</formula>
    </cfRule>
  </conditionalFormatting>
  <conditionalFormatting sqref="K58:K65">
    <cfRule type="cellIs" dxfId="1627" priority="240" stopIfTrue="1" operator="lessThan">
      <formula>#REF!</formula>
    </cfRule>
  </conditionalFormatting>
  <conditionalFormatting sqref="Q29:Q33">
    <cfRule type="cellIs" dxfId="1626" priority="202" stopIfTrue="1" operator="lessThan">
      <formula>#REF!</formula>
    </cfRule>
  </conditionalFormatting>
  <conditionalFormatting sqref="Q36:Q37">
    <cfRule type="cellIs" dxfId="1625" priority="201" stopIfTrue="1" operator="lessThan">
      <formula>#REF!</formula>
    </cfRule>
  </conditionalFormatting>
  <conditionalFormatting sqref="Q40:Q45">
    <cfRule type="cellIs" dxfId="1624" priority="200" stopIfTrue="1" operator="lessThan">
      <formula>#REF!</formula>
    </cfRule>
  </conditionalFormatting>
  <conditionalFormatting sqref="Q48:Q55">
    <cfRule type="cellIs" dxfId="1623" priority="199" stopIfTrue="1" operator="lessThan">
      <formula>#REF!</formula>
    </cfRule>
  </conditionalFormatting>
  <conditionalFormatting sqref="Q58:Q65">
    <cfRule type="cellIs" dxfId="1622" priority="198" stopIfTrue="1" operator="lessThan">
      <formula>#REF!</formula>
    </cfRule>
  </conditionalFormatting>
  <conditionalFormatting sqref="P66">
    <cfRule type="cellIs" dxfId="1621" priority="115" stopIfTrue="1" operator="lessThan">
      <formula>#REF!</formula>
    </cfRule>
  </conditionalFormatting>
  <conditionalFormatting sqref="X27:Y27">
    <cfRule type="cellIs" dxfId="1620" priority="114" stopIfTrue="1" operator="lessThan">
      <formula>#REF!</formula>
    </cfRule>
  </conditionalFormatting>
  <conditionalFormatting sqref="AD27:AE27">
    <cfRule type="cellIs" dxfId="1619" priority="113" stopIfTrue="1" operator="lessThan">
      <formula>#REF!</formula>
    </cfRule>
  </conditionalFormatting>
  <conditionalFormatting sqref="W29:W33">
    <cfRule type="cellIs" dxfId="1618" priority="111" stopIfTrue="1" operator="lessThan">
      <formula>#REF!</formula>
    </cfRule>
  </conditionalFormatting>
  <conditionalFormatting sqref="W36:W37">
    <cfRule type="cellIs" dxfId="1617" priority="110" stopIfTrue="1" operator="lessThan">
      <formula>#REF!</formula>
    </cfRule>
  </conditionalFormatting>
  <conditionalFormatting sqref="W40:W45">
    <cfRule type="cellIs" dxfId="1616" priority="109" stopIfTrue="1" operator="lessThan">
      <formula>#REF!</formula>
    </cfRule>
  </conditionalFormatting>
  <conditionalFormatting sqref="W48:W55">
    <cfRule type="cellIs" dxfId="1615" priority="108" stopIfTrue="1" operator="lessThan">
      <formula>#REF!</formula>
    </cfRule>
  </conditionalFormatting>
  <conditionalFormatting sqref="W58:W65">
    <cfRule type="cellIs" dxfId="1614" priority="107" stopIfTrue="1" operator="lessThan">
      <formula>#REF!</formula>
    </cfRule>
  </conditionalFormatting>
  <conditionalFormatting sqref="AC29:AC33">
    <cfRule type="cellIs" dxfId="1613" priority="70" stopIfTrue="1" operator="lessThan">
      <formula>#REF!</formula>
    </cfRule>
  </conditionalFormatting>
  <conditionalFormatting sqref="AC36:AC37">
    <cfRule type="cellIs" dxfId="1612" priority="69" stopIfTrue="1" operator="lessThan">
      <formula>#REF!</formula>
    </cfRule>
  </conditionalFormatting>
  <conditionalFormatting sqref="AC40:AC45">
    <cfRule type="cellIs" dxfId="1611" priority="68" stopIfTrue="1" operator="lessThan">
      <formula>#REF!</formula>
    </cfRule>
  </conditionalFormatting>
  <conditionalFormatting sqref="AC48:AC55">
    <cfRule type="cellIs" dxfId="1610" priority="67" stopIfTrue="1" operator="lessThan">
      <formula>#REF!</formula>
    </cfRule>
  </conditionalFormatting>
  <conditionalFormatting sqref="AC58:AC65">
    <cfRule type="cellIs" dxfId="1609" priority="66" stopIfTrue="1" operator="lessThan">
      <formula>#REF!</formula>
    </cfRule>
  </conditionalFormatting>
  <conditionalFormatting sqref="V66">
    <cfRule type="cellIs" dxfId="1608" priority="30" stopIfTrue="1" operator="lessThan">
      <formula>#REF!</formula>
    </cfRule>
  </conditionalFormatting>
  <conditionalFormatting sqref="AB66">
    <cfRule type="cellIs" dxfId="1607" priority="29" stopIfTrue="1" operator="lessThan">
      <formula>#REF!</formula>
    </cfRule>
  </conditionalFormatting>
  <conditionalFormatting sqref="N27">
    <cfRule type="cellIs" dxfId="1606" priority="28" stopIfTrue="1" operator="lessThan">
      <formula>#REF!</formula>
    </cfRule>
  </conditionalFormatting>
  <conditionalFormatting sqref="T27">
    <cfRule type="cellIs" dxfId="1605" priority="27" stopIfTrue="1" operator="lessThan">
      <formula>#REF!</formula>
    </cfRule>
  </conditionalFormatting>
  <conditionalFormatting sqref="Z27">
    <cfRule type="cellIs" dxfId="1604" priority="26" stopIfTrue="1" operator="lessThan">
      <formula>#REF!</formula>
    </cfRule>
  </conditionalFormatting>
  <conditionalFormatting sqref="AF27">
    <cfRule type="cellIs" dxfId="1603" priority="25" stopIfTrue="1" operator="lessThan">
      <formula>#REF!</formula>
    </cfRule>
  </conditionalFormatting>
  <conditionalFormatting sqref="AG35">
    <cfRule type="cellIs" dxfId="1602" priority="24" stopIfTrue="1" operator="lessThan">
      <formula>#REF!</formula>
    </cfRule>
  </conditionalFormatting>
  <conditionalFormatting sqref="AG39">
    <cfRule type="cellIs" dxfId="1601" priority="21" stopIfTrue="1" operator="lessThan">
      <formula>#REF!</formula>
    </cfRule>
  </conditionalFormatting>
  <conditionalFormatting sqref="AG47">
    <cfRule type="cellIs" dxfId="1600" priority="18" stopIfTrue="1" operator="lessThan">
      <formula>#REF!</formula>
    </cfRule>
  </conditionalFormatting>
  <conditionalFormatting sqref="AG57">
    <cfRule type="cellIs" dxfId="1599" priority="15" stopIfTrue="1" operator="lessThan">
      <formula>#REF!</formula>
    </cfRule>
  </conditionalFormatting>
  <dataValidations count="6">
    <dataValidation type="list" allowBlank="1" showInputMessage="1" showErrorMessage="1" sqref="C13:D14 I13:J13" xr:uid="{00000000-0002-0000-0500-000000000000}">
      <formula1>$K$11:$K$15</formula1>
    </dataValidation>
    <dataValidation type="list" allowBlank="1" showInputMessage="1" showErrorMessage="1" sqref="C15:D15" xr:uid="{00000000-0002-0000-0500-000003000000}">
      <formula1>$F$10:$F$15</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00000000-0002-0000-0500-000004000000}">
      <formula1>$F$9:$F$12</formula1>
    </dataValidation>
    <dataValidation type="list" allowBlank="1" showInputMessage="1" showErrorMessage="1" sqref="F66 AD66 X66 R66 L66" xr:uid="{00000000-0002-0000-0500-000005000000}">
      <formula1>$F$10:$F$14</formula1>
    </dataValidation>
    <dataValidation type="list" allowBlank="1" showInputMessage="1" showErrorMessage="1" sqref="I11:J11 C11:D11" xr:uid="{00000000-0002-0000-0500-000001000000}">
      <formula1>$D$12:$D$31</formula1>
    </dataValidation>
    <dataValidation type="list" allowBlank="1" showInputMessage="1" showErrorMessage="1" sqref="I12:J12 C12:D12" xr:uid="{00000000-0002-0000-0500-000002000000}">
      <formula1>$B$10:$B$26</formula1>
    </dataValidation>
  </dataValidations>
  <pageMargins left="0.7" right="0.7" top="0.75" bottom="0.75" header="0.3" footer="0.3"/>
  <pageSetup paperSize="9" orientation="landscape" horizontalDpi="300" verticalDpi="30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500-000006000000}">
          <x14:formula1>
            <xm:f>Données!$F$14:$F$17</xm:f>
          </x14:formula1>
          <xm:sqref>Z9:Z13</xm:sqref>
        </x14:dataValidation>
        <x14:dataValidation type="list" allowBlank="1" showInputMessage="1" showErrorMessage="1" xr:uid="{00000000-0002-0000-0500-000007000000}">
          <x14:formula1>
            <xm:f>Données!$H$14:$H$17</xm:f>
          </x14:formula1>
          <xm:sqref>K17 T9:T13</xm:sqref>
        </x14:dataValidation>
        <x14:dataValidation type="list" allowBlank="1" showInputMessage="1" showErrorMessage="1" xr:uid="{00000000-0002-0000-0500-000008000000}">
          <x14:formula1>
            <xm:f>Données!$P$8:$P$9</xm:f>
          </x14:formula1>
          <xm:sqref>G68 Y68 S68 M68 AE68</xm:sqref>
        </x14:dataValidation>
        <x14:dataValidation type="list" allowBlank="1" showInputMessage="1" showErrorMessage="1" xr:uid="{00000000-0002-0000-0500-000009000000}">
          <x14:formula1>
            <xm:f>Données!$J$14:$J$43</xm:f>
          </x14:formula1>
          <xm:sqref>L9:L13</xm:sqref>
        </x14:dataValidation>
        <x14:dataValidation type="list" allowBlank="1" showInputMessage="1" showErrorMessage="1" xr:uid="{00000000-0002-0000-0500-00000B000000}">
          <x14:formula1>
            <xm:f>Données!$P$19:$P$20</xm:f>
          </x14:formula1>
          <xm:sqref>R9:R13</xm:sqref>
        </x14:dataValidation>
        <x14:dataValidation type="list" allowBlank="1" showInputMessage="1" showErrorMessage="1" xr:uid="{00000000-0002-0000-0500-00000C000000}">
          <x14:formula1>
            <xm:f>Données!$B$14:$B$43</xm:f>
          </x14:formula1>
          <xm:sqref>AE17:AF17 M17:N17 S17:T17 Y17:Z17 G17:H17</xm:sqref>
        </x14:dataValidation>
        <x14:dataValidation type="list" allowBlank="1" showInputMessage="1" showErrorMessage="1" xr:uid="{00000000-0002-0000-0500-00000A000000}">
          <x14:formula1>
            <xm:f>Données!$D$14:$D$53</xm:f>
          </x14:formula1>
          <xm:sqref>B11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dimension ref="A1:AP98"/>
  <sheetViews>
    <sheetView showGridLines="0" topLeftCell="B1" zoomScale="80" zoomScaleNormal="80" workbookViewId="0">
      <pane xSplit="3" topLeftCell="F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B92:C92"/>
    <mergeCell ref="F92:M92"/>
    <mergeCell ref="W92:AC92"/>
    <mergeCell ref="AD92:AJ92"/>
    <mergeCell ref="N92:V92"/>
    <mergeCell ref="B88:C88"/>
    <mergeCell ref="F88:M88"/>
    <mergeCell ref="N88:V88"/>
    <mergeCell ref="W88:AC88"/>
    <mergeCell ref="AD88:AJ88"/>
    <mergeCell ref="B91:C91"/>
    <mergeCell ref="F91:M91"/>
    <mergeCell ref="W91:AC91"/>
    <mergeCell ref="AD91:AJ91"/>
    <mergeCell ref="B90:C90"/>
    <mergeCell ref="F90:M90"/>
    <mergeCell ref="W90:AC90"/>
    <mergeCell ref="AD90:AJ90"/>
    <mergeCell ref="N89:T89"/>
    <mergeCell ref="N90:V90"/>
    <mergeCell ref="N91:T91"/>
    <mergeCell ref="B89:C89"/>
    <mergeCell ref="F89:M89"/>
    <mergeCell ref="W89:AC89"/>
    <mergeCell ref="AH18:AI19"/>
    <mergeCell ref="AH20:AI20"/>
    <mergeCell ref="AH66:AI67"/>
    <mergeCell ref="AH68:AI68"/>
    <mergeCell ref="B77:F77"/>
    <mergeCell ref="G77:O77"/>
    <mergeCell ref="S77:AJ77"/>
    <mergeCell ref="B78:F78"/>
    <mergeCell ref="G78:O78"/>
    <mergeCell ref="S78:AJ78"/>
    <mergeCell ref="R19:T19"/>
    <mergeCell ref="X19:Z19"/>
    <mergeCell ref="AD19:AF19"/>
    <mergeCell ref="AD89:AJ89"/>
    <mergeCell ref="B87:C87"/>
    <mergeCell ref="F87:M87"/>
    <mergeCell ref="W87:AC87"/>
    <mergeCell ref="AD87:AJ87"/>
    <mergeCell ref="A1:B5"/>
    <mergeCell ref="C1:AI5"/>
    <mergeCell ref="G8:H8"/>
    <mergeCell ref="G9:H9"/>
    <mergeCell ref="M9:N9"/>
    <mergeCell ref="M8:N8"/>
    <mergeCell ref="T8:X8"/>
    <mergeCell ref="Z8:AD8"/>
    <mergeCell ref="T9:X9"/>
    <mergeCell ref="Z9:AD9"/>
    <mergeCell ref="AE17:AF17"/>
    <mergeCell ref="F18:H18"/>
    <mergeCell ref="L18:N18"/>
    <mergeCell ref="R18:T18"/>
    <mergeCell ref="X18:Z18"/>
    <mergeCell ref="AD18:AF18"/>
    <mergeCell ref="Z13:AD13"/>
    <mergeCell ref="F19:H19"/>
    <mergeCell ref="L19:N19"/>
    <mergeCell ref="T10:X10"/>
    <mergeCell ref="Z10:AD10"/>
    <mergeCell ref="T11:X11"/>
    <mergeCell ref="Z11:AD11"/>
    <mergeCell ref="T12:X12"/>
    <mergeCell ref="Z12:AD12"/>
    <mergeCell ref="M10:N10"/>
    <mergeCell ref="G11:H11"/>
    <mergeCell ref="M11:N11"/>
    <mergeCell ref="G12:H12"/>
    <mergeCell ref="M12:N12"/>
    <mergeCell ref="G10:H10"/>
    <mergeCell ref="M13:N13"/>
    <mergeCell ref="G17:H17"/>
    <mergeCell ref="M17:N17"/>
    <mergeCell ref="S17:T17"/>
    <mergeCell ref="T13:X13"/>
    <mergeCell ref="Y17:Z17"/>
    <mergeCell ref="Z80:AD80"/>
    <mergeCell ref="C81:G81"/>
    <mergeCell ref="L81:M81"/>
    <mergeCell ref="N81:R81"/>
    <mergeCell ref="S81:T81"/>
    <mergeCell ref="W81:Y81"/>
    <mergeCell ref="Z81:AD81"/>
    <mergeCell ref="B84:C84"/>
    <mergeCell ref="F84:M84"/>
    <mergeCell ref="N84:V84"/>
    <mergeCell ref="W84:AC84"/>
    <mergeCell ref="AD84:AJ84"/>
    <mergeCell ref="C80:G80"/>
    <mergeCell ref="L80:M80"/>
    <mergeCell ref="N80:R80"/>
    <mergeCell ref="S80:T80"/>
    <mergeCell ref="W80:Y80"/>
    <mergeCell ref="B85:C85"/>
    <mergeCell ref="F85:M85"/>
    <mergeCell ref="N85:V85"/>
    <mergeCell ref="W85:AC85"/>
    <mergeCell ref="AD85:AJ85"/>
    <mergeCell ref="B86:C86"/>
    <mergeCell ref="F86:M86"/>
    <mergeCell ref="N86:V86"/>
    <mergeCell ref="W86:AC86"/>
    <mergeCell ref="AD86:AJ86"/>
  </mergeCells>
  <conditionalFormatting sqref="AH27 A27:B27 F27:G27 E22:E27 Q66">
    <cfRule type="cellIs" dxfId="1598" priority="41" stopIfTrue="1" operator="lessThan">
      <formula>#REF!</formula>
    </cfRule>
  </conditionalFormatting>
  <conditionalFormatting sqref="L27:M27">
    <cfRule type="cellIs" dxfId="1597" priority="40" stopIfTrue="1" operator="lessThan">
      <formula>#REF!</formula>
    </cfRule>
  </conditionalFormatting>
  <conditionalFormatting sqref="R27:S27 AG36:AG37 AG40:AG45 AG48:AG55 AG21:AG33 AG58:AG66">
    <cfRule type="cellIs" dxfId="1596" priority="39" stopIfTrue="1" operator="lessThan">
      <formula>#REF!</formula>
    </cfRule>
  </conditionalFormatting>
  <conditionalFormatting sqref="E29:E33 K22:K27 Q22:Q27 W22:W27 AC22:AC27 E66 K66 W66 AC66">
    <cfRule type="cellIs" dxfId="1595" priority="38" stopIfTrue="1" operator="lessThan">
      <formula>#REF!</formula>
    </cfRule>
  </conditionalFormatting>
  <conditionalFormatting sqref="E36:E37">
    <cfRule type="cellIs" dxfId="1594" priority="37" stopIfTrue="1" operator="lessThan">
      <formula>#REF!</formula>
    </cfRule>
  </conditionalFormatting>
  <conditionalFormatting sqref="E40:E45">
    <cfRule type="cellIs" dxfId="1593" priority="36" stopIfTrue="1" operator="lessThan">
      <formula>#REF!</formula>
    </cfRule>
  </conditionalFormatting>
  <conditionalFormatting sqref="E48:E55">
    <cfRule type="cellIs" dxfId="1592" priority="35" stopIfTrue="1" operator="lessThan">
      <formula>#REF!</formula>
    </cfRule>
  </conditionalFormatting>
  <conditionalFormatting sqref="E58:E65">
    <cfRule type="cellIs" dxfId="1591" priority="34" stopIfTrue="1" operator="lessThan">
      <formula>#REF!</formula>
    </cfRule>
  </conditionalFormatting>
  <conditionalFormatting sqref="K29:K33">
    <cfRule type="cellIs" dxfId="1590" priority="33" stopIfTrue="1" operator="lessThan">
      <formula>#REF!</formula>
    </cfRule>
  </conditionalFormatting>
  <conditionalFormatting sqref="K36:K37">
    <cfRule type="cellIs" dxfId="1589" priority="32" stopIfTrue="1" operator="lessThan">
      <formula>#REF!</formula>
    </cfRule>
  </conditionalFormatting>
  <conditionalFormatting sqref="K40:K45">
    <cfRule type="cellIs" dxfId="1588" priority="31" stopIfTrue="1" operator="lessThan">
      <formula>#REF!</formula>
    </cfRule>
  </conditionalFormatting>
  <conditionalFormatting sqref="K48:K55">
    <cfRule type="cellIs" dxfId="1587" priority="30" stopIfTrue="1" operator="lessThan">
      <formula>#REF!</formula>
    </cfRule>
  </conditionalFormatting>
  <conditionalFormatting sqref="K58:K65">
    <cfRule type="cellIs" dxfId="1586" priority="29" stopIfTrue="1" operator="lessThan">
      <formula>#REF!</formula>
    </cfRule>
  </conditionalFormatting>
  <conditionalFormatting sqref="Q29:Q33">
    <cfRule type="cellIs" dxfId="1585" priority="28" stopIfTrue="1" operator="lessThan">
      <formula>#REF!</formula>
    </cfRule>
  </conditionalFormatting>
  <conditionalFormatting sqref="Q36:Q37">
    <cfRule type="cellIs" dxfId="1584" priority="27" stopIfTrue="1" operator="lessThan">
      <formula>#REF!</formula>
    </cfRule>
  </conditionalFormatting>
  <conditionalFormatting sqref="Q40:Q45">
    <cfRule type="cellIs" dxfId="1583" priority="26" stopIfTrue="1" operator="lessThan">
      <formula>#REF!</formula>
    </cfRule>
  </conditionalFormatting>
  <conditionalFormatting sqref="Q48:Q55">
    <cfRule type="cellIs" dxfId="1582" priority="25" stopIfTrue="1" operator="lessThan">
      <formula>#REF!</formula>
    </cfRule>
  </conditionalFormatting>
  <conditionalFormatting sqref="Q58:Q65">
    <cfRule type="cellIs" dxfId="1581" priority="24" stopIfTrue="1" operator="lessThan">
      <formula>#REF!</formula>
    </cfRule>
  </conditionalFormatting>
  <conditionalFormatting sqref="P66">
    <cfRule type="cellIs" dxfId="1580" priority="23" stopIfTrue="1" operator="lessThan">
      <formula>#REF!</formula>
    </cfRule>
  </conditionalFormatting>
  <conditionalFormatting sqref="X27:Y27">
    <cfRule type="cellIs" dxfId="1579" priority="22" stopIfTrue="1" operator="lessThan">
      <formula>#REF!</formula>
    </cfRule>
  </conditionalFormatting>
  <conditionalFormatting sqref="AD27:AE27">
    <cfRule type="cellIs" dxfId="1578" priority="21" stopIfTrue="1" operator="lessThan">
      <formula>#REF!</formula>
    </cfRule>
  </conditionalFormatting>
  <conditionalFormatting sqref="W29:W33">
    <cfRule type="cellIs" dxfId="1577" priority="20" stopIfTrue="1" operator="lessThan">
      <formula>#REF!</formula>
    </cfRule>
  </conditionalFormatting>
  <conditionalFormatting sqref="W36:W37">
    <cfRule type="cellIs" dxfId="1576" priority="19" stopIfTrue="1" operator="lessThan">
      <formula>#REF!</formula>
    </cfRule>
  </conditionalFormatting>
  <conditionalFormatting sqref="W40:W45">
    <cfRule type="cellIs" dxfId="1575" priority="18" stopIfTrue="1" operator="lessThan">
      <formula>#REF!</formula>
    </cfRule>
  </conditionalFormatting>
  <conditionalFormatting sqref="W48:W55">
    <cfRule type="cellIs" dxfId="1574" priority="17" stopIfTrue="1" operator="lessThan">
      <formula>#REF!</formula>
    </cfRule>
  </conditionalFormatting>
  <conditionalFormatting sqref="W58:W65">
    <cfRule type="cellIs" dxfId="1573" priority="16" stopIfTrue="1" operator="lessThan">
      <formula>#REF!</formula>
    </cfRule>
  </conditionalFormatting>
  <conditionalFormatting sqref="AC29:AC33">
    <cfRule type="cellIs" dxfId="1572" priority="15" stopIfTrue="1" operator="lessThan">
      <formula>#REF!</formula>
    </cfRule>
  </conditionalFormatting>
  <conditionalFormatting sqref="AC36:AC37">
    <cfRule type="cellIs" dxfId="1571" priority="14" stopIfTrue="1" operator="lessThan">
      <formula>#REF!</formula>
    </cfRule>
  </conditionalFormatting>
  <conditionalFormatting sqref="AC40:AC45">
    <cfRule type="cellIs" dxfId="1570" priority="13" stopIfTrue="1" operator="lessThan">
      <formula>#REF!</formula>
    </cfRule>
  </conditionalFormatting>
  <conditionalFormatting sqref="AC48:AC55">
    <cfRule type="cellIs" dxfId="1569" priority="12" stopIfTrue="1" operator="lessThan">
      <formula>#REF!</formula>
    </cfRule>
  </conditionalFormatting>
  <conditionalFormatting sqref="AC58:AC65">
    <cfRule type="cellIs" dxfId="1568" priority="11" stopIfTrue="1" operator="lessThan">
      <formula>#REF!</formula>
    </cfRule>
  </conditionalFormatting>
  <conditionalFormatting sqref="V66">
    <cfRule type="cellIs" dxfId="1567" priority="10" stopIfTrue="1" operator="lessThan">
      <formula>#REF!</formula>
    </cfRule>
  </conditionalFormatting>
  <conditionalFormatting sqref="AB66">
    <cfRule type="cellIs" dxfId="1566" priority="9" stopIfTrue="1" operator="lessThan">
      <formula>#REF!</formula>
    </cfRule>
  </conditionalFormatting>
  <conditionalFormatting sqref="N27">
    <cfRule type="cellIs" dxfId="1565" priority="8" stopIfTrue="1" operator="lessThan">
      <formula>#REF!</formula>
    </cfRule>
  </conditionalFormatting>
  <conditionalFormatting sqref="T27">
    <cfRule type="cellIs" dxfId="1564" priority="7" stopIfTrue="1" operator="lessThan">
      <formula>#REF!</formula>
    </cfRule>
  </conditionalFormatting>
  <conditionalFormatting sqref="Z27">
    <cfRule type="cellIs" dxfId="1563" priority="6" stopIfTrue="1" operator="lessThan">
      <formula>#REF!</formula>
    </cfRule>
  </conditionalFormatting>
  <conditionalFormatting sqref="AF27">
    <cfRule type="cellIs" dxfId="1562" priority="5" stopIfTrue="1" operator="lessThan">
      <formula>#REF!</formula>
    </cfRule>
  </conditionalFormatting>
  <conditionalFormatting sqref="AG35">
    <cfRule type="cellIs" dxfId="1561" priority="4" stopIfTrue="1" operator="lessThan">
      <formula>#REF!</formula>
    </cfRule>
  </conditionalFormatting>
  <conditionalFormatting sqref="AG39">
    <cfRule type="cellIs" dxfId="1560" priority="3" stopIfTrue="1" operator="lessThan">
      <formula>#REF!</formula>
    </cfRule>
  </conditionalFormatting>
  <conditionalFormatting sqref="AG47">
    <cfRule type="cellIs" dxfId="1559" priority="2" stopIfTrue="1" operator="lessThan">
      <formula>#REF!</formula>
    </cfRule>
  </conditionalFormatting>
  <conditionalFormatting sqref="AG57">
    <cfRule type="cellIs" dxfId="1558" priority="1" stopIfTrue="1" operator="lessThan">
      <formula>#REF!</formula>
    </cfRule>
  </conditionalFormatting>
  <dataValidations count="6">
    <dataValidation type="list" allowBlank="1" showInputMessage="1" showErrorMessage="1" sqref="C13:D14 I13:J13" xr:uid="{27496688-4249-4543-AEB7-D046B6D02273}">
      <formula1>$K$11:$K$15</formula1>
    </dataValidation>
    <dataValidation type="list" allowBlank="1" showInputMessage="1" showErrorMessage="1" sqref="F66 AD66 X66 R66 L66" xr:uid="{2D1603FE-93F6-4DEB-8EDB-4CF49AA8DD8F}">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5BD9A189-B469-4D69-B1DC-19C1BD2DE484}">
      <formula1>$F$9:$F$12</formula1>
    </dataValidation>
    <dataValidation type="list" allowBlank="1" showInputMessage="1" showErrorMessage="1" sqref="C15:D15" xr:uid="{E2DD0169-8356-4502-A965-A5CFB56807D8}">
      <formula1>$F$10:$F$15</formula1>
    </dataValidation>
    <dataValidation type="list" allowBlank="1" showInputMessage="1" showErrorMessage="1" sqref="I12:J12 C12:D12" xr:uid="{0D0009F9-5ED7-4807-A466-5581B5D6EC75}">
      <formula1>$B$10:$B$26</formula1>
    </dataValidation>
    <dataValidation type="list" allowBlank="1" showInputMessage="1" showErrorMessage="1" sqref="I11:J11 C11:D11" xr:uid="{AF91A3A5-F94B-45AE-A5DC-CCD143580F4A}">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EEE54FF-6DF2-4EE2-842A-59035C882115}">
          <x14:formula1>
            <xm:f>Données!$J$14:$J$43</xm:f>
          </x14:formula1>
          <xm:sqref>L9:L13</xm:sqref>
        </x14:dataValidation>
        <x14:dataValidation type="list" allowBlank="1" showInputMessage="1" showErrorMessage="1" xr:uid="{EE80E21D-A5B5-42AA-8061-FAC5B83778F9}">
          <x14:formula1>
            <xm:f>Données!$P$19:$P$20</xm:f>
          </x14:formula1>
          <xm:sqref>R9:R13</xm:sqref>
        </x14:dataValidation>
        <x14:dataValidation type="list" allowBlank="1" showInputMessage="1" showErrorMessage="1" xr:uid="{52F71C0B-2469-45E7-AE62-CD2E8081626E}">
          <x14:formula1>
            <xm:f>Données!$P$8:$P$9</xm:f>
          </x14:formula1>
          <xm:sqref>G68 Y68 S68 M68 AE68</xm:sqref>
        </x14:dataValidation>
        <x14:dataValidation type="list" allowBlank="1" showInputMessage="1" showErrorMessage="1" xr:uid="{EB43B8B7-C45C-4E3B-9617-B913B4E1407D}">
          <x14:formula1>
            <xm:f>Données!$H$14:$H$17</xm:f>
          </x14:formula1>
          <xm:sqref>K17 T9:T13</xm:sqref>
        </x14:dataValidation>
        <x14:dataValidation type="list" allowBlank="1" showInputMessage="1" showErrorMessage="1" xr:uid="{58FF70C5-0D55-4F15-A2D7-41E00AB48969}">
          <x14:formula1>
            <xm:f>Données!$F$14:$F$17</xm:f>
          </x14:formula1>
          <xm:sqref>Z9:Z13</xm:sqref>
        </x14:dataValidation>
        <x14:dataValidation type="list" allowBlank="1" showInputMessage="1" showErrorMessage="1" xr:uid="{9D0F811E-4A3C-4D73-A942-CC8F6F58D994}">
          <x14:formula1>
            <xm:f>Données!$B$14:$B$43</xm:f>
          </x14:formula1>
          <xm:sqref>AE17:AF17 M17:N17 S17:T17 Y17:Z17 G17:H17</xm:sqref>
        </x14:dataValidation>
        <x14:dataValidation type="list" allowBlank="1" showInputMessage="1" showErrorMessage="1" xr:uid="{8BD56241-CC52-414D-B61D-6D06B514CEA9}">
          <x14:formula1>
            <xm:f>Données!$D$14:$D$53</xm:f>
          </x14:formula1>
          <xm:sqref>B11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9"/>
  <dimension ref="A1:AP98"/>
  <sheetViews>
    <sheetView showGridLines="0" topLeftCell="B1"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sheetProtection formatCells="0" formatColumns="0" formatRows="0" insertColumns="0" insertRows="0" insertHyperlinks="0" deleteColumns="0" deleteRows="0" selectLockedCells="1" sort="0" pivotTables="0" selectUnlockedCells="1"/>
  <mergeCells count="106">
    <mergeCell ref="A1:B5"/>
    <mergeCell ref="C1:AI5"/>
    <mergeCell ref="G8:H8"/>
    <mergeCell ref="G9:H9"/>
    <mergeCell ref="M9:N9"/>
    <mergeCell ref="M8:N8"/>
    <mergeCell ref="T8:X8"/>
    <mergeCell ref="Z8:AD8"/>
    <mergeCell ref="T9:X9"/>
    <mergeCell ref="Z9:AD9"/>
    <mergeCell ref="AH18:AI19"/>
    <mergeCell ref="AH20:AI20"/>
    <mergeCell ref="AH66:AI67"/>
    <mergeCell ref="AH68:AI68"/>
    <mergeCell ref="B77:F77"/>
    <mergeCell ref="G77:O77"/>
    <mergeCell ref="S77:AJ77"/>
    <mergeCell ref="B78:F78"/>
    <mergeCell ref="G78:O78"/>
    <mergeCell ref="S78:AJ78"/>
    <mergeCell ref="M17:N17"/>
    <mergeCell ref="M10:N10"/>
    <mergeCell ref="G11:H11"/>
    <mergeCell ref="M11:N11"/>
    <mergeCell ref="G12:H12"/>
    <mergeCell ref="M12:N12"/>
    <mergeCell ref="B92:C92"/>
    <mergeCell ref="W92:AC92"/>
    <mergeCell ref="F92:M92"/>
    <mergeCell ref="B91:C91"/>
    <mergeCell ref="W91:AC91"/>
    <mergeCell ref="F91:M91"/>
    <mergeCell ref="B90:C90"/>
    <mergeCell ref="W90:AC90"/>
    <mergeCell ref="B89:C89"/>
    <mergeCell ref="W89:AC89"/>
    <mergeCell ref="F89:M89"/>
    <mergeCell ref="F90:M90"/>
    <mergeCell ref="B88:C88"/>
    <mergeCell ref="F88:M88"/>
    <mergeCell ref="N88:V88"/>
    <mergeCell ref="W88:AC88"/>
    <mergeCell ref="N89:T89"/>
    <mergeCell ref="N90:V90"/>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W80:Y80"/>
    <mergeCell ref="Z80:AD80"/>
    <mergeCell ref="C81:G81"/>
    <mergeCell ref="L81:M81"/>
    <mergeCell ref="N81:R81"/>
    <mergeCell ref="S81:T81"/>
    <mergeCell ref="W81:Y81"/>
    <mergeCell ref="Z81:AD81"/>
    <mergeCell ref="B84:C84"/>
    <mergeCell ref="F84:M84"/>
    <mergeCell ref="N84:V84"/>
    <mergeCell ref="W84:AC84"/>
    <mergeCell ref="AD84:AJ84"/>
    <mergeCell ref="C80:G80"/>
    <mergeCell ref="L80:M80"/>
    <mergeCell ref="N80:R80"/>
    <mergeCell ref="S80:T80"/>
    <mergeCell ref="N91:T91"/>
    <mergeCell ref="N92:V92"/>
    <mergeCell ref="B85:C85"/>
    <mergeCell ref="F85:M85"/>
    <mergeCell ref="N85:V85"/>
    <mergeCell ref="W85:AC85"/>
    <mergeCell ref="AD85:AJ85"/>
    <mergeCell ref="B86:C86"/>
    <mergeCell ref="F86:M86"/>
    <mergeCell ref="N86:V86"/>
    <mergeCell ref="W86:AC86"/>
    <mergeCell ref="AD86:AJ86"/>
    <mergeCell ref="AD92:AJ92"/>
    <mergeCell ref="AD91:AJ91"/>
    <mergeCell ref="AD90:AJ90"/>
    <mergeCell ref="AD89:AJ89"/>
    <mergeCell ref="AD88:AJ88"/>
    <mergeCell ref="B87:C87"/>
    <mergeCell ref="F87:M87"/>
    <mergeCell ref="W87:AC87"/>
    <mergeCell ref="AD87:AJ87"/>
  </mergeCells>
  <conditionalFormatting sqref="AH27 A27:B27 F27:G27 E22:E27 Q66">
    <cfRule type="cellIs" dxfId="1557" priority="41" stopIfTrue="1" operator="lessThan">
      <formula>#REF!</formula>
    </cfRule>
  </conditionalFormatting>
  <conditionalFormatting sqref="L27:M27">
    <cfRule type="cellIs" dxfId="1556" priority="40" stopIfTrue="1" operator="lessThan">
      <formula>#REF!</formula>
    </cfRule>
  </conditionalFormatting>
  <conditionalFormatting sqref="R27:S27 AG36:AG37 AG40:AG45 AG48:AG55 AG21:AG33 AG58:AG66">
    <cfRule type="cellIs" dxfId="1555" priority="39" stopIfTrue="1" operator="lessThan">
      <formula>#REF!</formula>
    </cfRule>
  </conditionalFormatting>
  <conditionalFormatting sqref="E29:E33 K22:K27 Q22:Q27 W22:W27 AC22:AC27 E66 K66 W66 AC66">
    <cfRule type="cellIs" dxfId="1554" priority="38" stopIfTrue="1" operator="lessThan">
      <formula>#REF!</formula>
    </cfRule>
  </conditionalFormatting>
  <conditionalFormatting sqref="E36:E37">
    <cfRule type="cellIs" dxfId="1553" priority="37" stopIfTrue="1" operator="lessThan">
      <formula>#REF!</formula>
    </cfRule>
  </conditionalFormatting>
  <conditionalFormatting sqref="E40:E45">
    <cfRule type="cellIs" dxfId="1552" priority="36" stopIfTrue="1" operator="lessThan">
      <formula>#REF!</formula>
    </cfRule>
  </conditionalFormatting>
  <conditionalFormatting sqref="E48:E55">
    <cfRule type="cellIs" dxfId="1551" priority="35" stopIfTrue="1" operator="lessThan">
      <formula>#REF!</formula>
    </cfRule>
  </conditionalFormatting>
  <conditionalFormatting sqref="E58:E65">
    <cfRule type="cellIs" dxfId="1550" priority="34" stopIfTrue="1" operator="lessThan">
      <formula>#REF!</formula>
    </cfRule>
  </conditionalFormatting>
  <conditionalFormatting sqref="K29:K33">
    <cfRule type="cellIs" dxfId="1549" priority="33" stopIfTrue="1" operator="lessThan">
      <formula>#REF!</formula>
    </cfRule>
  </conditionalFormatting>
  <conditionalFormatting sqref="K36:K37">
    <cfRule type="cellIs" dxfId="1548" priority="32" stopIfTrue="1" operator="lessThan">
      <formula>#REF!</formula>
    </cfRule>
  </conditionalFormatting>
  <conditionalFormatting sqref="K40:K45">
    <cfRule type="cellIs" dxfId="1547" priority="31" stopIfTrue="1" operator="lessThan">
      <formula>#REF!</formula>
    </cfRule>
  </conditionalFormatting>
  <conditionalFormatting sqref="K48:K55">
    <cfRule type="cellIs" dxfId="1546" priority="30" stopIfTrue="1" operator="lessThan">
      <formula>#REF!</formula>
    </cfRule>
  </conditionalFormatting>
  <conditionalFormatting sqref="K58:K65">
    <cfRule type="cellIs" dxfId="1545" priority="29" stopIfTrue="1" operator="lessThan">
      <formula>#REF!</formula>
    </cfRule>
  </conditionalFormatting>
  <conditionalFormatting sqref="Q29:Q33">
    <cfRule type="cellIs" dxfId="1544" priority="28" stopIfTrue="1" operator="lessThan">
      <formula>#REF!</formula>
    </cfRule>
  </conditionalFormatting>
  <conditionalFormatting sqref="Q36:Q37">
    <cfRule type="cellIs" dxfId="1543" priority="27" stopIfTrue="1" operator="lessThan">
      <formula>#REF!</formula>
    </cfRule>
  </conditionalFormatting>
  <conditionalFormatting sqref="Q40:Q45">
    <cfRule type="cellIs" dxfId="1542" priority="26" stopIfTrue="1" operator="lessThan">
      <formula>#REF!</formula>
    </cfRule>
  </conditionalFormatting>
  <conditionalFormatting sqref="Q48:Q55">
    <cfRule type="cellIs" dxfId="1541" priority="25" stopIfTrue="1" operator="lessThan">
      <formula>#REF!</formula>
    </cfRule>
  </conditionalFormatting>
  <conditionalFormatting sqref="Q58:Q65">
    <cfRule type="cellIs" dxfId="1540" priority="24" stopIfTrue="1" operator="lessThan">
      <formula>#REF!</formula>
    </cfRule>
  </conditionalFormatting>
  <conditionalFormatting sqref="P66">
    <cfRule type="cellIs" dxfId="1539" priority="23" stopIfTrue="1" operator="lessThan">
      <formula>#REF!</formula>
    </cfRule>
  </conditionalFormatting>
  <conditionalFormatting sqref="X27:Y27">
    <cfRule type="cellIs" dxfId="1538" priority="22" stopIfTrue="1" operator="lessThan">
      <formula>#REF!</formula>
    </cfRule>
  </conditionalFormatting>
  <conditionalFormatting sqref="AD27:AE27">
    <cfRule type="cellIs" dxfId="1537" priority="21" stopIfTrue="1" operator="lessThan">
      <formula>#REF!</formula>
    </cfRule>
  </conditionalFormatting>
  <conditionalFormatting sqref="W29:W33">
    <cfRule type="cellIs" dxfId="1536" priority="20" stopIfTrue="1" operator="lessThan">
      <formula>#REF!</formula>
    </cfRule>
  </conditionalFormatting>
  <conditionalFormatting sqref="W36:W37">
    <cfRule type="cellIs" dxfId="1535" priority="19" stopIfTrue="1" operator="lessThan">
      <formula>#REF!</formula>
    </cfRule>
  </conditionalFormatting>
  <conditionalFormatting sqref="W40:W45">
    <cfRule type="cellIs" dxfId="1534" priority="18" stopIfTrue="1" operator="lessThan">
      <formula>#REF!</formula>
    </cfRule>
  </conditionalFormatting>
  <conditionalFormatting sqref="W48:W55">
    <cfRule type="cellIs" dxfId="1533" priority="17" stopIfTrue="1" operator="lessThan">
      <formula>#REF!</formula>
    </cfRule>
  </conditionalFormatting>
  <conditionalFormatting sqref="W58:W65">
    <cfRule type="cellIs" dxfId="1532" priority="16" stopIfTrue="1" operator="lessThan">
      <formula>#REF!</formula>
    </cfRule>
  </conditionalFormatting>
  <conditionalFormatting sqref="AC29:AC33">
    <cfRule type="cellIs" dxfId="1531" priority="15" stopIfTrue="1" operator="lessThan">
      <formula>#REF!</formula>
    </cfRule>
  </conditionalFormatting>
  <conditionalFormatting sqref="AC36:AC37">
    <cfRule type="cellIs" dxfId="1530" priority="14" stopIfTrue="1" operator="lessThan">
      <formula>#REF!</formula>
    </cfRule>
  </conditionalFormatting>
  <conditionalFormatting sqref="AC40:AC45">
    <cfRule type="cellIs" dxfId="1529" priority="13" stopIfTrue="1" operator="lessThan">
      <formula>#REF!</formula>
    </cfRule>
  </conditionalFormatting>
  <conditionalFormatting sqref="AC48:AC55">
    <cfRule type="cellIs" dxfId="1528" priority="12" stopIfTrue="1" operator="lessThan">
      <formula>#REF!</formula>
    </cfRule>
  </conditionalFormatting>
  <conditionalFormatting sqref="AC58:AC65">
    <cfRule type="cellIs" dxfId="1527" priority="11" stopIfTrue="1" operator="lessThan">
      <formula>#REF!</formula>
    </cfRule>
  </conditionalFormatting>
  <conditionalFormatting sqref="V66">
    <cfRule type="cellIs" dxfId="1526" priority="10" stopIfTrue="1" operator="lessThan">
      <formula>#REF!</formula>
    </cfRule>
  </conditionalFormatting>
  <conditionalFormatting sqref="AB66">
    <cfRule type="cellIs" dxfId="1525" priority="9" stopIfTrue="1" operator="lessThan">
      <formula>#REF!</formula>
    </cfRule>
  </conditionalFormatting>
  <conditionalFormatting sqref="N27">
    <cfRule type="cellIs" dxfId="1524" priority="8" stopIfTrue="1" operator="lessThan">
      <formula>#REF!</formula>
    </cfRule>
  </conditionalFormatting>
  <conditionalFormatting sqref="T27">
    <cfRule type="cellIs" dxfId="1523" priority="7" stopIfTrue="1" operator="lessThan">
      <formula>#REF!</formula>
    </cfRule>
  </conditionalFormatting>
  <conditionalFormatting sqref="Z27">
    <cfRule type="cellIs" dxfId="1522" priority="6" stopIfTrue="1" operator="lessThan">
      <formula>#REF!</formula>
    </cfRule>
  </conditionalFormatting>
  <conditionalFormatting sqref="AF27">
    <cfRule type="cellIs" dxfId="1521" priority="5" stopIfTrue="1" operator="lessThan">
      <formula>#REF!</formula>
    </cfRule>
  </conditionalFormatting>
  <conditionalFormatting sqref="AG35">
    <cfRule type="cellIs" dxfId="1520" priority="4" stopIfTrue="1" operator="lessThan">
      <formula>#REF!</formula>
    </cfRule>
  </conditionalFormatting>
  <conditionalFormatting sqref="AG39">
    <cfRule type="cellIs" dxfId="1519" priority="3" stopIfTrue="1" operator="lessThan">
      <formula>#REF!</formula>
    </cfRule>
  </conditionalFormatting>
  <conditionalFormatting sqref="AG47">
    <cfRule type="cellIs" dxfId="1518" priority="2" stopIfTrue="1" operator="lessThan">
      <formula>#REF!</formula>
    </cfRule>
  </conditionalFormatting>
  <conditionalFormatting sqref="AG57">
    <cfRule type="cellIs" dxfId="1517" priority="1" stopIfTrue="1" operator="lessThan">
      <formula>#REF!</formula>
    </cfRule>
  </conditionalFormatting>
  <dataValidations count="6">
    <dataValidation type="list" allowBlank="1" showInputMessage="1" showErrorMessage="1" sqref="C13:D14 I13:J13" xr:uid="{73E22324-5A5A-4D3D-A9D0-B75EDE7D36E5}">
      <formula1>$K$11:$K$15</formula1>
    </dataValidation>
    <dataValidation type="list" allowBlank="1" showInputMessage="1" showErrorMessage="1" sqref="F66 AD66 X66 R66 L66" xr:uid="{6B29463B-AD87-4A0B-B741-5F25AEE162CC}">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48E7AB1A-C7E2-4AE4-B44C-EDF70D464C69}">
      <formula1>$F$9:$F$12</formula1>
    </dataValidation>
    <dataValidation type="list" allowBlank="1" showInputMessage="1" showErrorMessage="1" sqref="C15:D15" xr:uid="{8910B66A-37E6-4285-BA98-FE6770EBA6A9}">
      <formula1>$F$10:$F$15</formula1>
    </dataValidation>
    <dataValidation type="list" allowBlank="1" showInputMessage="1" showErrorMessage="1" sqref="I12:J12 C12:D12" xr:uid="{678E7B80-31C7-466A-AAD5-D8F2B0068894}">
      <formula1>$B$10:$B$26</formula1>
    </dataValidation>
    <dataValidation type="list" allowBlank="1" showInputMessage="1" showErrorMessage="1" sqref="I11:J11 C11:D11" xr:uid="{7719F3B8-1CAA-46F7-9433-54D07380A3F6}">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30AC7199-4F47-4A87-8EC5-3D041F654E0F}">
          <x14:formula1>
            <xm:f>Données!$P$8:$P$9</xm:f>
          </x14:formula1>
          <xm:sqref>G68 Y68 S68 M68 AE68</xm:sqref>
        </x14:dataValidation>
        <x14:dataValidation type="list" allowBlank="1" showInputMessage="1" showErrorMessage="1" xr:uid="{0F643BBF-8035-48DA-9FB9-B0B71DD101EF}">
          <x14:formula1>
            <xm:f>Données!$H$14:$H$17</xm:f>
          </x14:formula1>
          <xm:sqref>K17 T9:T13</xm:sqref>
        </x14:dataValidation>
        <x14:dataValidation type="list" allowBlank="1" showInputMessage="1" showErrorMessage="1" xr:uid="{439303E4-B019-490B-8EA0-4AE0F3F592BD}">
          <x14:formula1>
            <xm:f>Données!$F$14:$F$17</xm:f>
          </x14:formula1>
          <xm:sqref>Z9:Z13</xm:sqref>
        </x14:dataValidation>
        <x14:dataValidation type="list" allowBlank="1" showInputMessage="1" showErrorMessage="1" xr:uid="{8474D61B-6833-4EE0-A2F1-4C6272D3671E}">
          <x14:formula1>
            <xm:f>Données!$P$19:$P$20</xm:f>
          </x14:formula1>
          <xm:sqref>R9:R13</xm:sqref>
        </x14:dataValidation>
        <x14:dataValidation type="list" allowBlank="1" showInputMessage="1" showErrorMessage="1" xr:uid="{BD321B9A-FA3D-4AD8-9941-13AA1A4D8348}">
          <x14:formula1>
            <xm:f>Données!$J$14:$J$43</xm:f>
          </x14:formula1>
          <xm:sqref>L9:L13</xm:sqref>
        </x14:dataValidation>
        <x14:dataValidation type="list" allowBlank="1" showInputMessage="1" showErrorMessage="1" xr:uid="{53168134-CB39-489D-A19B-895C6F69FFB7}">
          <x14:formula1>
            <xm:f>Données!$B$14:$B$43</xm:f>
          </x14:formula1>
          <xm:sqref>AE17:AF17 M17:N17 S17:T17 Y17:Z17 G17:H17</xm:sqref>
        </x14:dataValidation>
        <x14:dataValidation type="list" allowBlank="1" showInputMessage="1" showErrorMessage="1" xr:uid="{BC0750FF-3EFD-4258-B033-739F07B7083A}">
          <x14:formula1>
            <xm:f>Données!$D$14:$D$53</xm:f>
          </x14:formula1>
          <xm:sqref>B11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0"/>
  <dimension ref="A1:AP98"/>
  <sheetViews>
    <sheetView showGridLines="0" topLeftCell="B1" zoomScale="80" zoomScaleNormal="80" workbookViewId="0">
      <pane xSplit="3" topLeftCell="E1" activePane="topRight" state="frozen"/>
      <selection activeCell="F48" sqref="F48:F52"/>
      <selection pane="topRight" activeCell="B208"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8:H8"/>
    <mergeCell ref="G9:H9"/>
    <mergeCell ref="M9:N9"/>
    <mergeCell ref="M8:N8"/>
    <mergeCell ref="T8:X8"/>
    <mergeCell ref="Z8:AD8"/>
    <mergeCell ref="T9:X9"/>
    <mergeCell ref="Z9:AD9"/>
    <mergeCell ref="AH18:AI19"/>
    <mergeCell ref="AH20:AI20"/>
    <mergeCell ref="AH66:AI67"/>
    <mergeCell ref="AH68:AI68"/>
    <mergeCell ref="B77:F77"/>
    <mergeCell ref="G77:O77"/>
    <mergeCell ref="S77:AJ77"/>
    <mergeCell ref="B78:F78"/>
    <mergeCell ref="G78:O78"/>
    <mergeCell ref="S78:AJ78"/>
    <mergeCell ref="M17:N17"/>
    <mergeCell ref="M10:N10"/>
    <mergeCell ref="G11:H11"/>
    <mergeCell ref="M11:N11"/>
    <mergeCell ref="G12:H12"/>
    <mergeCell ref="M12:N12"/>
    <mergeCell ref="B92:C92"/>
    <mergeCell ref="W92:AC92"/>
    <mergeCell ref="F92:M92"/>
    <mergeCell ref="B91:C91"/>
    <mergeCell ref="W91:AC91"/>
    <mergeCell ref="F91:M91"/>
    <mergeCell ref="B90:C90"/>
    <mergeCell ref="W90:AC90"/>
    <mergeCell ref="B89:C89"/>
    <mergeCell ref="W89:AC89"/>
    <mergeCell ref="F89:M89"/>
    <mergeCell ref="F90:M90"/>
    <mergeCell ref="B88:C88"/>
    <mergeCell ref="F88:M88"/>
    <mergeCell ref="N88:V88"/>
    <mergeCell ref="W88:AC88"/>
    <mergeCell ref="N89:T89"/>
    <mergeCell ref="N90:V90"/>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W80:Y80"/>
    <mergeCell ref="Z80:AD80"/>
    <mergeCell ref="C81:G81"/>
    <mergeCell ref="L81:M81"/>
    <mergeCell ref="N81:R81"/>
    <mergeCell ref="S81:T81"/>
    <mergeCell ref="W81:Y81"/>
    <mergeCell ref="Z81:AD81"/>
    <mergeCell ref="B84:C84"/>
    <mergeCell ref="F84:M84"/>
    <mergeCell ref="N84:V84"/>
    <mergeCell ref="W84:AC84"/>
    <mergeCell ref="AD84:AJ84"/>
    <mergeCell ref="C80:G80"/>
    <mergeCell ref="L80:M80"/>
    <mergeCell ref="N80:R80"/>
    <mergeCell ref="S80:T80"/>
    <mergeCell ref="N91:T91"/>
    <mergeCell ref="N92:V92"/>
    <mergeCell ref="B85:C85"/>
    <mergeCell ref="F85:M85"/>
    <mergeCell ref="N85:V85"/>
    <mergeCell ref="W85:AC85"/>
    <mergeCell ref="AD85:AJ85"/>
    <mergeCell ref="B86:C86"/>
    <mergeCell ref="F86:M86"/>
    <mergeCell ref="N86:V86"/>
    <mergeCell ref="W86:AC86"/>
    <mergeCell ref="AD86:AJ86"/>
    <mergeCell ref="AD92:AJ92"/>
    <mergeCell ref="AD91:AJ91"/>
    <mergeCell ref="AD90:AJ90"/>
    <mergeCell ref="AD89:AJ89"/>
    <mergeCell ref="AD88:AJ88"/>
    <mergeCell ref="B87:C87"/>
    <mergeCell ref="F87:M87"/>
    <mergeCell ref="W87:AC87"/>
    <mergeCell ref="AD87:AJ87"/>
  </mergeCells>
  <conditionalFormatting sqref="AH27 A27:B27 F27:G27 E22:E27 Q66">
    <cfRule type="cellIs" dxfId="1516" priority="41" stopIfTrue="1" operator="lessThan">
      <formula>#REF!</formula>
    </cfRule>
  </conditionalFormatting>
  <conditionalFormatting sqref="L27:M27">
    <cfRule type="cellIs" dxfId="1515" priority="40" stopIfTrue="1" operator="lessThan">
      <formula>#REF!</formula>
    </cfRule>
  </conditionalFormatting>
  <conditionalFormatting sqref="R27:S27 AG36:AG37 AG40:AG45 AG48:AG55 AG21:AG33 AG58:AG66">
    <cfRule type="cellIs" dxfId="1514" priority="39" stopIfTrue="1" operator="lessThan">
      <formula>#REF!</formula>
    </cfRule>
  </conditionalFormatting>
  <conditionalFormatting sqref="E29:E33 K22:K27 Q22:Q27 W22:W27 AC22:AC27 E66 K66 W66 AC66">
    <cfRule type="cellIs" dxfId="1513" priority="38" stopIfTrue="1" operator="lessThan">
      <formula>#REF!</formula>
    </cfRule>
  </conditionalFormatting>
  <conditionalFormatting sqref="E36:E37">
    <cfRule type="cellIs" dxfId="1512" priority="37" stopIfTrue="1" operator="lessThan">
      <formula>#REF!</formula>
    </cfRule>
  </conditionalFormatting>
  <conditionalFormatting sqref="E40:E45">
    <cfRule type="cellIs" dxfId="1511" priority="36" stopIfTrue="1" operator="lessThan">
      <formula>#REF!</formula>
    </cfRule>
  </conditionalFormatting>
  <conditionalFormatting sqref="E48:E55">
    <cfRule type="cellIs" dxfId="1510" priority="35" stopIfTrue="1" operator="lessThan">
      <formula>#REF!</formula>
    </cfRule>
  </conditionalFormatting>
  <conditionalFormatting sqref="E58:E65">
    <cfRule type="cellIs" dxfId="1509" priority="34" stopIfTrue="1" operator="lessThan">
      <formula>#REF!</formula>
    </cfRule>
  </conditionalFormatting>
  <conditionalFormatting sqref="K29:K33">
    <cfRule type="cellIs" dxfId="1508" priority="33" stopIfTrue="1" operator="lessThan">
      <formula>#REF!</formula>
    </cfRule>
  </conditionalFormatting>
  <conditionalFormatting sqref="K36:K37">
    <cfRule type="cellIs" dxfId="1507" priority="32" stopIfTrue="1" operator="lessThan">
      <formula>#REF!</formula>
    </cfRule>
  </conditionalFormatting>
  <conditionalFormatting sqref="K40:K45">
    <cfRule type="cellIs" dxfId="1506" priority="31" stopIfTrue="1" operator="lessThan">
      <formula>#REF!</formula>
    </cfRule>
  </conditionalFormatting>
  <conditionalFormatting sqref="K48:K55">
    <cfRule type="cellIs" dxfId="1505" priority="30" stopIfTrue="1" operator="lessThan">
      <formula>#REF!</formula>
    </cfRule>
  </conditionalFormatting>
  <conditionalFormatting sqref="K58:K65">
    <cfRule type="cellIs" dxfId="1504" priority="29" stopIfTrue="1" operator="lessThan">
      <formula>#REF!</formula>
    </cfRule>
  </conditionalFormatting>
  <conditionalFormatting sqref="Q29:Q33">
    <cfRule type="cellIs" dxfId="1503" priority="28" stopIfTrue="1" operator="lessThan">
      <formula>#REF!</formula>
    </cfRule>
  </conditionalFormatting>
  <conditionalFormatting sqref="Q36:Q37">
    <cfRule type="cellIs" dxfId="1502" priority="27" stopIfTrue="1" operator="lessThan">
      <formula>#REF!</formula>
    </cfRule>
  </conditionalFormatting>
  <conditionalFormatting sqref="Q40:Q45">
    <cfRule type="cellIs" dxfId="1501" priority="26" stopIfTrue="1" operator="lessThan">
      <formula>#REF!</formula>
    </cfRule>
  </conditionalFormatting>
  <conditionalFormatting sqref="Q48:Q55">
    <cfRule type="cellIs" dxfId="1500" priority="25" stopIfTrue="1" operator="lessThan">
      <formula>#REF!</formula>
    </cfRule>
  </conditionalFormatting>
  <conditionalFormatting sqref="Q58:Q65">
    <cfRule type="cellIs" dxfId="1499" priority="24" stopIfTrue="1" operator="lessThan">
      <formula>#REF!</formula>
    </cfRule>
  </conditionalFormatting>
  <conditionalFormatting sqref="P66">
    <cfRule type="cellIs" dxfId="1498" priority="23" stopIfTrue="1" operator="lessThan">
      <formula>#REF!</formula>
    </cfRule>
  </conditionalFormatting>
  <conditionalFormatting sqref="X27:Y27">
    <cfRule type="cellIs" dxfId="1497" priority="22" stopIfTrue="1" operator="lessThan">
      <formula>#REF!</formula>
    </cfRule>
  </conditionalFormatting>
  <conditionalFormatting sqref="AD27:AE27">
    <cfRule type="cellIs" dxfId="1496" priority="21" stopIfTrue="1" operator="lessThan">
      <formula>#REF!</formula>
    </cfRule>
  </conditionalFormatting>
  <conditionalFormatting sqref="W29:W33">
    <cfRule type="cellIs" dxfId="1495" priority="20" stopIfTrue="1" operator="lessThan">
      <formula>#REF!</formula>
    </cfRule>
  </conditionalFormatting>
  <conditionalFormatting sqref="W36:W37">
    <cfRule type="cellIs" dxfId="1494" priority="19" stopIfTrue="1" operator="lessThan">
      <formula>#REF!</formula>
    </cfRule>
  </conditionalFormatting>
  <conditionalFormatting sqref="W40:W45">
    <cfRule type="cellIs" dxfId="1493" priority="18" stopIfTrue="1" operator="lessThan">
      <formula>#REF!</formula>
    </cfRule>
  </conditionalFormatting>
  <conditionalFormatting sqref="W48:W55">
    <cfRule type="cellIs" dxfId="1492" priority="17" stopIfTrue="1" operator="lessThan">
      <formula>#REF!</formula>
    </cfRule>
  </conditionalFormatting>
  <conditionalFormatting sqref="W58:W65">
    <cfRule type="cellIs" dxfId="1491" priority="16" stopIfTrue="1" operator="lessThan">
      <formula>#REF!</formula>
    </cfRule>
  </conditionalFormatting>
  <conditionalFormatting sqref="AC29:AC33">
    <cfRule type="cellIs" dxfId="1490" priority="15" stopIfTrue="1" operator="lessThan">
      <formula>#REF!</formula>
    </cfRule>
  </conditionalFormatting>
  <conditionalFormatting sqref="AC36:AC37">
    <cfRule type="cellIs" dxfId="1489" priority="14" stopIfTrue="1" operator="lessThan">
      <formula>#REF!</formula>
    </cfRule>
  </conditionalFormatting>
  <conditionalFormatting sqref="AC40:AC45">
    <cfRule type="cellIs" dxfId="1488" priority="13" stopIfTrue="1" operator="lessThan">
      <formula>#REF!</formula>
    </cfRule>
  </conditionalFormatting>
  <conditionalFormatting sqref="AC48:AC55">
    <cfRule type="cellIs" dxfId="1487" priority="12" stopIfTrue="1" operator="lessThan">
      <formula>#REF!</formula>
    </cfRule>
  </conditionalFormatting>
  <conditionalFormatting sqref="AC58:AC65">
    <cfRule type="cellIs" dxfId="1486" priority="11" stopIfTrue="1" operator="lessThan">
      <formula>#REF!</formula>
    </cfRule>
  </conditionalFormatting>
  <conditionalFormatting sqref="V66">
    <cfRule type="cellIs" dxfId="1485" priority="10" stopIfTrue="1" operator="lessThan">
      <formula>#REF!</formula>
    </cfRule>
  </conditionalFormatting>
  <conditionalFormatting sqref="AB66">
    <cfRule type="cellIs" dxfId="1484" priority="9" stopIfTrue="1" operator="lessThan">
      <formula>#REF!</formula>
    </cfRule>
  </conditionalFormatting>
  <conditionalFormatting sqref="N27">
    <cfRule type="cellIs" dxfId="1483" priority="8" stopIfTrue="1" operator="lessThan">
      <formula>#REF!</formula>
    </cfRule>
  </conditionalFormatting>
  <conditionalFormatting sqref="T27">
    <cfRule type="cellIs" dxfId="1482" priority="7" stopIfTrue="1" operator="lessThan">
      <formula>#REF!</formula>
    </cfRule>
  </conditionalFormatting>
  <conditionalFormatting sqref="Z27">
    <cfRule type="cellIs" dxfId="1481" priority="6" stopIfTrue="1" operator="lessThan">
      <formula>#REF!</formula>
    </cfRule>
  </conditionalFormatting>
  <conditionalFormatting sqref="AF27">
    <cfRule type="cellIs" dxfId="1480" priority="5" stopIfTrue="1" operator="lessThan">
      <formula>#REF!</formula>
    </cfRule>
  </conditionalFormatting>
  <conditionalFormatting sqref="AG35">
    <cfRule type="cellIs" dxfId="1479" priority="4" stopIfTrue="1" operator="lessThan">
      <formula>#REF!</formula>
    </cfRule>
  </conditionalFormatting>
  <conditionalFormatting sqref="AG39">
    <cfRule type="cellIs" dxfId="1478" priority="3" stopIfTrue="1" operator="lessThan">
      <formula>#REF!</formula>
    </cfRule>
  </conditionalFormatting>
  <conditionalFormatting sqref="AG47">
    <cfRule type="cellIs" dxfId="1477" priority="2" stopIfTrue="1" operator="lessThan">
      <formula>#REF!</formula>
    </cfRule>
  </conditionalFormatting>
  <conditionalFormatting sqref="AG57">
    <cfRule type="cellIs" dxfId="1476" priority="1" stopIfTrue="1" operator="lessThan">
      <formula>#REF!</formula>
    </cfRule>
  </conditionalFormatting>
  <dataValidations count="6">
    <dataValidation type="list" allowBlank="1" showInputMessage="1" showErrorMessage="1" sqref="C13:D14 I13:J13" xr:uid="{711FCEE5-EE68-4915-8DFA-ECF5718AB029}">
      <formula1>$K$11:$K$15</formula1>
    </dataValidation>
    <dataValidation type="list" allowBlank="1" showInputMessage="1" showErrorMessage="1" sqref="F66 AD66 X66 R66 L66" xr:uid="{C93C2BB1-B866-4012-BCB0-C32EC7242FE6}">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3FA96D4D-A818-427A-9E62-87A52CBE91E2}">
      <formula1>$F$9:$F$12</formula1>
    </dataValidation>
    <dataValidation type="list" allowBlank="1" showInputMessage="1" showErrorMessage="1" sqref="C15:D15" xr:uid="{E5877750-7D69-4124-AC52-1FFEF8BB6285}">
      <formula1>$F$10:$F$15</formula1>
    </dataValidation>
    <dataValidation type="list" allowBlank="1" showInputMessage="1" showErrorMessage="1" sqref="I12:J12 C12:D12" xr:uid="{4EC4819D-B2E3-465C-9811-CC1773AA62CE}">
      <formula1>$B$10:$B$26</formula1>
    </dataValidation>
    <dataValidation type="list" allowBlank="1" showInputMessage="1" showErrorMessage="1" sqref="I11:J11 C11:D11" xr:uid="{F59F7A24-FD3F-40E9-AC5B-5E2F4C6ECBE2}">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B150492A-ACE3-4DE5-BEF2-2BC016AB08CE}">
          <x14:formula1>
            <xm:f>Données!$J$14:$J$43</xm:f>
          </x14:formula1>
          <xm:sqref>L9:L13</xm:sqref>
        </x14:dataValidation>
        <x14:dataValidation type="list" allowBlank="1" showInputMessage="1" showErrorMessage="1" xr:uid="{1EECADA7-542E-4091-B810-B09C20BEEE74}">
          <x14:formula1>
            <xm:f>Données!$P$19:$P$20</xm:f>
          </x14:formula1>
          <xm:sqref>R9:R13</xm:sqref>
        </x14:dataValidation>
        <x14:dataValidation type="list" allowBlank="1" showInputMessage="1" showErrorMessage="1" xr:uid="{B937E04A-7793-4E23-9368-BC4FB7838F33}">
          <x14:formula1>
            <xm:f>Données!$F$14:$F$17</xm:f>
          </x14:formula1>
          <xm:sqref>Z9:Z13</xm:sqref>
        </x14:dataValidation>
        <x14:dataValidation type="list" allowBlank="1" showInputMessage="1" showErrorMessage="1" xr:uid="{68706BDC-CF66-4F28-A78B-76A85A60A9CB}">
          <x14:formula1>
            <xm:f>Données!$H$14:$H$17</xm:f>
          </x14:formula1>
          <xm:sqref>K17 T9:T13</xm:sqref>
        </x14:dataValidation>
        <x14:dataValidation type="list" allowBlank="1" showInputMessage="1" showErrorMessage="1" xr:uid="{196A37E0-25E3-495C-888C-9D451CCEEEFC}">
          <x14:formula1>
            <xm:f>Données!$P$8:$P$9</xm:f>
          </x14:formula1>
          <xm:sqref>G68 Y68 S68 M68 AE68</xm:sqref>
        </x14:dataValidation>
        <x14:dataValidation type="list" allowBlank="1" showInputMessage="1" showErrorMessage="1" xr:uid="{CE15B66F-1C49-42E1-9417-D381E595F8EA}">
          <x14:formula1>
            <xm:f>Données!$B$14:$B$43</xm:f>
          </x14:formula1>
          <xm:sqref>AE17:AF17 M17:N17 S17:T17 Y17:Z17 G17:H17</xm:sqref>
        </x14:dataValidation>
        <x14:dataValidation type="list" allowBlank="1" showInputMessage="1" showErrorMessage="1" xr:uid="{7F22444E-E645-48C7-97B2-81CCA0403B0A}">
          <x14:formula1>
            <xm:f>Données!$D$14:$D$53</xm:f>
          </x14:formula1>
          <xm:sqref>B11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1"/>
  <dimension ref="A1:AP98"/>
  <sheetViews>
    <sheetView showGridLines="0" topLeftCell="B1" zoomScale="80" zoomScaleNormal="80" workbookViewId="0">
      <pane xSplit="3" topLeftCell="E1" activePane="topRight" state="frozen"/>
      <selection activeCell="F48" sqref="F48:F52"/>
      <selection pane="topRight" activeCell="B1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8:H8"/>
    <mergeCell ref="G9:H9"/>
    <mergeCell ref="M9:N9"/>
    <mergeCell ref="M8:N8"/>
    <mergeCell ref="T8:X8"/>
    <mergeCell ref="Z8:AD8"/>
    <mergeCell ref="T9:X9"/>
    <mergeCell ref="Z9:AD9"/>
    <mergeCell ref="AH18:AI19"/>
    <mergeCell ref="AH20:AI20"/>
    <mergeCell ref="AH66:AI67"/>
    <mergeCell ref="AH68:AI68"/>
    <mergeCell ref="B77:F77"/>
    <mergeCell ref="G77:O77"/>
    <mergeCell ref="S77:AJ77"/>
    <mergeCell ref="B78:F78"/>
    <mergeCell ref="G78:O78"/>
    <mergeCell ref="S78:AJ78"/>
    <mergeCell ref="M17:N17"/>
    <mergeCell ref="M10:N10"/>
    <mergeCell ref="G11:H11"/>
    <mergeCell ref="M11:N11"/>
    <mergeCell ref="G12:H12"/>
    <mergeCell ref="M12:N12"/>
    <mergeCell ref="B92:C92"/>
    <mergeCell ref="W92:AC92"/>
    <mergeCell ref="F92:M92"/>
    <mergeCell ref="B91:C91"/>
    <mergeCell ref="W91:AC91"/>
    <mergeCell ref="F91:M91"/>
    <mergeCell ref="B90:C90"/>
    <mergeCell ref="W90:AC90"/>
    <mergeCell ref="B89:C89"/>
    <mergeCell ref="W89:AC89"/>
    <mergeCell ref="F89:M89"/>
    <mergeCell ref="F90:M90"/>
    <mergeCell ref="B88:C88"/>
    <mergeCell ref="F88:M88"/>
    <mergeCell ref="N88:V88"/>
    <mergeCell ref="W88:AC88"/>
    <mergeCell ref="N89:T89"/>
    <mergeCell ref="N90:V90"/>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W80:Y80"/>
    <mergeCell ref="Z80:AD80"/>
    <mergeCell ref="C81:G81"/>
    <mergeCell ref="L81:M81"/>
    <mergeCell ref="N81:R81"/>
    <mergeCell ref="S81:T81"/>
    <mergeCell ref="W81:Y81"/>
    <mergeCell ref="Z81:AD81"/>
    <mergeCell ref="B84:C84"/>
    <mergeCell ref="F84:M84"/>
    <mergeCell ref="N84:V84"/>
    <mergeCell ref="W84:AC84"/>
    <mergeCell ref="AD84:AJ84"/>
    <mergeCell ref="C80:G80"/>
    <mergeCell ref="L80:M80"/>
    <mergeCell ref="N80:R80"/>
    <mergeCell ref="S80:T80"/>
    <mergeCell ref="N91:T91"/>
    <mergeCell ref="N92:V92"/>
    <mergeCell ref="B85:C85"/>
    <mergeCell ref="F85:M85"/>
    <mergeCell ref="N85:V85"/>
    <mergeCell ref="W85:AC85"/>
    <mergeCell ref="AD85:AJ85"/>
    <mergeCell ref="B86:C86"/>
    <mergeCell ref="F86:M86"/>
    <mergeCell ref="N86:V86"/>
    <mergeCell ref="W86:AC86"/>
    <mergeCell ref="AD86:AJ86"/>
    <mergeCell ref="AD92:AJ92"/>
    <mergeCell ref="AD91:AJ91"/>
    <mergeCell ref="AD90:AJ90"/>
    <mergeCell ref="AD89:AJ89"/>
    <mergeCell ref="AD88:AJ88"/>
    <mergeCell ref="B87:C87"/>
    <mergeCell ref="F87:M87"/>
    <mergeCell ref="W87:AC87"/>
    <mergeCell ref="AD87:AJ87"/>
  </mergeCells>
  <conditionalFormatting sqref="AH27 A27:B27 F27:G27 E22:E27 Q66">
    <cfRule type="cellIs" dxfId="1475" priority="41" stopIfTrue="1" operator="lessThan">
      <formula>#REF!</formula>
    </cfRule>
  </conditionalFormatting>
  <conditionalFormatting sqref="L27:M27">
    <cfRule type="cellIs" dxfId="1474" priority="40" stopIfTrue="1" operator="lessThan">
      <formula>#REF!</formula>
    </cfRule>
  </conditionalFormatting>
  <conditionalFormatting sqref="R27:S27 AG36:AG37 AG40:AG45 AG48:AG55 AG21:AG33 AG58:AG66">
    <cfRule type="cellIs" dxfId="1473" priority="39" stopIfTrue="1" operator="lessThan">
      <formula>#REF!</formula>
    </cfRule>
  </conditionalFormatting>
  <conditionalFormatting sqref="E29:E33 K22:K27 Q22:Q27 W22:W27 AC22:AC27 E66 K66 W66 AC66">
    <cfRule type="cellIs" dxfId="1472" priority="38" stopIfTrue="1" operator="lessThan">
      <formula>#REF!</formula>
    </cfRule>
  </conditionalFormatting>
  <conditionalFormatting sqref="E36:E37">
    <cfRule type="cellIs" dxfId="1471" priority="37" stopIfTrue="1" operator="lessThan">
      <formula>#REF!</formula>
    </cfRule>
  </conditionalFormatting>
  <conditionalFormatting sqref="E40:E45">
    <cfRule type="cellIs" dxfId="1470" priority="36" stopIfTrue="1" operator="lessThan">
      <formula>#REF!</formula>
    </cfRule>
  </conditionalFormatting>
  <conditionalFormatting sqref="E48:E55">
    <cfRule type="cellIs" dxfId="1469" priority="35" stopIfTrue="1" operator="lessThan">
      <formula>#REF!</formula>
    </cfRule>
  </conditionalFormatting>
  <conditionalFormatting sqref="E58:E65">
    <cfRule type="cellIs" dxfId="1468" priority="34" stopIfTrue="1" operator="lessThan">
      <formula>#REF!</formula>
    </cfRule>
  </conditionalFormatting>
  <conditionalFormatting sqref="K29:K33">
    <cfRule type="cellIs" dxfId="1467" priority="33" stopIfTrue="1" operator="lessThan">
      <formula>#REF!</formula>
    </cfRule>
  </conditionalFormatting>
  <conditionalFormatting sqref="K36:K37">
    <cfRule type="cellIs" dxfId="1466" priority="32" stopIfTrue="1" operator="lessThan">
      <formula>#REF!</formula>
    </cfRule>
  </conditionalFormatting>
  <conditionalFormatting sqref="K40:K45">
    <cfRule type="cellIs" dxfId="1465" priority="31" stopIfTrue="1" operator="lessThan">
      <formula>#REF!</formula>
    </cfRule>
  </conditionalFormatting>
  <conditionalFormatting sqref="K48:K55">
    <cfRule type="cellIs" dxfId="1464" priority="30" stopIfTrue="1" operator="lessThan">
      <formula>#REF!</formula>
    </cfRule>
  </conditionalFormatting>
  <conditionalFormatting sqref="K58:K65">
    <cfRule type="cellIs" dxfId="1463" priority="29" stopIfTrue="1" operator="lessThan">
      <formula>#REF!</formula>
    </cfRule>
  </conditionalFormatting>
  <conditionalFormatting sqref="Q29:Q33">
    <cfRule type="cellIs" dxfId="1462" priority="28" stopIfTrue="1" operator="lessThan">
      <formula>#REF!</formula>
    </cfRule>
  </conditionalFormatting>
  <conditionalFormatting sqref="Q36:Q37">
    <cfRule type="cellIs" dxfId="1461" priority="27" stopIfTrue="1" operator="lessThan">
      <formula>#REF!</formula>
    </cfRule>
  </conditionalFormatting>
  <conditionalFormatting sqref="Q40:Q45">
    <cfRule type="cellIs" dxfId="1460" priority="26" stopIfTrue="1" operator="lessThan">
      <formula>#REF!</formula>
    </cfRule>
  </conditionalFormatting>
  <conditionalFormatting sqref="Q48:Q55">
    <cfRule type="cellIs" dxfId="1459" priority="25" stopIfTrue="1" operator="lessThan">
      <formula>#REF!</formula>
    </cfRule>
  </conditionalFormatting>
  <conditionalFormatting sqref="Q58:Q65">
    <cfRule type="cellIs" dxfId="1458" priority="24" stopIfTrue="1" operator="lessThan">
      <formula>#REF!</formula>
    </cfRule>
  </conditionalFormatting>
  <conditionalFormatting sqref="P66">
    <cfRule type="cellIs" dxfId="1457" priority="23" stopIfTrue="1" operator="lessThan">
      <formula>#REF!</formula>
    </cfRule>
  </conditionalFormatting>
  <conditionalFormatting sqref="X27:Y27">
    <cfRule type="cellIs" dxfId="1456" priority="22" stopIfTrue="1" operator="lessThan">
      <formula>#REF!</formula>
    </cfRule>
  </conditionalFormatting>
  <conditionalFormatting sqref="AD27:AE27">
    <cfRule type="cellIs" dxfId="1455" priority="21" stopIfTrue="1" operator="lessThan">
      <formula>#REF!</formula>
    </cfRule>
  </conditionalFormatting>
  <conditionalFormatting sqref="W29:W33">
    <cfRule type="cellIs" dxfId="1454" priority="20" stopIfTrue="1" operator="lessThan">
      <formula>#REF!</formula>
    </cfRule>
  </conditionalFormatting>
  <conditionalFormatting sqref="W36:W37">
    <cfRule type="cellIs" dxfId="1453" priority="19" stopIfTrue="1" operator="lessThan">
      <formula>#REF!</formula>
    </cfRule>
  </conditionalFormatting>
  <conditionalFormatting sqref="W40:W45">
    <cfRule type="cellIs" dxfId="1452" priority="18" stopIfTrue="1" operator="lessThan">
      <formula>#REF!</formula>
    </cfRule>
  </conditionalFormatting>
  <conditionalFormatting sqref="W48:W55">
    <cfRule type="cellIs" dxfId="1451" priority="17" stopIfTrue="1" operator="lessThan">
      <formula>#REF!</formula>
    </cfRule>
  </conditionalFormatting>
  <conditionalFormatting sqref="W58:W65">
    <cfRule type="cellIs" dxfId="1450" priority="16" stopIfTrue="1" operator="lessThan">
      <formula>#REF!</formula>
    </cfRule>
  </conditionalFormatting>
  <conditionalFormatting sqref="AC29:AC33">
    <cfRule type="cellIs" dxfId="1449" priority="15" stopIfTrue="1" operator="lessThan">
      <formula>#REF!</formula>
    </cfRule>
  </conditionalFormatting>
  <conditionalFormatting sqref="AC36:AC37">
    <cfRule type="cellIs" dxfId="1448" priority="14" stopIfTrue="1" operator="lessThan">
      <formula>#REF!</formula>
    </cfRule>
  </conditionalFormatting>
  <conditionalFormatting sqref="AC40:AC45">
    <cfRule type="cellIs" dxfId="1447" priority="13" stopIfTrue="1" operator="lessThan">
      <formula>#REF!</formula>
    </cfRule>
  </conditionalFormatting>
  <conditionalFormatting sqref="AC48:AC55">
    <cfRule type="cellIs" dxfId="1446" priority="12" stopIfTrue="1" operator="lessThan">
      <formula>#REF!</formula>
    </cfRule>
  </conditionalFormatting>
  <conditionalFormatting sqref="AC58:AC65">
    <cfRule type="cellIs" dxfId="1445" priority="11" stopIfTrue="1" operator="lessThan">
      <formula>#REF!</formula>
    </cfRule>
  </conditionalFormatting>
  <conditionalFormatting sqref="V66">
    <cfRule type="cellIs" dxfId="1444" priority="10" stopIfTrue="1" operator="lessThan">
      <formula>#REF!</formula>
    </cfRule>
  </conditionalFormatting>
  <conditionalFormatting sqref="AB66">
    <cfRule type="cellIs" dxfId="1443" priority="9" stopIfTrue="1" operator="lessThan">
      <formula>#REF!</formula>
    </cfRule>
  </conditionalFormatting>
  <conditionalFormatting sqref="N27">
    <cfRule type="cellIs" dxfId="1442" priority="8" stopIfTrue="1" operator="lessThan">
      <formula>#REF!</formula>
    </cfRule>
  </conditionalFormatting>
  <conditionalFormatting sqref="T27">
    <cfRule type="cellIs" dxfId="1441" priority="7" stopIfTrue="1" operator="lessThan">
      <formula>#REF!</formula>
    </cfRule>
  </conditionalFormatting>
  <conditionalFormatting sqref="Z27">
    <cfRule type="cellIs" dxfId="1440" priority="6" stopIfTrue="1" operator="lessThan">
      <formula>#REF!</formula>
    </cfRule>
  </conditionalFormatting>
  <conditionalFormatting sqref="AF27">
    <cfRule type="cellIs" dxfId="1439" priority="5" stopIfTrue="1" operator="lessThan">
      <formula>#REF!</formula>
    </cfRule>
  </conditionalFormatting>
  <conditionalFormatting sqref="AG35">
    <cfRule type="cellIs" dxfId="1438" priority="4" stopIfTrue="1" operator="lessThan">
      <formula>#REF!</formula>
    </cfRule>
  </conditionalFormatting>
  <conditionalFormatting sqref="AG39">
    <cfRule type="cellIs" dxfId="1437" priority="3" stopIfTrue="1" operator="lessThan">
      <formula>#REF!</formula>
    </cfRule>
  </conditionalFormatting>
  <conditionalFormatting sqref="AG47">
    <cfRule type="cellIs" dxfId="1436" priority="2" stopIfTrue="1" operator="lessThan">
      <formula>#REF!</formula>
    </cfRule>
  </conditionalFormatting>
  <conditionalFormatting sqref="AG57">
    <cfRule type="cellIs" dxfId="1435" priority="1" stopIfTrue="1" operator="lessThan">
      <formula>#REF!</formula>
    </cfRule>
  </conditionalFormatting>
  <dataValidations count="6">
    <dataValidation type="list" allowBlank="1" showInputMessage="1" showErrorMessage="1" sqref="C13:D14 I13:J13" xr:uid="{447905C4-AE75-444B-86BD-FF6F1EDCAB68}">
      <formula1>$K$11:$K$15</formula1>
    </dataValidation>
    <dataValidation type="list" allowBlank="1" showInputMessage="1" showErrorMessage="1" sqref="F66 AD66 X66 R66 L66" xr:uid="{C5A9765B-1532-4C7E-8621-3B5B1BA94E26}">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EE115F21-B41F-4B49-BC4A-51F5FB2F6690}">
      <formula1>$F$9:$F$12</formula1>
    </dataValidation>
    <dataValidation type="list" allowBlank="1" showInputMessage="1" showErrorMessage="1" sqref="C15:D15" xr:uid="{32F6CFFD-2F92-47B6-96F4-BE724C6BE4E5}">
      <formula1>$F$10:$F$15</formula1>
    </dataValidation>
    <dataValidation type="list" allowBlank="1" showInputMessage="1" showErrorMessage="1" sqref="I12:J12 C12:D12" xr:uid="{B7238F0B-8C0E-47A3-8523-73524D7E0E2D}">
      <formula1>$B$10:$B$26</formula1>
    </dataValidation>
    <dataValidation type="list" allowBlank="1" showInputMessage="1" showErrorMessage="1" sqref="I11:J11 C11:D11" xr:uid="{231430E1-3188-4E0A-882F-A8FB3F817BD6}">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B2734820-049F-485B-8A52-9DA6C829887E}">
          <x14:formula1>
            <xm:f>Données!$P$8:$P$9</xm:f>
          </x14:formula1>
          <xm:sqref>G68 Y68 S68 M68 AE68</xm:sqref>
        </x14:dataValidation>
        <x14:dataValidation type="list" allowBlank="1" showInputMessage="1" showErrorMessage="1" xr:uid="{D5619405-1637-4AB9-86A9-CDB3B150CE3F}">
          <x14:formula1>
            <xm:f>Données!$H$14:$H$17</xm:f>
          </x14:formula1>
          <xm:sqref>K17 T9:T13</xm:sqref>
        </x14:dataValidation>
        <x14:dataValidation type="list" allowBlank="1" showInputMessage="1" showErrorMessage="1" xr:uid="{E71837FE-84AD-47D2-BF22-A0221ADBC25F}">
          <x14:formula1>
            <xm:f>Données!$F$14:$F$17</xm:f>
          </x14:formula1>
          <xm:sqref>Z9:Z13</xm:sqref>
        </x14:dataValidation>
        <x14:dataValidation type="list" allowBlank="1" showInputMessage="1" showErrorMessage="1" xr:uid="{AED9EB5D-616E-4BAA-B186-84156451588C}">
          <x14:formula1>
            <xm:f>Données!$P$19:$P$20</xm:f>
          </x14:formula1>
          <xm:sqref>R9:R13</xm:sqref>
        </x14:dataValidation>
        <x14:dataValidation type="list" allowBlank="1" showInputMessage="1" showErrorMessage="1" xr:uid="{852F8E42-0B37-4FCD-BB12-6D70A4D825C7}">
          <x14:formula1>
            <xm:f>Données!$J$14:$J$43</xm:f>
          </x14:formula1>
          <xm:sqref>L9:L13</xm:sqref>
        </x14:dataValidation>
        <x14:dataValidation type="list" allowBlank="1" showInputMessage="1" showErrorMessage="1" xr:uid="{4D2447BB-2B1F-4D60-9FDA-5E9F77880EC1}">
          <x14:formula1>
            <xm:f>Données!$B$14:$B$43</xm:f>
          </x14:formula1>
          <xm:sqref>AE17:AF17 M17:N17 S17:T17 Y17:Z17 G17:H17</xm:sqref>
        </x14:dataValidation>
        <x14:dataValidation type="list" allowBlank="1" showInputMessage="1" showErrorMessage="1" xr:uid="{7B4C513F-E2B4-448D-A266-E9AC19D1C281}">
          <x14:formula1>
            <xm:f>Données!$D$14:$D$53</xm:f>
          </x14:formula1>
          <xm:sqref>B11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12"/>
  <dimension ref="A1:AP98"/>
  <sheetViews>
    <sheetView showGridLines="0" topLeftCell="B4"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8:H8"/>
    <mergeCell ref="G9:H9"/>
    <mergeCell ref="M9:N9"/>
    <mergeCell ref="M8:N8"/>
    <mergeCell ref="T8:X8"/>
    <mergeCell ref="Z8:AD8"/>
    <mergeCell ref="T9:X9"/>
    <mergeCell ref="Z9:AD9"/>
    <mergeCell ref="AH18:AI19"/>
    <mergeCell ref="AH20:AI20"/>
    <mergeCell ref="AH66:AI67"/>
    <mergeCell ref="AH68:AI68"/>
    <mergeCell ref="B77:F77"/>
    <mergeCell ref="G77:O77"/>
    <mergeCell ref="S77:AJ77"/>
    <mergeCell ref="B78:F78"/>
    <mergeCell ref="G78:O78"/>
    <mergeCell ref="S78:AJ78"/>
    <mergeCell ref="M17:N17"/>
    <mergeCell ref="M10:N10"/>
    <mergeCell ref="G11:H11"/>
    <mergeCell ref="M11:N11"/>
    <mergeCell ref="G12:H12"/>
    <mergeCell ref="M12:N12"/>
    <mergeCell ref="B92:C92"/>
    <mergeCell ref="W92:AC92"/>
    <mergeCell ref="F92:M92"/>
    <mergeCell ref="B91:C91"/>
    <mergeCell ref="W91:AC91"/>
    <mergeCell ref="F91:M91"/>
    <mergeCell ref="B90:C90"/>
    <mergeCell ref="W90:AC90"/>
    <mergeCell ref="B89:C89"/>
    <mergeCell ref="W89:AC89"/>
    <mergeCell ref="F89:M89"/>
    <mergeCell ref="F90:M90"/>
    <mergeCell ref="B88:C88"/>
    <mergeCell ref="F88:M88"/>
    <mergeCell ref="N88:V88"/>
    <mergeCell ref="W88:AC88"/>
    <mergeCell ref="N89:T89"/>
    <mergeCell ref="N90:V90"/>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W80:Y80"/>
    <mergeCell ref="Z80:AD80"/>
    <mergeCell ref="C81:G81"/>
    <mergeCell ref="L81:M81"/>
    <mergeCell ref="N81:R81"/>
    <mergeCell ref="S81:T81"/>
    <mergeCell ref="W81:Y81"/>
    <mergeCell ref="Z81:AD81"/>
    <mergeCell ref="B84:C84"/>
    <mergeCell ref="F84:M84"/>
    <mergeCell ref="N84:V84"/>
    <mergeCell ref="W84:AC84"/>
    <mergeCell ref="AD84:AJ84"/>
    <mergeCell ref="C80:G80"/>
    <mergeCell ref="L80:M80"/>
    <mergeCell ref="N80:R80"/>
    <mergeCell ref="S80:T80"/>
    <mergeCell ref="N91:T91"/>
    <mergeCell ref="N92:V92"/>
    <mergeCell ref="B85:C85"/>
    <mergeCell ref="F85:M85"/>
    <mergeCell ref="N85:V85"/>
    <mergeCell ref="W85:AC85"/>
    <mergeCell ref="AD85:AJ85"/>
    <mergeCell ref="B86:C86"/>
    <mergeCell ref="F86:M86"/>
    <mergeCell ref="N86:V86"/>
    <mergeCell ref="W86:AC86"/>
    <mergeCell ref="AD86:AJ86"/>
    <mergeCell ref="AD92:AJ92"/>
    <mergeCell ref="AD91:AJ91"/>
    <mergeCell ref="AD90:AJ90"/>
    <mergeCell ref="AD89:AJ89"/>
    <mergeCell ref="AD88:AJ88"/>
    <mergeCell ref="B87:C87"/>
    <mergeCell ref="F87:M87"/>
    <mergeCell ref="W87:AC87"/>
    <mergeCell ref="AD87:AJ87"/>
  </mergeCells>
  <conditionalFormatting sqref="AH27 A27:B27 F27:G27 E22:E27 Q66">
    <cfRule type="cellIs" dxfId="1434" priority="41" stopIfTrue="1" operator="lessThan">
      <formula>#REF!</formula>
    </cfRule>
  </conditionalFormatting>
  <conditionalFormatting sqref="L27:M27">
    <cfRule type="cellIs" dxfId="1433" priority="40" stopIfTrue="1" operator="lessThan">
      <formula>#REF!</formula>
    </cfRule>
  </conditionalFormatting>
  <conditionalFormatting sqref="R27:S27 AG36:AG37 AG40:AG45 AG48:AG55 AG21:AG33 AG58:AG66">
    <cfRule type="cellIs" dxfId="1432" priority="39" stopIfTrue="1" operator="lessThan">
      <formula>#REF!</formula>
    </cfRule>
  </conditionalFormatting>
  <conditionalFormatting sqref="E29:E33 K22:K27 Q22:Q27 W22:W27 AC22:AC27 E66 K66 W66 AC66">
    <cfRule type="cellIs" dxfId="1431" priority="38" stopIfTrue="1" operator="lessThan">
      <formula>#REF!</formula>
    </cfRule>
  </conditionalFormatting>
  <conditionalFormatting sqref="E36:E37">
    <cfRule type="cellIs" dxfId="1430" priority="37" stopIfTrue="1" operator="lessThan">
      <formula>#REF!</formula>
    </cfRule>
  </conditionalFormatting>
  <conditionalFormatting sqref="E40:E45">
    <cfRule type="cellIs" dxfId="1429" priority="36" stopIfTrue="1" operator="lessThan">
      <formula>#REF!</formula>
    </cfRule>
  </conditionalFormatting>
  <conditionalFormatting sqref="E48:E55">
    <cfRule type="cellIs" dxfId="1428" priority="35" stopIfTrue="1" operator="lessThan">
      <formula>#REF!</formula>
    </cfRule>
  </conditionalFormatting>
  <conditionalFormatting sqref="E58:E65">
    <cfRule type="cellIs" dxfId="1427" priority="34" stopIfTrue="1" operator="lessThan">
      <formula>#REF!</formula>
    </cfRule>
  </conditionalFormatting>
  <conditionalFormatting sqref="K29:K33">
    <cfRule type="cellIs" dxfId="1426" priority="33" stopIfTrue="1" operator="lessThan">
      <formula>#REF!</formula>
    </cfRule>
  </conditionalFormatting>
  <conditionalFormatting sqref="K36:K37">
    <cfRule type="cellIs" dxfId="1425" priority="32" stopIfTrue="1" operator="lessThan">
      <formula>#REF!</formula>
    </cfRule>
  </conditionalFormatting>
  <conditionalFormatting sqref="K40:K45">
    <cfRule type="cellIs" dxfId="1424" priority="31" stopIfTrue="1" operator="lessThan">
      <formula>#REF!</formula>
    </cfRule>
  </conditionalFormatting>
  <conditionalFormatting sqref="K48:K55">
    <cfRule type="cellIs" dxfId="1423" priority="30" stopIfTrue="1" operator="lessThan">
      <formula>#REF!</formula>
    </cfRule>
  </conditionalFormatting>
  <conditionalFormatting sqref="K58:K65">
    <cfRule type="cellIs" dxfId="1422" priority="29" stopIfTrue="1" operator="lessThan">
      <formula>#REF!</formula>
    </cfRule>
  </conditionalFormatting>
  <conditionalFormatting sqref="Q29:Q33">
    <cfRule type="cellIs" dxfId="1421" priority="28" stopIfTrue="1" operator="lessThan">
      <formula>#REF!</formula>
    </cfRule>
  </conditionalFormatting>
  <conditionalFormatting sqref="Q36:Q37">
    <cfRule type="cellIs" dxfId="1420" priority="27" stopIfTrue="1" operator="lessThan">
      <formula>#REF!</formula>
    </cfRule>
  </conditionalFormatting>
  <conditionalFormatting sqref="Q40:Q45">
    <cfRule type="cellIs" dxfId="1419" priority="26" stopIfTrue="1" operator="lessThan">
      <formula>#REF!</formula>
    </cfRule>
  </conditionalFormatting>
  <conditionalFormatting sqref="Q48:Q55">
    <cfRule type="cellIs" dxfId="1418" priority="25" stopIfTrue="1" operator="lessThan">
      <formula>#REF!</formula>
    </cfRule>
  </conditionalFormatting>
  <conditionalFormatting sqref="Q58:Q65">
    <cfRule type="cellIs" dxfId="1417" priority="24" stopIfTrue="1" operator="lessThan">
      <formula>#REF!</formula>
    </cfRule>
  </conditionalFormatting>
  <conditionalFormatting sqref="P66">
    <cfRule type="cellIs" dxfId="1416" priority="23" stopIfTrue="1" operator="lessThan">
      <formula>#REF!</formula>
    </cfRule>
  </conditionalFormatting>
  <conditionalFormatting sqref="X27:Y27">
    <cfRule type="cellIs" dxfId="1415" priority="22" stopIfTrue="1" operator="lessThan">
      <formula>#REF!</formula>
    </cfRule>
  </conditionalFormatting>
  <conditionalFormatting sqref="AD27:AE27">
    <cfRule type="cellIs" dxfId="1414" priority="21" stopIfTrue="1" operator="lessThan">
      <formula>#REF!</formula>
    </cfRule>
  </conditionalFormatting>
  <conditionalFormatting sqref="W29:W33">
    <cfRule type="cellIs" dxfId="1413" priority="20" stopIfTrue="1" operator="lessThan">
      <formula>#REF!</formula>
    </cfRule>
  </conditionalFormatting>
  <conditionalFormatting sqref="W36:W37">
    <cfRule type="cellIs" dxfId="1412" priority="19" stopIfTrue="1" operator="lessThan">
      <formula>#REF!</formula>
    </cfRule>
  </conditionalFormatting>
  <conditionalFormatting sqref="W40:W45">
    <cfRule type="cellIs" dxfId="1411" priority="18" stopIfTrue="1" operator="lessThan">
      <formula>#REF!</formula>
    </cfRule>
  </conditionalFormatting>
  <conditionalFormatting sqref="W48:W55">
    <cfRule type="cellIs" dxfId="1410" priority="17" stopIfTrue="1" operator="lessThan">
      <formula>#REF!</formula>
    </cfRule>
  </conditionalFormatting>
  <conditionalFormatting sqref="W58:W65">
    <cfRule type="cellIs" dxfId="1409" priority="16" stopIfTrue="1" operator="lessThan">
      <formula>#REF!</formula>
    </cfRule>
  </conditionalFormatting>
  <conditionalFormatting sqref="AC29:AC33">
    <cfRule type="cellIs" dxfId="1408" priority="15" stopIfTrue="1" operator="lessThan">
      <formula>#REF!</formula>
    </cfRule>
  </conditionalFormatting>
  <conditionalFormatting sqref="AC36:AC37">
    <cfRule type="cellIs" dxfId="1407" priority="14" stopIfTrue="1" operator="lessThan">
      <formula>#REF!</formula>
    </cfRule>
  </conditionalFormatting>
  <conditionalFormatting sqref="AC40:AC45">
    <cfRule type="cellIs" dxfId="1406" priority="13" stopIfTrue="1" operator="lessThan">
      <formula>#REF!</formula>
    </cfRule>
  </conditionalFormatting>
  <conditionalFormatting sqref="AC48:AC55">
    <cfRule type="cellIs" dxfId="1405" priority="12" stopIfTrue="1" operator="lessThan">
      <formula>#REF!</formula>
    </cfRule>
  </conditionalFormatting>
  <conditionalFormatting sqref="AC58:AC65">
    <cfRule type="cellIs" dxfId="1404" priority="11" stopIfTrue="1" operator="lessThan">
      <formula>#REF!</formula>
    </cfRule>
  </conditionalFormatting>
  <conditionalFormatting sqref="V66">
    <cfRule type="cellIs" dxfId="1403" priority="10" stopIfTrue="1" operator="lessThan">
      <formula>#REF!</formula>
    </cfRule>
  </conditionalFormatting>
  <conditionalFormatting sqref="AB66">
    <cfRule type="cellIs" dxfId="1402" priority="9" stopIfTrue="1" operator="lessThan">
      <formula>#REF!</formula>
    </cfRule>
  </conditionalFormatting>
  <conditionalFormatting sqref="N27">
    <cfRule type="cellIs" dxfId="1401" priority="8" stopIfTrue="1" operator="lessThan">
      <formula>#REF!</formula>
    </cfRule>
  </conditionalFormatting>
  <conditionalFormatting sqref="T27">
    <cfRule type="cellIs" dxfId="1400" priority="7" stopIfTrue="1" operator="lessThan">
      <formula>#REF!</formula>
    </cfRule>
  </conditionalFormatting>
  <conditionalFormatting sqref="Z27">
    <cfRule type="cellIs" dxfId="1399" priority="6" stopIfTrue="1" operator="lessThan">
      <formula>#REF!</formula>
    </cfRule>
  </conditionalFormatting>
  <conditionalFormatting sqref="AF27">
    <cfRule type="cellIs" dxfId="1398" priority="5" stopIfTrue="1" operator="lessThan">
      <formula>#REF!</formula>
    </cfRule>
  </conditionalFormatting>
  <conditionalFormatting sqref="AG35">
    <cfRule type="cellIs" dxfId="1397" priority="4" stopIfTrue="1" operator="lessThan">
      <formula>#REF!</formula>
    </cfRule>
  </conditionalFormatting>
  <conditionalFormatting sqref="AG39">
    <cfRule type="cellIs" dxfId="1396" priority="3" stopIfTrue="1" operator="lessThan">
      <formula>#REF!</formula>
    </cfRule>
  </conditionalFormatting>
  <conditionalFormatting sqref="AG47">
    <cfRule type="cellIs" dxfId="1395" priority="2" stopIfTrue="1" operator="lessThan">
      <formula>#REF!</formula>
    </cfRule>
  </conditionalFormatting>
  <conditionalFormatting sqref="AG57">
    <cfRule type="cellIs" dxfId="1394" priority="1" stopIfTrue="1" operator="lessThan">
      <formula>#REF!</formula>
    </cfRule>
  </conditionalFormatting>
  <dataValidations count="6">
    <dataValidation type="list" allowBlank="1" showInputMessage="1" showErrorMessage="1" sqref="C13:D14 I13:J13" xr:uid="{6A66AAE3-542F-4935-B13D-304B62CA51C7}">
      <formula1>$K$11:$K$15</formula1>
    </dataValidation>
    <dataValidation type="list" allowBlank="1" showInputMessage="1" showErrorMessage="1" sqref="F66 AD66 X66 R66 L66" xr:uid="{B05FB007-A664-4A70-B802-32439439D1EA}">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A81D7BBB-F7BB-4166-AFEB-EBE3E06E89F6}">
      <formula1>$F$9:$F$12</formula1>
    </dataValidation>
    <dataValidation type="list" allowBlank="1" showInputMessage="1" showErrorMessage="1" sqref="C15:D15" xr:uid="{A62ABF31-8749-4DA8-AB37-B5B6432EF870}">
      <formula1>$F$10:$F$15</formula1>
    </dataValidation>
    <dataValidation type="list" allowBlank="1" showInputMessage="1" showErrorMessage="1" sqref="I12:J12 C12:D12" xr:uid="{935D4D74-61A5-4333-BEBF-B234A9A86727}">
      <formula1>$B$10:$B$26</formula1>
    </dataValidation>
    <dataValidation type="list" allowBlank="1" showInputMessage="1" showErrorMessage="1" sqref="I11:J11 C11:D11" xr:uid="{A0CFD0A8-8F47-4268-AA33-21F4574F25EA}">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C775AA15-7F25-4F4E-BB52-8BFDF89AB183}">
          <x14:formula1>
            <xm:f>Données!$F$14:$F$17</xm:f>
          </x14:formula1>
          <xm:sqref>Z9:Z13</xm:sqref>
        </x14:dataValidation>
        <x14:dataValidation type="list" allowBlank="1" showInputMessage="1" showErrorMessage="1" xr:uid="{6BC73B34-BDCE-4261-A466-7C09E072ACFD}">
          <x14:formula1>
            <xm:f>Données!$H$14:$H$17</xm:f>
          </x14:formula1>
          <xm:sqref>K17 T9:T13</xm:sqref>
        </x14:dataValidation>
        <x14:dataValidation type="list" allowBlank="1" showInputMessage="1" showErrorMessage="1" xr:uid="{C4D0C448-7133-4893-9052-DF79A80B0E27}">
          <x14:formula1>
            <xm:f>Données!$P$8:$P$9</xm:f>
          </x14:formula1>
          <xm:sqref>G68 Y68 S68 M68 AE68</xm:sqref>
        </x14:dataValidation>
        <x14:dataValidation type="list" allowBlank="1" showInputMessage="1" showErrorMessage="1" xr:uid="{5092FAEE-EA36-4BF2-BB50-FA2F8917A3A4}">
          <x14:formula1>
            <xm:f>Données!$P$19:$P$20</xm:f>
          </x14:formula1>
          <xm:sqref>R9:R13</xm:sqref>
        </x14:dataValidation>
        <x14:dataValidation type="list" allowBlank="1" showInputMessage="1" showErrorMessage="1" xr:uid="{68BC8662-ED67-4660-B3FA-59D8E6F8FE87}">
          <x14:formula1>
            <xm:f>Données!$J$14:$J$43</xm:f>
          </x14:formula1>
          <xm:sqref>L9:L13</xm:sqref>
        </x14:dataValidation>
        <x14:dataValidation type="list" allowBlank="1" showInputMessage="1" showErrorMessage="1" xr:uid="{8C271BC5-71D7-4381-B56B-B27E4540DA86}">
          <x14:formula1>
            <xm:f>Données!$B$14:$B$43</xm:f>
          </x14:formula1>
          <xm:sqref>AE17:AF17 M17:N17 S17:T17 Y17:Z17 G17:H17</xm:sqref>
        </x14:dataValidation>
        <x14:dataValidation type="list" allowBlank="1" showInputMessage="1" showErrorMessage="1" xr:uid="{3C846EC3-CD67-477E-9671-D04A12F2085E}">
          <x14:formula1>
            <xm:f>Données!$D$14:$D$53</xm:f>
          </x14:formula1>
          <xm:sqref>B11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3"/>
  <dimension ref="A1:AP98"/>
  <sheetViews>
    <sheetView showGridLines="0" topLeftCell="B1"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8:H8"/>
    <mergeCell ref="G9:H9"/>
    <mergeCell ref="M9:N9"/>
    <mergeCell ref="M8:N8"/>
    <mergeCell ref="T8:X8"/>
    <mergeCell ref="Z8:AD8"/>
    <mergeCell ref="T9:X9"/>
    <mergeCell ref="Z9:AD9"/>
    <mergeCell ref="AH18:AI19"/>
    <mergeCell ref="AH20:AI20"/>
    <mergeCell ref="AH66:AI67"/>
    <mergeCell ref="AH68:AI68"/>
    <mergeCell ref="B77:F77"/>
    <mergeCell ref="G77:O77"/>
    <mergeCell ref="S77:AJ77"/>
    <mergeCell ref="B78:F78"/>
    <mergeCell ref="G78:O78"/>
    <mergeCell ref="S78:AJ78"/>
    <mergeCell ref="M17:N17"/>
    <mergeCell ref="M10:N10"/>
    <mergeCell ref="G11:H11"/>
    <mergeCell ref="M11:N11"/>
    <mergeCell ref="G12:H12"/>
    <mergeCell ref="M12:N12"/>
    <mergeCell ref="B92:C92"/>
    <mergeCell ref="W92:AC92"/>
    <mergeCell ref="F92:M92"/>
    <mergeCell ref="B91:C91"/>
    <mergeCell ref="W91:AC91"/>
    <mergeCell ref="F91:M91"/>
    <mergeCell ref="B90:C90"/>
    <mergeCell ref="W90:AC90"/>
    <mergeCell ref="B89:C89"/>
    <mergeCell ref="W89:AC89"/>
    <mergeCell ref="F89:M89"/>
    <mergeCell ref="F90:M90"/>
    <mergeCell ref="B88:C88"/>
    <mergeCell ref="F88:M88"/>
    <mergeCell ref="N88:V88"/>
    <mergeCell ref="W88:AC88"/>
    <mergeCell ref="N89:T89"/>
    <mergeCell ref="N90:V90"/>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W80:Y80"/>
    <mergeCell ref="Z80:AD80"/>
    <mergeCell ref="C81:G81"/>
    <mergeCell ref="L81:M81"/>
    <mergeCell ref="N81:R81"/>
    <mergeCell ref="S81:T81"/>
    <mergeCell ref="W81:Y81"/>
    <mergeCell ref="Z81:AD81"/>
    <mergeCell ref="B84:C84"/>
    <mergeCell ref="F84:M84"/>
    <mergeCell ref="N84:V84"/>
    <mergeCell ref="W84:AC84"/>
    <mergeCell ref="AD84:AJ84"/>
    <mergeCell ref="C80:G80"/>
    <mergeCell ref="L80:M80"/>
    <mergeCell ref="N80:R80"/>
    <mergeCell ref="S80:T80"/>
    <mergeCell ref="N91:T91"/>
    <mergeCell ref="N92:V92"/>
    <mergeCell ref="B85:C85"/>
    <mergeCell ref="F85:M85"/>
    <mergeCell ref="N85:V85"/>
    <mergeCell ref="W85:AC85"/>
    <mergeCell ref="AD85:AJ85"/>
    <mergeCell ref="B86:C86"/>
    <mergeCell ref="F86:M86"/>
    <mergeCell ref="N86:V86"/>
    <mergeCell ref="W86:AC86"/>
    <mergeCell ref="AD86:AJ86"/>
    <mergeCell ref="AD92:AJ92"/>
    <mergeCell ref="AD91:AJ91"/>
    <mergeCell ref="AD90:AJ90"/>
    <mergeCell ref="AD89:AJ89"/>
    <mergeCell ref="AD88:AJ88"/>
    <mergeCell ref="B87:C87"/>
    <mergeCell ref="F87:M87"/>
    <mergeCell ref="W87:AC87"/>
    <mergeCell ref="AD87:AJ87"/>
  </mergeCells>
  <conditionalFormatting sqref="AH27 A27:B27 F27:G27 E22:E27 Q66">
    <cfRule type="cellIs" dxfId="1393" priority="41" stopIfTrue="1" operator="lessThan">
      <formula>#REF!</formula>
    </cfRule>
  </conditionalFormatting>
  <conditionalFormatting sqref="L27:M27">
    <cfRule type="cellIs" dxfId="1392" priority="40" stopIfTrue="1" operator="lessThan">
      <formula>#REF!</formula>
    </cfRule>
  </conditionalFormatting>
  <conditionalFormatting sqref="R27:S27 AG36:AG37 AG40:AG45 AG48:AG55 AG21:AG33 AG58:AG66">
    <cfRule type="cellIs" dxfId="1391" priority="39" stopIfTrue="1" operator="lessThan">
      <formula>#REF!</formula>
    </cfRule>
  </conditionalFormatting>
  <conditionalFormatting sqref="E29:E33 K22:K27 Q22:Q27 W22:W27 AC22:AC27 E66 K66 W66 AC66">
    <cfRule type="cellIs" dxfId="1390" priority="38" stopIfTrue="1" operator="lessThan">
      <formula>#REF!</formula>
    </cfRule>
  </conditionalFormatting>
  <conditionalFormatting sqref="E36:E37">
    <cfRule type="cellIs" dxfId="1389" priority="37" stopIfTrue="1" operator="lessThan">
      <formula>#REF!</formula>
    </cfRule>
  </conditionalFormatting>
  <conditionalFormatting sqref="E40:E45">
    <cfRule type="cellIs" dxfId="1388" priority="36" stopIfTrue="1" operator="lessThan">
      <formula>#REF!</formula>
    </cfRule>
  </conditionalFormatting>
  <conditionalFormatting sqref="E48:E55">
    <cfRule type="cellIs" dxfId="1387" priority="35" stopIfTrue="1" operator="lessThan">
      <formula>#REF!</formula>
    </cfRule>
  </conditionalFormatting>
  <conditionalFormatting sqref="E58:E65">
    <cfRule type="cellIs" dxfId="1386" priority="34" stopIfTrue="1" operator="lessThan">
      <formula>#REF!</formula>
    </cfRule>
  </conditionalFormatting>
  <conditionalFormatting sqref="K29:K33">
    <cfRule type="cellIs" dxfId="1385" priority="33" stopIfTrue="1" operator="lessThan">
      <formula>#REF!</formula>
    </cfRule>
  </conditionalFormatting>
  <conditionalFormatting sqref="K36:K37">
    <cfRule type="cellIs" dxfId="1384" priority="32" stopIfTrue="1" operator="lessThan">
      <formula>#REF!</formula>
    </cfRule>
  </conditionalFormatting>
  <conditionalFormatting sqref="K40:K45">
    <cfRule type="cellIs" dxfId="1383" priority="31" stopIfTrue="1" operator="lessThan">
      <formula>#REF!</formula>
    </cfRule>
  </conditionalFormatting>
  <conditionalFormatting sqref="K48:K55">
    <cfRule type="cellIs" dxfId="1382" priority="30" stopIfTrue="1" operator="lessThan">
      <formula>#REF!</formula>
    </cfRule>
  </conditionalFormatting>
  <conditionalFormatting sqref="K58:K65">
    <cfRule type="cellIs" dxfId="1381" priority="29" stopIfTrue="1" operator="lessThan">
      <formula>#REF!</formula>
    </cfRule>
  </conditionalFormatting>
  <conditionalFormatting sqref="Q29:Q33">
    <cfRule type="cellIs" dxfId="1380" priority="28" stopIfTrue="1" operator="lessThan">
      <formula>#REF!</formula>
    </cfRule>
  </conditionalFormatting>
  <conditionalFormatting sqref="Q36:Q37">
    <cfRule type="cellIs" dxfId="1379" priority="27" stopIfTrue="1" operator="lessThan">
      <formula>#REF!</formula>
    </cfRule>
  </conditionalFormatting>
  <conditionalFormatting sqref="Q40:Q45">
    <cfRule type="cellIs" dxfId="1378" priority="26" stopIfTrue="1" operator="lessThan">
      <formula>#REF!</formula>
    </cfRule>
  </conditionalFormatting>
  <conditionalFormatting sqref="Q48:Q55">
    <cfRule type="cellIs" dxfId="1377" priority="25" stopIfTrue="1" operator="lessThan">
      <formula>#REF!</formula>
    </cfRule>
  </conditionalFormatting>
  <conditionalFormatting sqref="Q58:Q65">
    <cfRule type="cellIs" dxfId="1376" priority="24" stopIfTrue="1" operator="lessThan">
      <formula>#REF!</formula>
    </cfRule>
  </conditionalFormatting>
  <conditionalFormatting sqref="P66">
    <cfRule type="cellIs" dxfId="1375" priority="23" stopIfTrue="1" operator="lessThan">
      <formula>#REF!</formula>
    </cfRule>
  </conditionalFormatting>
  <conditionalFormatting sqref="X27:Y27">
    <cfRule type="cellIs" dxfId="1374" priority="22" stopIfTrue="1" operator="lessThan">
      <formula>#REF!</formula>
    </cfRule>
  </conditionalFormatting>
  <conditionalFormatting sqref="AD27:AE27">
    <cfRule type="cellIs" dxfId="1373" priority="21" stopIfTrue="1" operator="lessThan">
      <formula>#REF!</formula>
    </cfRule>
  </conditionalFormatting>
  <conditionalFormatting sqref="W29:W33">
    <cfRule type="cellIs" dxfId="1372" priority="20" stopIfTrue="1" operator="lessThan">
      <formula>#REF!</formula>
    </cfRule>
  </conditionalFormatting>
  <conditionalFormatting sqref="W36:W37">
    <cfRule type="cellIs" dxfId="1371" priority="19" stopIfTrue="1" operator="lessThan">
      <formula>#REF!</formula>
    </cfRule>
  </conditionalFormatting>
  <conditionalFormatting sqref="W40:W45">
    <cfRule type="cellIs" dxfId="1370" priority="18" stopIfTrue="1" operator="lessThan">
      <formula>#REF!</formula>
    </cfRule>
  </conditionalFormatting>
  <conditionalFormatting sqref="W48:W55">
    <cfRule type="cellIs" dxfId="1369" priority="17" stopIfTrue="1" operator="lessThan">
      <formula>#REF!</formula>
    </cfRule>
  </conditionalFormatting>
  <conditionalFormatting sqref="W58:W65">
    <cfRule type="cellIs" dxfId="1368" priority="16" stopIfTrue="1" operator="lessThan">
      <formula>#REF!</formula>
    </cfRule>
  </conditionalFormatting>
  <conditionalFormatting sqref="AC29:AC33">
    <cfRule type="cellIs" dxfId="1367" priority="15" stopIfTrue="1" operator="lessThan">
      <formula>#REF!</formula>
    </cfRule>
  </conditionalFormatting>
  <conditionalFormatting sqref="AC36:AC37">
    <cfRule type="cellIs" dxfId="1366" priority="14" stopIfTrue="1" operator="lessThan">
      <formula>#REF!</formula>
    </cfRule>
  </conditionalFormatting>
  <conditionalFormatting sqref="AC40:AC45">
    <cfRule type="cellIs" dxfId="1365" priority="13" stopIfTrue="1" operator="lessThan">
      <formula>#REF!</formula>
    </cfRule>
  </conditionalFormatting>
  <conditionalFormatting sqref="AC48:AC55">
    <cfRule type="cellIs" dxfId="1364" priority="12" stopIfTrue="1" operator="lessThan">
      <formula>#REF!</formula>
    </cfRule>
  </conditionalFormatting>
  <conditionalFormatting sqref="AC58:AC65">
    <cfRule type="cellIs" dxfId="1363" priority="11" stopIfTrue="1" operator="lessThan">
      <formula>#REF!</formula>
    </cfRule>
  </conditionalFormatting>
  <conditionalFormatting sqref="V66">
    <cfRule type="cellIs" dxfId="1362" priority="10" stopIfTrue="1" operator="lessThan">
      <formula>#REF!</formula>
    </cfRule>
  </conditionalFormatting>
  <conditionalFormatting sqref="AB66">
    <cfRule type="cellIs" dxfId="1361" priority="9" stopIfTrue="1" operator="lessThan">
      <formula>#REF!</formula>
    </cfRule>
  </conditionalFormatting>
  <conditionalFormatting sqref="N27">
    <cfRule type="cellIs" dxfId="1360" priority="8" stopIfTrue="1" operator="lessThan">
      <formula>#REF!</formula>
    </cfRule>
  </conditionalFormatting>
  <conditionalFormatting sqref="T27">
    <cfRule type="cellIs" dxfId="1359" priority="7" stopIfTrue="1" operator="lessThan">
      <formula>#REF!</formula>
    </cfRule>
  </conditionalFormatting>
  <conditionalFormatting sqref="Z27">
    <cfRule type="cellIs" dxfId="1358" priority="6" stopIfTrue="1" operator="lessThan">
      <formula>#REF!</formula>
    </cfRule>
  </conditionalFormatting>
  <conditionalFormatting sqref="AF27">
    <cfRule type="cellIs" dxfId="1357" priority="5" stopIfTrue="1" operator="lessThan">
      <formula>#REF!</formula>
    </cfRule>
  </conditionalFormatting>
  <conditionalFormatting sqref="AG35">
    <cfRule type="cellIs" dxfId="1356" priority="4" stopIfTrue="1" operator="lessThan">
      <formula>#REF!</formula>
    </cfRule>
  </conditionalFormatting>
  <conditionalFormatting sqref="AG39">
    <cfRule type="cellIs" dxfId="1355" priority="3" stopIfTrue="1" operator="lessThan">
      <formula>#REF!</formula>
    </cfRule>
  </conditionalFormatting>
  <conditionalFormatting sqref="AG47">
    <cfRule type="cellIs" dxfId="1354" priority="2" stopIfTrue="1" operator="lessThan">
      <formula>#REF!</formula>
    </cfRule>
  </conditionalFormatting>
  <conditionalFormatting sqref="AG57">
    <cfRule type="cellIs" dxfId="1353" priority="1" stopIfTrue="1" operator="lessThan">
      <formula>#REF!</formula>
    </cfRule>
  </conditionalFormatting>
  <dataValidations count="6">
    <dataValidation type="list" allowBlank="1" showInputMessage="1" showErrorMessage="1" sqref="C13:D14 I13:J13" xr:uid="{0CA27168-66FB-4350-9215-A50789576D97}">
      <formula1>$K$11:$K$15</formula1>
    </dataValidation>
    <dataValidation type="list" allowBlank="1" showInputMessage="1" showErrorMessage="1" sqref="F66 AD66 X66 R66 L66" xr:uid="{A9DC5041-C63D-4D17-90DC-1F942EA9E859}">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A579E727-3D4C-426B-9B1B-31331F0490FB}">
      <formula1>$F$9:$F$12</formula1>
    </dataValidation>
    <dataValidation type="list" allowBlank="1" showInputMessage="1" showErrorMessage="1" sqref="C15:D15" xr:uid="{0DA3682E-7EC8-444F-B65C-A43D9B16D4F7}">
      <formula1>$F$10:$F$15</formula1>
    </dataValidation>
    <dataValidation type="list" allowBlank="1" showInputMessage="1" showErrorMessage="1" sqref="I12:J12 C12:D12" xr:uid="{93107AA4-AAEB-4DFF-A07A-B08B0D73564B}">
      <formula1>$B$10:$B$26</formula1>
    </dataValidation>
    <dataValidation type="list" allowBlank="1" showInputMessage="1" showErrorMessage="1" sqref="I11:J11 C11:D11" xr:uid="{C2535A34-772E-4A95-988F-83AEB9E92C1B}">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10155542-B711-491D-8872-746109C29194}">
          <x14:formula1>
            <xm:f>Données!$F$14:$F$17</xm:f>
          </x14:formula1>
          <xm:sqref>Z9:Z13</xm:sqref>
        </x14:dataValidation>
        <x14:dataValidation type="list" allowBlank="1" showInputMessage="1" showErrorMessage="1" xr:uid="{98C19075-F89B-4AE3-814B-4E933371FC6A}">
          <x14:formula1>
            <xm:f>Données!$H$14:$H$17</xm:f>
          </x14:formula1>
          <xm:sqref>K17 T9:T13</xm:sqref>
        </x14:dataValidation>
        <x14:dataValidation type="list" allowBlank="1" showInputMessage="1" showErrorMessage="1" xr:uid="{25362A00-73E4-4BD2-932A-4226EE28B19B}">
          <x14:formula1>
            <xm:f>Données!$P$8:$P$9</xm:f>
          </x14:formula1>
          <xm:sqref>G68 Y68 S68 M68 AE68</xm:sqref>
        </x14:dataValidation>
        <x14:dataValidation type="list" allowBlank="1" showInputMessage="1" showErrorMessage="1" xr:uid="{075CC5C9-1E23-4D4F-8281-36B39C1D34DC}">
          <x14:formula1>
            <xm:f>Données!$P$19:$P$20</xm:f>
          </x14:formula1>
          <xm:sqref>R9:R13</xm:sqref>
        </x14:dataValidation>
        <x14:dataValidation type="list" allowBlank="1" showInputMessage="1" showErrorMessage="1" xr:uid="{8A3882D6-DD05-457A-8E49-699867779CAD}">
          <x14:formula1>
            <xm:f>Données!$J$14:$J$43</xm:f>
          </x14:formula1>
          <xm:sqref>L9:L13</xm:sqref>
        </x14:dataValidation>
        <x14:dataValidation type="list" allowBlank="1" showInputMessage="1" showErrorMessage="1" xr:uid="{61557B59-B8B0-4FD6-B6D7-2E4EA41F810C}">
          <x14:formula1>
            <xm:f>Données!$B$14:$B$43</xm:f>
          </x14:formula1>
          <xm:sqref>AE17:AF17 M17:N17 S17:T17 Y17:Z17 G17:H17</xm:sqref>
        </x14:dataValidation>
        <x14:dataValidation type="list" allowBlank="1" showInputMessage="1" showErrorMessage="1" xr:uid="{9B86FF75-57DC-4CFA-8633-F1C129C10C0D}">
          <x14:formula1>
            <xm:f>Données!$D$14:$D$53</xm:f>
          </x14:formula1>
          <xm:sqref>B11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14"/>
  <dimension ref="A1:AP98"/>
  <sheetViews>
    <sheetView showGridLines="0" topLeftCell="B17" zoomScale="80" zoomScaleNormal="80" workbookViewId="0">
      <pane xSplit="3" topLeftCell="E1" activePane="topRight" state="frozen"/>
      <selection activeCell="F48" sqref="F48:F52"/>
      <selection pane="topRight" activeCell="B17"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8:H8"/>
    <mergeCell ref="G9:H9"/>
    <mergeCell ref="M9:N9"/>
    <mergeCell ref="M8:N8"/>
    <mergeCell ref="T8:X8"/>
    <mergeCell ref="Z8:AD8"/>
    <mergeCell ref="T9:X9"/>
    <mergeCell ref="Z9:AD9"/>
    <mergeCell ref="AH18:AI19"/>
    <mergeCell ref="AH20:AI20"/>
    <mergeCell ref="AH66:AI67"/>
    <mergeCell ref="AH68:AI68"/>
    <mergeCell ref="B77:F77"/>
    <mergeCell ref="G77:O77"/>
    <mergeCell ref="S77:AJ77"/>
    <mergeCell ref="B78:F78"/>
    <mergeCell ref="G78:O78"/>
    <mergeCell ref="S78:AJ78"/>
    <mergeCell ref="M17:N17"/>
    <mergeCell ref="M10:N10"/>
    <mergeCell ref="G11:H11"/>
    <mergeCell ref="M11:N11"/>
    <mergeCell ref="G12:H12"/>
    <mergeCell ref="M12:N12"/>
    <mergeCell ref="B92:C92"/>
    <mergeCell ref="W92:AC92"/>
    <mergeCell ref="F92:M92"/>
    <mergeCell ref="B91:C91"/>
    <mergeCell ref="W91:AC91"/>
    <mergeCell ref="F91:M91"/>
    <mergeCell ref="B90:C90"/>
    <mergeCell ref="W90:AC90"/>
    <mergeCell ref="B89:C89"/>
    <mergeCell ref="W89:AC89"/>
    <mergeCell ref="F89:M89"/>
    <mergeCell ref="F90:M90"/>
    <mergeCell ref="B88:C88"/>
    <mergeCell ref="F88:M88"/>
    <mergeCell ref="N88:V88"/>
    <mergeCell ref="W88:AC88"/>
    <mergeCell ref="N89:T89"/>
    <mergeCell ref="N90:V90"/>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W80:Y80"/>
    <mergeCell ref="Z80:AD80"/>
    <mergeCell ref="C81:G81"/>
    <mergeCell ref="L81:M81"/>
    <mergeCell ref="N81:R81"/>
    <mergeCell ref="S81:T81"/>
    <mergeCell ref="W81:Y81"/>
    <mergeCell ref="Z81:AD81"/>
    <mergeCell ref="B84:C84"/>
    <mergeCell ref="F84:M84"/>
    <mergeCell ref="N84:V84"/>
    <mergeCell ref="W84:AC84"/>
    <mergeCell ref="AD84:AJ84"/>
    <mergeCell ref="C80:G80"/>
    <mergeCell ref="L80:M80"/>
    <mergeCell ref="N80:R80"/>
    <mergeCell ref="S80:T80"/>
    <mergeCell ref="N91:T91"/>
    <mergeCell ref="N92:V92"/>
    <mergeCell ref="B85:C85"/>
    <mergeCell ref="F85:M85"/>
    <mergeCell ref="N85:V85"/>
    <mergeCell ref="W85:AC85"/>
    <mergeCell ref="AD85:AJ85"/>
    <mergeCell ref="B86:C86"/>
    <mergeCell ref="F86:M86"/>
    <mergeCell ref="N86:V86"/>
    <mergeCell ref="W86:AC86"/>
    <mergeCell ref="AD86:AJ86"/>
    <mergeCell ref="AD92:AJ92"/>
    <mergeCell ref="AD91:AJ91"/>
    <mergeCell ref="AD90:AJ90"/>
    <mergeCell ref="AD89:AJ89"/>
    <mergeCell ref="AD88:AJ88"/>
    <mergeCell ref="B87:C87"/>
    <mergeCell ref="F87:M87"/>
    <mergeCell ref="W87:AC87"/>
    <mergeCell ref="AD87:AJ87"/>
  </mergeCells>
  <conditionalFormatting sqref="AH27 A27:B27 F27:G27 E22:E27 Q66">
    <cfRule type="cellIs" dxfId="1352" priority="41" stopIfTrue="1" operator="lessThan">
      <formula>#REF!</formula>
    </cfRule>
  </conditionalFormatting>
  <conditionalFormatting sqref="L27:M27">
    <cfRule type="cellIs" dxfId="1351" priority="40" stopIfTrue="1" operator="lessThan">
      <formula>#REF!</formula>
    </cfRule>
  </conditionalFormatting>
  <conditionalFormatting sqref="R27:S27 AG36:AG37 AG40:AG45 AG48:AG55 AG21:AG33 AG58:AG66">
    <cfRule type="cellIs" dxfId="1350" priority="39" stopIfTrue="1" operator="lessThan">
      <formula>#REF!</formula>
    </cfRule>
  </conditionalFormatting>
  <conditionalFormatting sqref="E29:E33 K22:K27 Q22:Q27 W22:W27 AC22:AC27 E66 K66 W66 AC66">
    <cfRule type="cellIs" dxfId="1349" priority="38" stopIfTrue="1" operator="lessThan">
      <formula>#REF!</formula>
    </cfRule>
  </conditionalFormatting>
  <conditionalFormatting sqref="E36:E37">
    <cfRule type="cellIs" dxfId="1348" priority="37" stopIfTrue="1" operator="lessThan">
      <formula>#REF!</formula>
    </cfRule>
  </conditionalFormatting>
  <conditionalFormatting sqref="E40:E45">
    <cfRule type="cellIs" dxfId="1347" priority="36" stopIfTrue="1" operator="lessThan">
      <formula>#REF!</formula>
    </cfRule>
  </conditionalFormatting>
  <conditionalFormatting sqref="E48:E55">
    <cfRule type="cellIs" dxfId="1346" priority="35" stopIfTrue="1" operator="lessThan">
      <formula>#REF!</formula>
    </cfRule>
  </conditionalFormatting>
  <conditionalFormatting sqref="E58:E65">
    <cfRule type="cellIs" dxfId="1345" priority="34" stopIfTrue="1" operator="lessThan">
      <formula>#REF!</formula>
    </cfRule>
  </conditionalFormatting>
  <conditionalFormatting sqref="K29:K33">
    <cfRule type="cellIs" dxfId="1344" priority="33" stopIfTrue="1" operator="lessThan">
      <formula>#REF!</formula>
    </cfRule>
  </conditionalFormatting>
  <conditionalFormatting sqref="K36:K37">
    <cfRule type="cellIs" dxfId="1343" priority="32" stopIfTrue="1" operator="lessThan">
      <formula>#REF!</formula>
    </cfRule>
  </conditionalFormatting>
  <conditionalFormatting sqref="K40:K45">
    <cfRule type="cellIs" dxfId="1342" priority="31" stopIfTrue="1" operator="lessThan">
      <formula>#REF!</formula>
    </cfRule>
  </conditionalFormatting>
  <conditionalFormatting sqref="K48:K55">
    <cfRule type="cellIs" dxfId="1341" priority="30" stopIfTrue="1" operator="lessThan">
      <formula>#REF!</formula>
    </cfRule>
  </conditionalFormatting>
  <conditionalFormatting sqref="K58:K65">
    <cfRule type="cellIs" dxfId="1340" priority="29" stopIfTrue="1" operator="lessThan">
      <formula>#REF!</formula>
    </cfRule>
  </conditionalFormatting>
  <conditionalFormatting sqref="Q29:Q33">
    <cfRule type="cellIs" dxfId="1339" priority="28" stopIfTrue="1" operator="lessThan">
      <formula>#REF!</formula>
    </cfRule>
  </conditionalFormatting>
  <conditionalFormatting sqref="Q36:Q37">
    <cfRule type="cellIs" dxfId="1338" priority="27" stopIfTrue="1" operator="lessThan">
      <formula>#REF!</formula>
    </cfRule>
  </conditionalFormatting>
  <conditionalFormatting sqref="Q40:Q45">
    <cfRule type="cellIs" dxfId="1337" priority="26" stopIfTrue="1" operator="lessThan">
      <formula>#REF!</formula>
    </cfRule>
  </conditionalFormatting>
  <conditionalFormatting sqref="Q48:Q55">
    <cfRule type="cellIs" dxfId="1336" priority="25" stopIfTrue="1" operator="lessThan">
      <formula>#REF!</formula>
    </cfRule>
  </conditionalFormatting>
  <conditionalFormatting sqref="Q58:Q65">
    <cfRule type="cellIs" dxfId="1335" priority="24" stopIfTrue="1" operator="lessThan">
      <formula>#REF!</formula>
    </cfRule>
  </conditionalFormatting>
  <conditionalFormatting sqref="P66">
    <cfRule type="cellIs" dxfId="1334" priority="23" stopIfTrue="1" operator="lessThan">
      <formula>#REF!</formula>
    </cfRule>
  </conditionalFormatting>
  <conditionalFormatting sqref="X27:Y27">
    <cfRule type="cellIs" dxfId="1333" priority="22" stopIfTrue="1" operator="lessThan">
      <formula>#REF!</formula>
    </cfRule>
  </conditionalFormatting>
  <conditionalFormatting sqref="AD27:AE27">
    <cfRule type="cellIs" dxfId="1332" priority="21" stopIfTrue="1" operator="lessThan">
      <formula>#REF!</formula>
    </cfRule>
  </conditionalFormatting>
  <conditionalFormatting sqref="W29:W33">
    <cfRule type="cellIs" dxfId="1331" priority="20" stopIfTrue="1" operator="lessThan">
      <formula>#REF!</formula>
    </cfRule>
  </conditionalFormatting>
  <conditionalFormatting sqref="W36:W37">
    <cfRule type="cellIs" dxfId="1330" priority="19" stopIfTrue="1" operator="lessThan">
      <formula>#REF!</formula>
    </cfRule>
  </conditionalFormatting>
  <conditionalFormatting sqref="W40:W45">
    <cfRule type="cellIs" dxfId="1329" priority="18" stopIfTrue="1" operator="lessThan">
      <formula>#REF!</formula>
    </cfRule>
  </conditionalFormatting>
  <conditionalFormatting sqref="W48:W55">
    <cfRule type="cellIs" dxfId="1328" priority="17" stopIfTrue="1" operator="lessThan">
      <formula>#REF!</formula>
    </cfRule>
  </conditionalFormatting>
  <conditionalFormatting sqref="W58:W65">
    <cfRule type="cellIs" dxfId="1327" priority="16" stopIfTrue="1" operator="lessThan">
      <formula>#REF!</formula>
    </cfRule>
  </conditionalFormatting>
  <conditionalFormatting sqref="AC29:AC33">
    <cfRule type="cellIs" dxfId="1326" priority="15" stopIfTrue="1" operator="lessThan">
      <formula>#REF!</formula>
    </cfRule>
  </conditionalFormatting>
  <conditionalFormatting sqref="AC36:AC37">
    <cfRule type="cellIs" dxfId="1325" priority="14" stopIfTrue="1" operator="lessThan">
      <formula>#REF!</formula>
    </cfRule>
  </conditionalFormatting>
  <conditionalFormatting sqref="AC40:AC45">
    <cfRule type="cellIs" dxfId="1324" priority="13" stopIfTrue="1" operator="lessThan">
      <formula>#REF!</formula>
    </cfRule>
  </conditionalFormatting>
  <conditionalFormatting sqref="AC48:AC55">
    <cfRule type="cellIs" dxfId="1323" priority="12" stopIfTrue="1" operator="lessThan">
      <formula>#REF!</formula>
    </cfRule>
  </conditionalFormatting>
  <conditionalFormatting sqref="AC58:AC65">
    <cfRule type="cellIs" dxfId="1322" priority="11" stopIfTrue="1" operator="lessThan">
      <formula>#REF!</formula>
    </cfRule>
  </conditionalFormatting>
  <conditionalFormatting sqref="V66">
    <cfRule type="cellIs" dxfId="1321" priority="10" stopIfTrue="1" operator="lessThan">
      <formula>#REF!</formula>
    </cfRule>
  </conditionalFormatting>
  <conditionalFormatting sqref="AB66">
    <cfRule type="cellIs" dxfId="1320" priority="9" stopIfTrue="1" operator="lessThan">
      <formula>#REF!</formula>
    </cfRule>
  </conditionalFormatting>
  <conditionalFormatting sqref="N27">
    <cfRule type="cellIs" dxfId="1319" priority="8" stopIfTrue="1" operator="lessThan">
      <formula>#REF!</formula>
    </cfRule>
  </conditionalFormatting>
  <conditionalFormatting sqref="T27">
    <cfRule type="cellIs" dxfId="1318" priority="7" stopIfTrue="1" operator="lessThan">
      <formula>#REF!</formula>
    </cfRule>
  </conditionalFormatting>
  <conditionalFormatting sqref="Z27">
    <cfRule type="cellIs" dxfId="1317" priority="6" stopIfTrue="1" operator="lessThan">
      <formula>#REF!</formula>
    </cfRule>
  </conditionalFormatting>
  <conditionalFormatting sqref="AF27">
    <cfRule type="cellIs" dxfId="1316" priority="5" stopIfTrue="1" operator="lessThan">
      <formula>#REF!</formula>
    </cfRule>
  </conditionalFormatting>
  <conditionalFormatting sqref="AG35">
    <cfRule type="cellIs" dxfId="1315" priority="4" stopIfTrue="1" operator="lessThan">
      <formula>#REF!</formula>
    </cfRule>
  </conditionalFormatting>
  <conditionalFormatting sqref="AG39">
    <cfRule type="cellIs" dxfId="1314" priority="3" stopIfTrue="1" operator="lessThan">
      <formula>#REF!</formula>
    </cfRule>
  </conditionalFormatting>
  <conditionalFormatting sqref="AG47">
    <cfRule type="cellIs" dxfId="1313" priority="2" stopIfTrue="1" operator="lessThan">
      <formula>#REF!</formula>
    </cfRule>
  </conditionalFormatting>
  <conditionalFormatting sqref="AG57">
    <cfRule type="cellIs" dxfId="1312" priority="1" stopIfTrue="1" operator="lessThan">
      <formula>#REF!</formula>
    </cfRule>
  </conditionalFormatting>
  <dataValidations count="6">
    <dataValidation type="list" allowBlank="1" showInputMessage="1" showErrorMessage="1" sqref="C13:D14 I13:J13" xr:uid="{C7B98DE5-9FD5-48E4-9FB2-ACF9C094AA72}">
      <formula1>$K$11:$K$15</formula1>
    </dataValidation>
    <dataValidation type="list" allowBlank="1" showInputMessage="1" showErrorMessage="1" sqref="F66 AD66 X66 R66 L66" xr:uid="{3A5EA4EA-D127-4836-A9A5-250893DB4C0B}">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042B0B3F-61BC-4049-88BF-980BE72D44FB}">
      <formula1>$F$9:$F$12</formula1>
    </dataValidation>
    <dataValidation type="list" allowBlank="1" showInputMessage="1" showErrorMessage="1" sqref="C15:D15" xr:uid="{D2B87596-8E5E-44C6-8BC6-B3EE4A071F99}">
      <formula1>$F$10:$F$15</formula1>
    </dataValidation>
    <dataValidation type="list" allowBlank="1" showInputMessage="1" showErrorMessage="1" sqref="I12:J12 C12:D12" xr:uid="{0A12F7D9-8F16-4DA6-AC33-B00512B114F6}">
      <formula1>$B$10:$B$26</formula1>
    </dataValidation>
    <dataValidation type="list" allowBlank="1" showInputMessage="1" showErrorMessage="1" sqref="I11:J11 C11:D11" xr:uid="{8669D61D-E22D-479F-8055-C880FAD35527}">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C6F049AE-8F67-442B-9B70-18B7C18DF62C}">
          <x14:formula1>
            <xm:f>Données!$P$8:$P$9</xm:f>
          </x14:formula1>
          <xm:sqref>G68 Y68 S68 M68 AE68</xm:sqref>
        </x14:dataValidation>
        <x14:dataValidation type="list" allowBlank="1" showInputMessage="1" showErrorMessage="1" xr:uid="{EB1EC425-BF77-408D-AC81-4AA6E4C80486}">
          <x14:formula1>
            <xm:f>Données!$H$14:$H$17</xm:f>
          </x14:formula1>
          <xm:sqref>K17 T9:T13</xm:sqref>
        </x14:dataValidation>
        <x14:dataValidation type="list" allowBlank="1" showInputMessage="1" showErrorMessage="1" xr:uid="{36026B00-DD3B-4C7B-817C-DB897CA04B83}">
          <x14:formula1>
            <xm:f>Données!$F$14:$F$17</xm:f>
          </x14:formula1>
          <xm:sqref>Z9:Z13</xm:sqref>
        </x14:dataValidation>
        <x14:dataValidation type="list" allowBlank="1" showInputMessage="1" showErrorMessage="1" xr:uid="{95EA86EF-2851-4868-8D57-1882F7FF1A7B}">
          <x14:formula1>
            <xm:f>Données!$P$19:$P$20</xm:f>
          </x14:formula1>
          <xm:sqref>R9:R13</xm:sqref>
        </x14:dataValidation>
        <x14:dataValidation type="list" allowBlank="1" showInputMessage="1" showErrorMessage="1" xr:uid="{A2DD82A5-9947-4623-A710-490363C26D02}">
          <x14:formula1>
            <xm:f>Données!$J$14:$J$43</xm:f>
          </x14:formula1>
          <xm:sqref>L9:L13</xm:sqref>
        </x14:dataValidation>
        <x14:dataValidation type="list" allowBlank="1" showInputMessage="1" showErrorMessage="1" xr:uid="{1FF4A400-89E4-4704-84C1-D6D95C74A2C9}">
          <x14:formula1>
            <xm:f>Données!$B$14:$B$43</xm:f>
          </x14:formula1>
          <xm:sqref>AE17:AF17 M17:N17 S17:T17 Y17:Z17 G17:H17</xm:sqref>
        </x14:dataValidation>
        <x14:dataValidation type="list" allowBlank="1" showInputMessage="1" showErrorMessage="1" xr:uid="{CEFACEE7-FC4A-4A4F-9A31-B58F0F049797}">
          <x14:formula1>
            <xm:f>Données!$D$14:$D$53</xm:f>
          </x14:formula1>
          <xm:sqref>B11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15"/>
  <dimension ref="A1:AP98"/>
  <sheetViews>
    <sheetView showGridLines="0" topLeftCell="B1"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8:H8"/>
    <mergeCell ref="G9:H9"/>
    <mergeCell ref="M9:N9"/>
    <mergeCell ref="M8:N8"/>
    <mergeCell ref="T8:X8"/>
    <mergeCell ref="Z8:AD8"/>
    <mergeCell ref="T9:X9"/>
    <mergeCell ref="Z9:AD9"/>
    <mergeCell ref="AH18:AI19"/>
    <mergeCell ref="AH20:AI20"/>
    <mergeCell ref="AH66:AI67"/>
    <mergeCell ref="AH68:AI68"/>
    <mergeCell ref="B77:F77"/>
    <mergeCell ref="G77:O77"/>
    <mergeCell ref="S77:AJ77"/>
    <mergeCell ref="B78:F78"/>
    <mergeCell ref="G78:O78"/>
    <mergeCell ref="S78:AJ78"/>
    <mergeCell ref="M17:N17"/>
    <mergeCell ref="M10:N10"/>
    <mergeCell ref="G11:H11"/>
    <mergeCell ref="M11:N11"/>
    <mergeCell ref="G12:H12"/>
    <mergeCell ref="M12:N12"/>
    <mergeCell ref="B92:C92"/>
    <mergeCell ref="W92:AC92"/>
    <mergeCell ref="F92:M92"/>
    <mergeCell ref="B91:C91"/>
    <mergeCell ref="W91:AC91"/>
    <mergeCell ref="F91:M91"/>
    <mergeCell ref="B90:C90"/>
    <mergeCell ref="W90:AC90"/>
    <mergeCell ref="B89:C89"/>
    <mergeCell ref="W89:AC89"/>
    <mergeCell ref="F89:M89"/>
    <mergeCell ref="F90:M90"/>
    <mergeCell ref="B88:C88"/>
    <mergeCell ref="F88:M88"/>
    <mergeCell ref="N88:V88"/>
    <mergeCell ref="W88:AC88"/>
    <mergeCell ref="N89:T89"/>
    <mergeCell ref="N90:V90"/>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W80:Y80"/>
    <mergeCell ref="Z80:AD80"/>
    <mergeCell ref="C81:G81"/>
    <mergeCell ref="L81:M81"/>
    <mergeCell ref="N81:R81"/>
    <mergeCell ref="S81:T81"/>
    <mergeCell ref="W81:Y81"/>
    <mergeCell ref="Z81:AD81"/>
    <mergeCell ref="B84:C84"/>
    <mergeCell ref="F84:M84"/>
    <mergeCell ref="N84:V84"/>
    <mergeCell ref="W84:AC84"/>
    <mergeCell ref="AD84:AJ84"/>
    <mergeCell ref="C80:G80"/>
    <mergeCell ref="L80:M80"/>
    <mergeCell ref="N80:R80"/>
    <mergeCell ref="S80:T80"/>
    <mergeCell ref="N91:T91"/>
    <mergeCell ref="N92:V92"/>
    <mergeCell ref="B85:C85"/>
    <mergeCell ref="F85:M85"/>
    <mergeCell ref="N85:V85"/>
    <mergeCell ref="W85:AC85"/>
    <mergeCell ref="AD85:AJ85"/>
    <mergeCell ref="B86:C86"/>
    <mergeCell ref="F86:M86"/>
    <mergeCell ref="N86:V86"/>
    <mergeCell ref="W86:AC86"/>
    <mergeCell ref="AD86:AJ86"/>
    <mergeCell ref="AD92:AJ92"/>
    <mergeCell ref="AD91:AJ91"/>
    <mergeCell ref="AD90:AJ90"/>
    <mergeCell ref="AD89:AJ89"/>
    <mergeCell ref="AD88:AJ88"/>
    <mergeCell ref="B87:C87"/>
    <mergeCell ref="F87:M87"/>
    <mergeCell ref="W87:AC87"/>
    <mergeCell ref="AD87:AJ87"/>
  </mergeCells>
  <conditionalFormatting sqref="AH27 A27:B27 F27:G27 E22:E27 Q66">
    <cfRule type="cellIs" dxfId="1311" priority="41" stopIfTrue="1" operator="lessThan">
      <formula>#REF!</formula>
    </cfRule>
  </conditionalFormatting>
  <conditionalFormatting sqref="L27:M27">
    <cfRule type="cellIs" dxfId="1310" priority="40" stopIfTrue="1" operator="lessThan">
      <formula>#REF!</formula>
    </cfRule>
  </conditionalFormatting>
  <conditionalFormatting sqref="R27:S27 AG36:AG37 AG40:AG45 AG48:AG55 AG21:AG33 AG58:AG66">
    <cfRule type="cellIs" dxfId="1309" priority="39" stopIfTrue="1" operator="lessThan">
      <formula>#REF!</formula>
    </cfRule>
  </conditionalFormatting>
  <conditionalFormatting sqref="E29:E33 K22:K27 Q22:Q27 W22:W27 AC22:AC27 E66 K66 W66 AC66">
    <cfRule type="cellIs" dxfId="1308" priority="38" stopIfTrue="1" operator="lessThan">
      <formula>#REF!</formula>
    </cfRule>
  </conditionalFormatting>
  <conditionalFormatting sqref="E36:E37">
    <cfRule type="cellIs" dxfId="1307" priority="37" stopIfTrue="1" operator="lessThan">
      <formula>#REF!</formula>
    </cfRule>
  </conditionalFormatting>
  <conditionalFormatting sqref="E40:E45">
    <cfRule type="cellIs" dxfId="1306" priority="36" stopIfTrue="1" operator="lessThan">
      <formula>#REF!</formula>
    </cfRule>
  </conditionalFormatting>
  <conditionalFormatting sqref="E48:E55">
    <cfRule type="cellIs" dxfId="1305" priority="35" stopIfTrue="1" operator="lessThan">
      <formula>#REF!</formula>
    </cfRule>
  </conditionalFormatting>
  <conditionalFormatting sqref="E58:E65">
    <cfRule type="cellIs" dxfId="1304" priority="34" stopIfTrue="1" operator="lessThan">
      <formula>#REF!</formula>
    </cfRule>
  </conditionalFormatting>
  <conditionalFormatting sqref="K29:K33">
    <cfRule type="cellIs" dxfId="1303" priority="33" stopIfTrue="1" operator="lessThan">
      <formula>#REF!</formula>
    </cfRule>
  </conditionalFormatting>
  <conditionalFormatting sqref="K36:K37">
    <cfRule type="cellIs" dxfId="1302" priority="32" stopIfTrue="1" operator="lessThan">
      <formula>#REF!</formula>
    </cfRule>
  </conditionalFormatting>
  <conditionalFormatting sqref="K40:K45">
    <cfRule type="cellIs" dxfId="1301" priority="31" stopIfTrue="1" operator="lessThan">
      <formula>#REF!</formula>
    </cfRule>
  </conditionalFormatting>
  <conditionalFormatting sqref="K48:K55">
    <cfRule type="cellIs" dxfId="1300" priority="30" stopIfTrue="1" operator="lessThan">
      <formula>#REF!</formula>
    </cfRule>
  </conditionalFormatting>
  <conditionalFormatting sqref="K58:K65">
    <cfRule type="cellIs" dxfId="1299" priority="29" stopIfTrue="1" operator="lessThan">
      <formula>#REF!</formula>
    </cfRule>
  </conditionalFormatting>
  <conditionalFormatting sqref="Q29:Q33">
    <cfRule type="cellIs" dxfId="1298" priority="28" stopIfTrue="1" operator="lessThan">
      <formula>#REF!</formula>
    </cfRule>
  </conditionalFormatting>
  <conditionalFormatting sqref="Q36:Q37">
    <cfRule type="cellIs" dxfId="1297" priority="27" stopIfTrue="1" operator="lessThan">
      <formula>#REF!</formula>
    </cfRule>
  </conditionalFormatting>
  <conditionalFormatting sqref="Q40:Q45">
    <cfRule type="cellIs" dxfId="1296" priority="26" stopIfTrue="1" operator="lessThan">
      <formula>#REF!</formula>
    </cfRule>
  </conditionalFormatting>
  <conditionalFormatting sqref="Q48:Q55">
    <cfRule type="cellIs" dxfId="1295" priority="25" stopIfTrue="1" operator="lessThan">
      <formula>#REF!</formula>
    </cfRule>
  </conditionalFormatting>
  <conditionalFormatting sqref="Q58:Q65">
    <cfRule type="cellIs" dxfId="1294" priority="24" stopIfTrue="1" operator="lessThan">
      <formula>#REF!</formula>
    </cfRule>
  </conditionalFormatting>
  <conditionalFormatting sqref="P66">
    <cfRule type="cellIs" dxfId="1293" priority="23" stopIfTrue="1" operator="lessThan">
      <formula>#REF!</formula>
    </cfRule>
  </conditionalFormatting>
  <conditionalFormatting sqref="X27:Y27">
    <cfRule type="cellIs" dxfId="1292" priority="22" stopIfTrue="1" operator="lessThan">
      <formula>#REF!</formula>
    </cfRule>
  </conditionalFormatting>
  <conditionalFormatting sqref="AD27:AE27">
    <cfRule type="cellIs" dxfId="1291" priority="21" stopIfTrue="1" operator="lessThan">
      <formula>#REF!</formula>
    </cfRule>
  </conditionalFormatting>
  <conditionalFormatting sqref="W29:W33">
    <cfRule type="cellIs" dxfId="1290" priority="20" stopIfTrue="1" operator="lessThan">
      <formula>#REF!</formula>
    </cfRule>
  </conditionalFormatting>
  <conditionalFormatting sqref="W36:W37">
    <cfRule type="cellIs" dxfId="1289" priority="19" stopIfTrue="1" operator="lessThan">
      <formula>#REF!</formula>
    </cfRule>
  </conditionalFormatting>
  <conditionalFormatting sqref="W40:W45">
    <cfRule type="cellIs" dxfId="1288" priority="18" stopIfTrue="1" operator="lessThan">
      <formula>#REF!</formula>
    </cfRule>
  </conditionalFormatting>
  <conditionalFormatting sqref="W48:W55">
    <cfRule type="cellIs" dxfId="1287" priority="17" stopIfTrue="1" operator="lessThan">
      <formula>#REF!</formula>
    </cfRule>
  </conditionalFormatting>
  <conditionalFormatting sqref="W58:W65">
    <cfRule type="cellIs" dxfId="1286" priority="16" stopIfTrue="1" operator="lessThan">
      <formula>#REF!</formula>
    </cfRule>
  </conditionalFormatting>
  <conditionalFormatting sqref="AC29:AC33">
    <cfRule type="cellIs" dxfId="1285" priority="15" stopIfTrue="1" operator="lessThan">
      <formula>#REF!</formula>
    </cfRule>
  </conditionalFormatting>
  <conditionalFormatting sqref="AC36:AC37">
    <cfRule type="cellIs" dxfId="1284" priority="14" stopIfTrue="1" operator="lessThan">
      <formula>#REF!</formula>
    </cfRule>
  </conditionalFormatting>
  <conditionalFormatting sqref="AC40:AC45">
    <cfRule type="cellIs" dxfId="1283" priority="13" stopIfTrue="1" operator="lessThan">
      <formula>#REF!</formula>
    </cfRule>
  </conditionalFormatting>
  <conditionalFormatting sqref="AC48:AC55">
    <cfRule type="cellIs" dxfId="1282" priority="12" stopIfTrue="1" operator="lessThan">
      <formula>#REF!</formula>
    </cfRule>
  </conditionalFormatting>
  <conditionalFormatting sqref="AC58:AC65">
    <cfRule type="cellIs" dxfId="1281" priority="11" stopIfTrue="1" operator="lessThan">
      <formula>#REF!</formula>
    </cfRule>
  </conditionalFormatting>
  <conditionalFormatting sqref="V66">
    <cfRule type="cellIs" dxfId="1280" priority="10" stopIfTrue="1" operator="lessThan">
      <formula>#REF!</formula>
    </cfRule>
  </conditionalFormatting>
  <conditionalFormatting sqref="AB66">
    <cfRule type="cellIs" dxfId="1279" priority="9" stopIfTrue="1" operator="lessThan">
      <formula>#REF!</formula>
    </cfRule>
  </conditionalFormatting>
  <conditionalFormatting sqref="N27">
    <cfRule type="cellIs" dxfId="1278" priority="8" stopIfTrue="1" operator="lessThan">
      <formula>#REF!</formula>
    </cfRule>
  </conditionalFormatting>
  <conditionalFormatting sqref="T27">
    <cfRule type="cellIs" dxfId="1277" priority="7" stopIfTrue="1" operator="lessThan">
      <formula>#REF!</formula>
    </cfRule>
  </conditionalFormatting>
  <conditionalFormatting sqref="Z27">
    <cfRule type="cellIs" dxfId="1276" priority="6" stopIfTrue="1" operator="lessThan">
      <formula>#REF!</formula>
    </cfRule>
  </conditionalFormatting>
  <conditionalFormatting sqref="AF27">
    <cfRule type="cellIs" dxfId="1275" priority="5" stopIfTrue="1" operator="lessThan">
      <formula>#REF!</formula>
    </cfRule>
  </conditionalFormatting>
  <conditionalFormatting sqref="AG35">
    <cfRule type="cellIs" dxfId="1274" priority="4" stopIfTrue="1" operator="lessThan">
      <formula>#REF!</formula>
    </cfRule>
  </conditionalFormatting>
  <conditionalFormatting sqref="AG39">
    <cfRule type="cellIs" dxfId="1273" priority="3" stopIfTrue="1" operator="lessThan">
      <formula>#REF!</formula>
    </cfRule>
  </conditionalFormatting>
  <conditionalFormatting sqref="AG47">
    <cfRule type="cellIs" dxfId="1272" priority="2" stopIfTrue="1" operator="lessThan">
      <formula>#REF!</formula>
    </cfRule>
  </conditionalFormatting>
  <conditionalFormatting sqref="AG57">
    <cfRule type="cellIs" dxfId="1271" priority="1" stopIfTrue="1" operator="lessThan">
      <formula>#REF!</formula>
    </cfRule>
  </conditionalFormatting>
  <dataValidations count="6">
    <dataValidation type="list" allowBlank="1" showInputMessage="1" showErrorMessage="1" sqref="C13:D14 I13:J13" xr:uid="{CFB85D84-B175-4543-AA62-8B5D75289837}">
      <formula1>$K$11:$K$15</formula1>
    </dataValidation>
    <dataValidation type="list" allowBlank="1" showInputMessage="1" showErrorMessage="1" sqref="F66 AD66 X66 R66 L66" xr:uid="{8EEE598A-1383-4FEC-A9F3-8EDFF237CA61}">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04097A2D-7E83-41AC-B5C2-EA68548C71E6}">
      <formula1>$F$9:$F$12</formula1>
    </dataValidation>
    <dataValidation type="list" allowBlank="1" showInputMessage="1" showErrorMessage="1" sqref="C15:D15" xr:uid="{97E37C06-679C-41C6-9A53-F47AB72BEAC5}">
      <formula1>$F$10:$F$15</formula1>
    </dataValidation>
    <dataValidation type="list" allowBlank="1" showInputMessage="1" showErrorMessage="1" sqref="I12:J12 C12:D12" xr:uid="{F0B60088-7178-4A44-87D3-AD6E9299183F}">
      <formula1>$B$10:$B$26</formula1>
    </dataValidation>
    <dataValidation type="list" allowBlank="1" showInputMessage="1" showErrorMessage="1" sqref="I11:J11 C11:D11" xr:uid="{52605483-4E5F-42B0-AC65-99B77DFDC8AB}">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47D89285-0FF7-487A-8B4E-443FDE0A2B48}">
          <x14:formula1>
            <xm:f>Données!$P$8:$P$9</xm:f>
          </x14:formula1>
          <xm:sqref>G68 Y68 S68 M68 AE68</xm:sqref>
        </x14:dataValidation>
        <x14:dataValidation type="list" allowBlank="1" showInputMessage="1" showErrorMessage="1" xr:uid="{9564F116-C979-425D-942B-D87F01D8F199}">
          <x14:formula1>
            <xm:f>Données!$H$14:$H$17</xm:f>
          </x14:formula1>
          <xm:sqref>K17 T9:T13</xm:sqref>
        </x14:dataValidation>
        <x14:dataValidation type="list" allowBlank="1" showInputMessage="1" showErrorMessage="1" xr:uid="{071C992E-4EE3-40F0-8B26-7A7B6CF45E7B}">
          <x14:formula1>
            <xm:f>Données!$F$14:$F$17</xm:f>
          </x14:formula1>
          <xm:sqref>Z9:Z13</xm:sqref>
        </x14:dataValidation>
        <x14:dataValidation type="list" allowBlank="1" showInputMessage="1" showErrorMessage="1" xr:uid="{54892CF3-01A6-4F61-9941-91011D38123D}">
          <x14:formula1>
            <xm:f>Données!$P$19:$P$20</xm:f>
          </x14:formula1>
          <xm:sqref>R9:R13</xm:sqref>
        </x14:dataValidation>
        <x14:dataValidation type="list" allowBlank="1" showInputMessage="1" showErrorMessage="1" xr:uid="{0084C8CF-3D7C-4927-BD17-83522F912566}">
          <x14:formula1>
            <xm:f>Données!$J$14:$J$43</xm:f>
          </x14:formula1>
          <xm:sqref>L9:L13</xm:sqref>
        </x14:dataValidation>
        <x14:dataValidation type="list" allowBlank="1" showInputMessage="1" showErrorMessage="1" xr:uid="{F931F388-7FE6-4DDF-943C-4AD24E5D8830}">
          <x14:formula1>
            <xm:f>Données!$B$14:$B$43</xm:f>
          </x14:formula1>
          <xm:sqref>AE17:AF17 M17:N17 S17:T17 Y17:Z17 G17:H17</xm:sqref>
        </x14:dataValidation>
        <x14:dataValidation type="list" allowBlank="1" showInputMessage="1" showErrorMessage="1" xr:uid="{E0F8E121-0E77-4CD5-A03E-F21644C1F7A7}">
          <x14:formula1>
            <xm:f>Données!$D$14:$D$53</xm:f>
          </x14:formula1>
          <xm:sqref>B11</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6"/>
  <dimension ref="A1:AP98"/>
  <sheetViews>
    <sheetView showGridLines="0" topLeftCell="B10" zoomScale="80" zoomScaleNormal="80" workbookViewId="0">
      <pane xSplit="3" topLeftCell="E1" activePane="topRight" state="frozen"/>
      <selection activeCell="F48" sqref="F48:F52"/>
      <selection pane="topRight" activeCell="B10"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8:H8"/>
    <mergeCell ref="G9:H9"/>
    <mergeCell ref="M9:N9"/>
    <mergeCell ref="M8:N8"/>
    <mergeCell ref="T8:X8"/>
    <mergeCell ref="Z8:AD8"/>
    <mergeCell ref="T9:X9"/>
    <mergeCell ref="Z9:AD9"/>
    <mergeCell ref="AH18:AI19"/>
    <mergeCell ref="AH20:AI20"/>
    <mergeCell ref="AH66:AI67"/>
    <mergeCell ref="AH68:AI68"/>
    <mergeCell ref="B77:F77"/>
    <mergeCell ref="G77:O77"/>
    <mergeCell ref="S77:AJ77"/>
    <mergeCell ref="B78:F78"/>
    <mergeCell ref="G78:O78"/>
    <mergeCell ref="S78:AJ78"/>
    <mergeCell ref="M17:N17"/>
    <mergeCell ref="M10:N10"/>
    <mergeCell ref="G11:H11"/>
    <mergeCell ref="M11:N11"/>
    <mergeCell ref="G12:H12"/>
    <mergeCell ref="M12:N12"/>
    <mergeCell ref="B92:C92"/>
    <mergeCell ref="W92:AC92"/>
    <mergeCell ref="F92:M92"/>
    <mergeCell ref="B91:C91"/>
    <mergeCell ref="W91:AC91"/>
    <mergeCell ref="F91:M91"/>
    <mergeCell ref="B90:C90"/>
    <mergeCell ref="W90:AC90"/>
    <mergeCell ref="B89:C89"/>
    <mergeCell ref="W89:AC89"/>
    <mergeCell ref="F89:M89"/>
    <mergeCell ref="F90:M90"/>
    <mergeCell ref="B88:C88"/>
    <mergeCell ref="F88:M88"/>
    <mergeCell ref="N88:V88"/>
    <mergeCell ref="W88:AC88"/>
    <mergeCell ref="N89:T89"/>
    <mergeCell ref="N90:V90"/>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W80:Y80"/>
    <mergeCell ref="Z80:AD80"/>
    <mergeCell ref="C81:G81"/>
    <mergeCell ref="L81:M81"/>
    <mergeCell ref="N81:R81"/>
    <mergeCell ref="S81:T81"/>
    <mergeCell ref="W81:Y81"/>
    <mergeCell ref="Z81:AD81"/>
    <mergeCell ref="B84:C84"/>
    <mergeCell ref="F84:M84"/>
    <mergeCell ref="N84:V84"/>
    <mergeCell ref="W84:AC84"/>
    <mergeCell ref="AD84:AJ84"/>
    <mergeCell ref="C80:G80"/>
    <mergeCell ref="L80:M80"/>
    <mergeCell ref="N80:R80"/>
    <mergeCell ref="S80:T80"/>
    <mergeCell ref="N91:T91"/>
    <mergeCell ref="N92:V92"/>
    <mergeCell ref="B85:C85"/>
    <mergeCell ref="F85:M85"/>
    <mergeCell ref="N85:V85"/>
    <mergeCell ref="W85:AC85"/>
    <mergeCell ref="AD85:AJ85"/>
    <mergeCell ref="B86:C86"/>
    <mergeCell ref="F86:M86"/>
    <mergeCell ref="N86:V86"/>
    <mergeCell ref="W86:AC86"/>
    <mergeCell ref="AD86:AJ86"/>
    <mergeCell ref="AD92:AJ92"/>
    <mergeCell ref="AD91:AJ91"/>
    <mergeCell ref="AD90:AJ90"/>
    <mergeCell ref="AD89:AJ89"/>
    <mergeCell ref="AD88:AJ88"/>
    <mergeCell ref="B87:C87"/>
    <mergeCell ref="F87:M87"/>
    <mergeCell ref="W87:AC87"/>
    <mergeCell ref="AD87:AJ87"/>
  </mergeCells>
  <conditionalFormatting sqref="AH27 A27:B27 F27:G27 E22:E27 Q66">
    <cfRule type="cellIs" dxfId="1270" priority="41" stopIfTrue="1" operator="lessThan">
      <formula>#REF!</formula>
    </cfRule>
  </conditionalFormatting>
  <conditionalFormatting sqref="L27:M27">
    <cfRule type="cellIs" dxfId="1269" priority="40" stopIfTrue="1" operator="lessThan">
      <formula>#REF!</formula>
    </cfRule>
  </conditionalFormatting>
  <conditionalFormatting sqref="R27:S27 AG36:AG37 AG40:AG45 AG48:AG55 AG21:AG33 AG58:AG66">
    <cfRule type="cellIs" dxfId="1268" priority="39" stopIfTrue="1" operator="lessThan">
      <formula>#REF!</formula>
    </cfRule>
  </conditionalFormatting>
  <conditionalFormatting sqref="E29:E33 K22:K27 Q22:Q27 W22:W27 AC22:AC27 E66 K66 W66 AC66">
    <cfRule type="cellIs" dxfId="1267" priority="38" stopIfTrue="1" operator="lessThan">
      <formula>#REF!</formula>
    </cfRule>
  </conditionalFormatting>
  <conditionalFormatting sqref="E36:E37">
    <cfRule type="cellIs" dxfId="1266" priority="37" stopIfTrue="1" operator="lessThan">
      <formula>#REF!</formula>
    </cfRule>
  </conditionalFormatting>
  <conditionalFormatting sqref="E40:E45">
    <cfRule type="cellIs" dxfId="1265" priority="36" stopIfTrue="1" operator="lessThan">
      <formula>#REF!</formula>
    </cfRule>
  </conditionalFormatting>
  <conditionalFormatting sqref="E48:E55">
    <cfRule type="cellIs" dxfId="1264" priority="35" stopIfTrue="1" operator="lessThan">
      <formula>#REF!</formula>
    </cfRule>
  </conditionalFormatting>
  <conditionalFormatting sqref="E58:E65">
    <cfRule type="cellIs" dxfId="1263" priority="34" stopIfTrue="1" operator="lessThan">
      <formula>#REF!</formula>
    </cfRule>
  </conditionalFormatting>
  <conditionalFormatting sqref="K29:K33">
    <cfRule type="cellIs" dxfId="1262" priority="33" stopIfTrue="1" operator="lessThan">
      <formula>#REF!</formula>
    </cfRule>
  </conditionalFormatting>
  <conditionalFormatting sqref="K36:K37">
    <cfRule type="cellIs" dxfId="1261" priority="32" stopIfTrue="1" operator="lessThan">
      <formula>#REF!</formula>
    </cfRule>
  </conditionalFormatting>
  <conditionalFormatting sqref="K40:K45">
    <cfRule type="cellIs" dxfId="1260" priority="31" stopIfTrue="1" operator="lessThan">
      <formula>#REF!</formula>
    </cfRule>
  </conditionalFormatting>
  <conditionalFormatting sqref="K48:K55">
    <cfRule type="cellIs" dxfId="1259" priority="30" stopIfTrue="1" operator="lessThan">
      <formula>#REF!</formula>
    </cfRule>
  </conditionalFormatting>
  <conditionalFormatting sqref="K58:K65">
    <cfRule type="cellIs" dxfId="1258" priority="29" stopIfTrue="1" operator="lessThan">
      <formula>#REF!</formula>
    </cfRule>
  </conditionalFormatting>
  <conditionalFormatting sqref="Q29:Q33">
    <cfRule type="cellIs" dxfId="1257" priority="28" stopIfTrue="1" operator="lessThan">
      <formula>#REF!</formula>
    </cfRule>
  </conditionalFormatting>
  <conditionalFormatting sqref="Q36:Q37">
    <cfRule type="cellIs" dxfId="1256" priority="27" stopIfTrue="1" operator="lessThan">
      <formula>#REF!</formula>
    </cfRule>
  </conditionalFormatting>
  <conditionalFormatting sqref="Q40:Q45">
    <cfRule type="cellIs" dxfId="1255" priority="26" stopIfTrue="1" operator="lessThan">
      <formula>#REF!</formula>
    </cfRule>
  </conditionalFormatting>
  <conditionalFormatting sqref="Q48:Q55">
    <cfRule type="cellIs" dxfId="1254" priority="25" stopIfTrue="1" operator="lessThan">
      <formula>#REF!</formula>
    </cfRule>
  </conditionalFormatting>
  <conditionalFormatting sqref="Q58:Q65">
    <cfRule type="cellIs" dxfId="1253" priority="24" stopIfTrue="1" operator="lessThan">
      <formula>#REF!</formula>
    </cfRule>
  </conditionalFormatting>
  <conditionalFormatting sqref="P66">
    <cfRule type="cellIs" dxfId="1252" priority="23" stopIfTrue="1" operator="lessThan">
      <formula>#REF!</formula>
    </cfRule>
  </conditionalFormatting>
  <conditionalFormatting sqref="X27:Y27">
    <cfRule type="cellIs" dxfId="1251" priority="22" stopIfTrue="1" operator="lessThan">
      <formula>#REF!</formula>
    </cfRule>
  </conditionalFormatting>
  <conditionalFormatting sqref="AD27:AE27">
    <cfRule type="cellIs" dxfId="1250" priority="21" stopIfTrue="1" operator="lessThan">
      <formula>#REF!</formula>
    </cfRule>
  </conditionalFormatting>
  <conditionalFormatting sqref="W29:W33">
    <cfRule type="cellIs" dxfId="1249" priority="20" stopIfTrue="1" operator="lessThan">
      <formula>#REF!</formula>
    </cfRule>
  </conditionalFormatting>
  <conditionalFormatting sqref="W36:W37">
    <cfRule type="cellIs" dxfId="1248" priority="19" stopIfTrue="1" operator="lessThan">
      <formula>#REF!</formula>
    </cfRule>
  </conditionalFormatting>
  <conditionalFormatting sqref="W40:W45">
    <cfRule type="cellIs" dxfId="1247" priority="18" stopIfTrue="1" operator="lessThan">
      <formula>#REF!</formula>
    </cfRule>
  </conditionalFormatting>
  <conditionalFormatting sqref="W48:W55">
    <cfRule type="cellIs" dxfId="1246" priority="17" stopIfTrue="1" operator="lessThan">
      <formula>#REF!</formula>
    </cfRule>
  </conditionalFormatting>
  <conditionalFormatting sqref="W58:W65">
    <cfRule type="cellIs" dxfId="1245" priority="16" stopIfTrue="1" operator="lessThan">
      <formula>#REF!</formula>
    </cfRule>
  </conditionalFormatting>
  <conditionalFormatting sqref="AC29:AC33">
    <cfRule type="cellIs" dxfId="1244" priority="15" stopIfTrue="1" operator="lessThan">
      <formula>#REF!</formula>
    </cfRule>
  </conditionalFormatting>
  <conditionalFormatting sqref="AC36:AC37">
    <cfRule type="cellIs" dxfId="1243" priority="14" stopIfTrue="1" operator="lessThan">
      <formula>#REF!</formula>
    </cfRule>
  </conditionalFormatting>
  <conditionalFormatting sqref="AC40:AC45">
    <cfRule type="cellIs" dxfId="1242" priority="13" stopIfTrue="1" operator="lessThan">
      <formula>#REF!</formula>
    </cfRule>
  </conditionalFormatting>
  <conditionalFormatting sqref="AC48:AC55">
    <cfRule type="cellIs" dxfId="1241" priority="12" stopIfTrue="1" operator="lessThan">
      <formula>#REF!</formula>
    </cfRule>
  </conditionalFormatting>
  <conditionalFormatting sqref="AC58:AC65">
    <cfRule type="cellIs" dxfId="1240" priority="11" stopIfTrue="1" operator="lessThan">
      <formula>#REF!</formula>
    </cfRule>
  </conditionalFormatting>
  <conditionalFormatting sqref="V66">
    <cfRule type="cellIs" dxfId="1239" priority="10" stopIfTrue="1" operator="lessThan">
      <formula>#REF!</formula>
    </cfRule>
  </conditionalFormatting>
  <conditionalFormatting sqref="AB66">
    <cfRule type="cellIs" dxfId="1238" priority="9" stopIfTrue="1" operator="lessThan">
      <formula>#REF!</formula>
    </cfRule>
  </conditionalFormatting>
  <conditionalFormatting sqref="N27">
    <cfRule type="cellIs" dxfId="1237" priority="8" stopIfTrue="1" operator="lessThan">
      <formula>#REF!</formula>
    </cfRule>
  </conditionalFormatting>
  <conditionalFormatting sqref="T27">
    <cfRule type="cellIs" dxfId="1236" priority="7" stopIfTrue="1" operator="lessThan">
      <formula>#REF!</formula>
    </cfRule>
  </conditionalFormatting>
  <conditionalFormatting sqref="Z27">
    <cfRule type="cellIs" dxfId="1235" priority="6" stopIfTrue="1" operator="lessThan">
      <formula>#REF!</formula>
    </cfRule>
  </conditionalFormatting>
  <conditionalFormatting sqref="AF27">
    <cfRule type="cellIs" dxfId="1234" priority="5" stopIfTrue="1" operator="lessThan">
      <formula>#REF!</formula>
    </cfRule>
  </conditionalFormatting>
  <conditionalFormatting sqref="AG35">
    <cfRule type="cellIs" dxfId="1233" priority="4" stopIfTrue="1" operator="lessThan">
      <formula>#REF!</formula>
    </cfRule>
  </conditionalFormatting>
  <conditionalFormatting sqref="AG39">
    <cfRule type="cellIs" dxfId="1232" priority="3" stopIfTrue="1" operator="lessThan">
      <formula>#REF!</formula>
    </cfRule>
  </conditionalFormatting>
  <conditionalFormatting sqref="AG47">
    <cfRule type="cellIs" dxfId="1231" priority="2" stopIfTrue="1" operator="lessThan">
      <formula>#REF!</formula>
    </cfRule>
  </conditionalFormatting>
  <conditionalFormatting sqref="AG57">
    <cfRule type="cellIs" dxfId="1230" priority="1" stopIfTrue="1" operator="lessThan">
      <formula>#REF!</formula>
    </cfRule>
  </conditionalFormatting>
  <dataValidations count="6">
    <dataValidation type="list" allowBlank="1" showInputMessage="1" showErrorMessage="1" sqref="C13:D14 I13:J13" xr:uid="{760626C4-0EFA-4017-A035-95463ADED8EE}">
      <formula1>$K$11:$K$15</formula1>
    </dataValidation>
    <dataValidation type="list" allowBlank="1" showInputMessage="1" showErrorMessage="1" sqref="F66 AD66 X66 R66 L66" xr:uid="{36973957-BC46-4A63-8C18-EBC75563AC07}">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251BC87A-F6A0-436F-A2E0-F6BC344C7757}">
      <formula1>$F$9:$F$12</formula1>
    </dataValidation>
    <dataValidation type="list" allowBlank="1" showInputMessage="1" showErrorMessage="1" sqref="C15:D15" xr:uid="{C9C39E98-C255-4948-946B-B28EB567FF47}">
      <formula1>$F$10:$F$15</formula1>
    </dataValidation>
    <dataValidation type="list" allowBlank="1" showInputMessage="1" showErrorMessage="1" sqref="I12:J12 C12:D12" xr:uid="{E60730F2-1FE7-4702-A130-73781399CD0D}">
      <formula1>$B$10:$B$26</formula1>
    </dataValidation>
    <dataValidation type="list" allowBlank="1" showInputMessage="1" showErrorMessage="1" sqref="I11:J11 C11:D11" xr:uid="{EA3508BD-A6F1-4B8D-829C-4EA55E29B93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2BB5D683-3A09-4EC9-A0DB-E2CBEC45E8A2}">
          <x14:formula1>
            <xm:f>Données!$F$14:$F$17</xm:f>
          </x14:formula1>
          <xm:sqref>Z9:Z13</xm:sqref>
        </x14:dataValidation>
        <x14:dataValidation type="list" allowBlank="1" showInputMessage="1" showErrorMessage="1" xr:uid="{70AA1953-E4FC-4795-8B4A-A56495AD1844}">
          <x14:formula1>
            <xm:f>Données!$H$14:$H$17</xm:f>
          </x14:formula1>
          <xm:sqref>K17 T9:T13</xm:sqref>
        </x14:dataValidation>
        <x14:dataValidation type="list" allowBlank="1" showInputMessage="1" showErrorMessage="1" xr:uid="{7B479E2D-FAC3-4634-813D-0E845F10F8D8}">
          <x14:formula1>
            <xm:f>Données!$P$8:$P$9</xm:f>
          </x14:formula1>
          <xm:sqref>G68 Y68 S68 M68 AE68</xm:sqref>
        </x14:dataValidation>
        <x14:dataValidation type="list" allowBlank="1" showInputMessage="1" showErrorMessage="1" xr:uid="{4721DA11-C06F-4FD0-B9BD-E38F80F94D56}">
          <x14:formula1>
            <xm:f>Données!$P$19:$P$20</xm:f>
          </x14:formula1>
          <xm:sqref>R9:R13</xm:sqref>
        </x14:dataValidation>
        <x14:dataValidation type="list" allowBlank="1" showInputMessage="1" showErrorMessage="1" xr:uid="{D53850D9-668F-4C87-84C2-13AC30665D4E}">
          <x14:formula1>
            <xm:f>Données!$J$14:$J$43</xm:f>
          </x14:formula1>
          <xm:sqref>L9:L13</xm:sqref>
        </x14:dataValidation>
        <x14:dataValidation type="list" allowBlank="1" showInputMessage="1" showErrorMessage="1" xr:uid="{F79FB9A7-E3C7-40E3-9733-115DCCD88E70}">
          <x14:formula1>
            <xm:f>Données!$B$14:$B$43</xm:f>
          </x14:formula1>
          <xm:sqref>AE17:AF17 M17:N17 S17:T17 Y17:Z17 G17:H17</xm:sqref>
        </x14:dataValidation>
        <x14:dataValidation type="list" allowBlank="1" showInputMessage="1" showErrorMessage="1" xr:uid="{A1D0883C-CD90-4FCB-BFFB-7751566B3494}">
          <x14:formula1>
            <xm:f>Données!$D$14:$D$53</xm:f>
          </x14:formula1>
          <xm:sqref>B11</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17"/>
  <dimension ref="A1:AP98"/>
  <sheetViews>
    <sheetView showGridLines="0" topLeftCell="B10" zoomScale="80" zoomScaleNormal="80" workbookViewId="0">
      <pane xSplit="3" topLeftCell="E1" activePane="topRight" state="frozen"/>
      <selection activeCell="F48" sqref="F48:F52"/>
      <selection pane="topRight" activeCell="B10"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8:H8"/>
    <mergeCell ref="G9:H9"/>
    <mergeCell ref="M9:N9"/>
    <mergeCell ref="M8:N8"/>
    <mergeCell ref="T8:X8"/>
    <mergeCell ref="Z8:AD8"/>
    <mergeCell ref="T9:X9"/>
    <mergeCell ref="Z9:AD9"/>
    <mergeCell ref="AH18:AI19"/>
    <mergeCell ref="AH20:AI20"/>
    <mergeCell ref="AH66:AI67"/>
    <mergeCell ref="AH68:AI68"/>
    <mergeCell ref="B77:F77"/>
    <mergeCell ref="G77:O77"/>
    <mergeCell ref="S77:AJ77"/>
    <mergeCell ref="B78:F78"/>
    <mergeCell ref="G78:O78"/>
    <mergeCell ref="S78:AJ78"/>
    <mergeCell ref="M17:N17"/>
    <mergeCell ref="M10:N10"/>
    <mergeCell ref="G11:H11"/>
    <mergeCell ref="M11:N11"/>
    <mergeCell ref="G12:H12"/>
    <mergeCell ref="M12:N12"/>
    <mergeCell ref="B92:C92"/>
    <mergeCell ref="W92:AC92"/>
    <mergeCell ref="F92:M92"/>
    <mergeCell ref="B91:C91"/>
    <mergeCell ref="W91:AC91"/>
    <mergeCell ref="F91:M91"/>
    <mergeCell ref="B90:C90"/>
    <mergeCell ref="W90:AC90"/>
    <mergeCell ref="B89:C89"/>
    <mergeCell ref="W89:AC89"/>
    <mergeCell ref="F89:M89"/>
    <mergeCell ref="F90:M90"/>
    <mergeCell ref="B88:C88"/>
    <mergeCell ref="F88:M88"/>
    <mergeCell ref="N88:V88"/>
    <mergeCell ref="W88:AC88"/>
    <mergeCell ref="N89:T89"/>
    <mergeCell ref="N90:V90"/>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W80:Y80"/>
    <mergeCell ref="Z80:AD80"/>
    <mergeCell ref="C81:G81"/>
    <mergeCell ref="L81:M81"/>
    <mergeCell ref="N81:R81"/>
    <mergeCell ref="S81:T81"/>
    <mergeCell ref="W81:Y81"/>
    <mergeCell ref="Z81:AD81"/>
    <mergeCell ref="B84:C84"/>
    <mergeCell ref="F84:M84"/>
    <mergeCell ref="N84:V84"/>
    <mergeCell ref="W84:AC84"/>
    <mergeCell ref="AD84:AJ84"/>
    <mergeCell ref="C80:G80"/>
    <mergeCell ref="L80:M80"/>
    <mergeCell ref="N80:R80"/>
    <mergeCell ref="S80:T80"/>
    <mergeCell ref="N91:T91"/>
    <mergeCell ref="N92:V92"/>
    <mergeCell ref="B85:C85"/>
    <mergeCell ref="F85:M85"/>
    <mergeCell ref="N85:V85"/>
    <mergeCell ref="W85:AC85"/>
    <mergeCell ref="AD85:AJ85"/>
    <mergeCell ref="B86:C86"/>
    <mergeCell ref="F86:M86"/>
    <mergeCell ref="N86:V86"/>
    <mergeCell ref="W86:AC86"/>
    <mergeCell ref="AD86:AJ86"/>
    <mergeCell ref="AD92:AJ92"/>
    <mergeCell ref="AD91:AJ91"/>
    <mergeCell ref="AD90:AJ90"/>
    <mergeCell ref="AD89:AJ89"/>
    <mergeCell ref="AD88:AJ88"/>
    <mergeCell ref="B87:C87"/>
    <mergeCell ref="F87:M87"/>
    <mergeCell ref="W87:AC87"/>
    <mergeCell ref="AD87:AJ87"/>
  </mergeCells>
  <conditionalFormatting sqref="AH27 A27:B27 F27:G27 E22:E27 Q66">
    <cfRule type="cellIs" dxfId="1229" priority="41" stopIfTrue="1" operator="lessThan">
      <formula>#REF!</formula>
    </cfRule>
  </conditionalFormatting>
  <conditionalFormatting sqref="L27:M27">
    <cfRule type="cellIs" dxfId="1228" priority="40" stopIfTrue="1" operator="lessThan">
      <formula>#REF!</formula>
    </cfRule>
  </conditionalFormatting>
  <conditionalFormatting sqref="R27:S27 AG36:AG37 AG40:AG45 AG48:AG55 AG21:AG33 AG58:AG66">
    <cfRule type="cellIs" dxfId="1227" priority="39" stopIfTrue="1" operator="lessThan">
      <formula>#REF!</formula>
    </cfRule>
  </conditionalFormatting>
  <conditionalFormatting sqref="E29:E33 K22:K27 Q22:Q27 W22:W27 AC22:AC27 E66 K66 W66 AC66">
    <cfRule type="cellIs" dxfId="1226" priority="38" stopIfTrue="1" operator="lessThan">
      <formula>#REF!</formula>
    </cfRule>
  </conditionalFormatting>
  <conditionalFormatting sqref="E36:E37">
    <cfRule type="cellIs" dxfId="1225" priority="37" stopIfTrue="1" operator="lessThan">
      <formula>#REF!</formula>
    </cfRule>
  </conditionalFormatting>
  <conditionalFormatting sqref="E40:E45">
    <cfRule type="cellIs" dxfId="1224" priority="36" stopIfTrue="1" operator="lessThan">
      <formula>#REF!</formula>
    </cfRule>
  </conditionalFormatting>
  <conditionalFormatting sqref="E48:E55">
    <cfRule type="cellIs" dxfId="1223" priority="35" stopIfTrue="1" operator="lessThan">
      <formula>#REF!</formula>
    </cfRule>
  </conditionalFormatting>
  <conditionalFormatting sqref="E58:E65">
    <cfRule type="cellIs" dxfId="1222" priority="34" stopIfTrue="1" operator="lessThan">
      <formula>#REF!</formula>
    </cfRule>
  </conditionalFormatting>
  <conditionalFormatting sqref="K29:K33">
    <cfRule type="cellIs" dxfId="1221" priority="33" stopIfTrue="1" operator="lessThan">
      <formula>#REF!</formula>
    </cfRule>
  </conditionalFormatting>
  <conditionalFormatting sqref="K36:K37">
    <cfRule type="cellIs" dxfId="1220" priority="32" stopIfTrue="1" operator="lessThan">
      <formula>#REF!</formula>
    </cfRule>
  </conditionalFormatting>
  <conditionalFormatting sqref="K40:K45">
    <cfRule type="cellIs" dxfId="1219" priority="31" stopIfTrue="1" operator="lessThan">
      <formula>#REF!</formula>
    </cfRule>
  </conditionalFormatting>
  <conditionalFormatting sqref="K48:K55">
    <cfRule type="cellIs" dxfId="1218" priority="30" stopIfTrue="1" operator="lessThan">
      <formula>#REF!</formula>
    </cfRule>
  </conditionalFormatting>
  <conditionalFormatting sqref="K58:K65">
    <cfRule type="cellIs" dxfId="1217" priority="29" stopIfTrue="1" operator="lessThan">
      <formula>#REF!</formula>
    </cfRule>
  </conditionalFormatting>
  <conditionalFormatting sqref="Q29:Q33">
    <cfRule type="cellIs" dxfId="1216" priority="28" stopIfTrue="1" operator="lessThan">
      <formula>#REF!</formula>
    </cfRule>
  </conditionalFormatting>
  <conditionalFormatting sqref="Q36:Q37">
    <cfRule type="cellIs" dxfId="1215" priority="27" stopIfTrue="1" operator="lessThan">
      <formula>#REF!</formula>
    </cfRule>
  </conditionalFormatting>
  <conditionalFormatting sqref="Q40:Q45">
    <cfRule type="cellIs" dxfId="1214" priority="26" stopIfTrue="1" operator="lessThan">
      <formula>#REF!</formula>
    </cfRule>
  </conditionalFormatting>
  <conditionalFormatting sqref="Q48:Q55">
    <cfRule type="cellIs" dxfId="1213" priority="25" stopIfTrue="1" operator="lessThan">
      <formula>#REF!</formula>
    </cfRule>
  </conditionalFormatting>
  <conditionalFormatting sqref="Q58:Q65">
    <cfRule type="cellIs" dxfId="1212" priority="24" stopIfTrue="1" operator="lessThan">
      <formula>#REF!</formula>
    </cfRule>
  </conditionalFormatting>
  <conditionalFormatting sqref="P66">
    <cfRule type="cellIs" dxfId="1211" priority="23" stopIfTrue="1" operator="lessThan">
      <formula>#REF!</formula>
    </cfRule>
  </conditionalFormatting>
  <conditionalFormatting sqref="X27:Y27">
    <cfRule type="cellIs" dxfId="1210" priority="22" stopIfTrue="1" operator="lessThan">
      <formula>#REF!</formula>
    </cfRule>
  </conditionalFormatting>
  <conditionalFormatting sqref="AD27:AE27">
    <cfRule type="cellIs" dxfId="1209" priority="21" stopIfTrue="1" operator="lessThan">
      <formula>#REF!</formula>
    </cfRule>
  </conditionalFormatting>
  <conditionalFormatting sqref="W29:W33">
    <cfRule type="cellIs" dxfId="1208" priority="20" stopIfTrue="1" operator="lessThan">
      <formula>#REF!</formula>
    </cfRule>
  </conditionalFormatting>
  <conditionalFormatting sqref="W36:W37">
    <cfRule type="cellIs" dxfId="1207" priority="19" stopIfTrue="1" operator="lessThan">
      <formula>#REF!</formula>
    </cfRule>
  </conditionalFormatting>
  <conditionalFormatting sqref="W40:W45">
    <cfRule type="cellIs" dxfId="1206" priority="18" stopIfTrue="1" operator="lessThan">
      <formula>#REF!</formula>
    </cfRule>
  </conditionalFormatting>
  <conditionalFormatting sqref="W48:W55">
    <cfRule type="cellIs" dxfId="1205" priority="17" stopIfTrue="1" operator="lessThan">
      <formula>#REF!</formula>
    </cfRule>
  </conditionalFormatting>
  <conditionalFormatting sqref="W58:W65">
    <cfRule type="cellIs" dxfId="1204" priority="16" stopIfTrue="1" operator="lessThan">
      <formula>#REF!</formula>
    </cfRule>
  </conditionalFormatting>
  <conditionalFormatting sqref="AC29:AC33">
    <cfRule type="cellIs" dxfId="1203" priority="15" stopIfTrue="1" operator="lessThan">
      <formula>#REF!</formula>
    </cfRule>
  </conditionalFormatting>
  <conditionalFormatting sqref="AC36:AC37">
    <cfRule type="cellIs" dxfId="1202" priority="14" stopIfTrue="1" operator="lessThan">
      <formula>#REF!</formula>
    </cfRule>
  </conditionalFormatting>
  <conditionalFormatting sqref="AC40:AC45">
    <cfRule type="cellIs" dxfId="1201" priority="13" stopIfTrue="1" operator="lessThan">
      <formula>#REF!</formula>
    </cfRule>
  </conditionalFormatting>
  <conditionalFormatting sqref="AC48:AC55">
    <cfRule type="cellIs" dxfId="1200" priority="12" stopIfTrue="1" operator="lessThan">
      <formula>#REF!</formula>
    </cfRule>
  </conditionalFormatting>
  <conditionalFormatting sqref="AC58:AC65">
    <cfRule type="cellIs" dxfId="1199" priority="11" stopIfTrue="1" operator="lessThan">
      <formula>#REF!</formula>
    </cfRule>
  </conditionalFormatting>
  <conditionalFormatting sqref="V66">
    <cfRule type="cellIs" dxfId="1198" priority="10" stopIfTrue="1" operator="lessThan">
      <formula>#REF!</formula>
    </cfRule>
  </conditionalFormatting>
  <conditionalFormatting sqref="AB66">
    <cfRule type="cellIs" dxfId="1197" priority="9" stopIfTrue="1" operator="lessThan">
      <formula>#REF!</formula>
    </cfRule>
  </conditionalFormatting>
  <conditionalFormatting sqref="N27">
    <cfRule type="cellIs" dxfId="1196" priority="8" stopIfTrue="1" operator="lessThan">
      <formula>#REF!</formula>
    </cfRule>
  </conditionalFormatting>
  <conditionalFormatting sqref="T27">
    <cfRule type="cellIs" dxfId="1195" priority="7" stopIfTrue="1" operator="lessThan">
      <formula>#REF!</formula>
    </cfRule>
  </conditionalFormatting>
  <conditionalFormatting sqref="Z27">
    <cfRule type="cellIs" dxfId="1194" priority="6" stopIfTrue="1" operator="lessThan">
      <formula>#REF!</formula>
    </cfRule>
  </conditionalFormatting>
  <conditionalFormatting sqref="AF27">
    <cfRule type="cellIs" dxfId="1193" priority="5" stopIfTrue="1" operator="lessThan">
      <formula>#REF!</formula>
    </cfRule>
  </conditionalFormatting>
  <conditionalFormatting sqref="AG35">
    <cfRule type="cellIs" dxfId="1192" priority="4" stopIfTrue="1" operator="lessThan">
      <formula>#REF!</formula>
    </cfRule>
  </conditionalFormatting>
  <conditionalFormatting sqref="AG39">
    <cfRule type="cellIs" dxfId="1191" priority="3" stopIfTrue="1" operator="lessThan">
      <formula>#REF!</formula>
    </cfRule>
  </conditionalFormatting>
  <conditionalFormatting sqref="AG47">
    <cfRule type="cellIs" dxfId="1190" priority="2" stopIfTrue="1" operator="lessThan">
      <formula>#REF!</formula>
    </cfRule>
  </conditionalFormatting>
  <conditionalFormatting sqref="AG57">
    <cfRule type="cellIs" dxfId="1189" priority="1" stopIfTrue="1" operator="lessThan">
      <formula>#REF!</formula>
    </cfRule>
  </conditionalFormatting>
  <dataValidations count="6">
    <dataValidation type="list" allowBlank="1" showInputMessage="1" showErrorMessage="1" sqref="C13:D14 I13:J13" xr:uid="{4A133804-3D4A-4D46-ABC9-D96BCD2C6A6A}">
      <formula1>$K$11:$K$15</formula1>
    </dataValidation>
    <dataValidation type="list" allowBlank="1" showInputMessage="1" showErrorMessage="1" sqref="F66 AD66 X66 R66 L66" xr:uid="{90E0AD9F-CD68-4E01-8CD3-C0F6C8B303A0}">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A47EF260-850D-449B-89C7-F8EDEFA8A479}">
      <formula1>$F$9:$F$12</formula1>
    </dataValidation>
    <dataValidation type="list" allowBlank="1" showInputMessage="1" showErrorMessage="1" sqref="C15:D15" xr:uid="{EF4FCB22-B690-4E7D-BF80-1839FDBC79F8}">
      <formula1>$F$10:$F$15</formula1>
    </dataValidation>
    <dataValidation type="list" allowBlank="1" showInputMessage="1" showErrorMessage="1" sqref="I12:J12 C12:D12" xr:uid="{B0141035-D608-4407-BE1B-C7E300A252B9}">
      <formula1>$B$10:$B$26</formula1>
    </dataValidation>
    <dataValidation type="list" allowBlank="1" showInputMessage="1" showErrorMessage="1" sqref="I11:J11 C11:D11" xr:uid="{AA5E89A6-BA3C-437B-882E-8A3B4E16807E}">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13E74C9A-6A88-44A6-B80B-5BC55861CF6D}">
          <x14:formula1>
            <xm:f>Données!$F$14:$F$17</xm:f>
          </x14:formula1>
          <xm:sqref>Z9:Z13</xm:sqref>
        </x14:dataValidation>
        <x14:dataValidation type="list" allowBlank="1" showInputMessage="1" showErrorMessage="1" xr:uid="{8DA4DCDC-1FA3-4EE9-83C5-0A977B1083E7}">
          <x14:formula1>
            <xm:f>Données!$H$14:$H$17</xm:f>
          </x14:formula1>
          <xm:sqref>K17 T9:T13</xm:sqref>
        </x14:dataValidation>
        <x14:dataValidation type="list" allowBlank="1" showInputMessage="1" showErrorMessage="1" xr:uid="{9726874C-85AD-4899-9637-07F0E3E1752C}">
          <x14:formula1>
            <xm:f>Données!$P$8:$P$9</xm:f>
          </x14:formula1>
          <xm:sqref>G68 Y68 S68 M68 AE68</xm:sqref>
        </x14:dataValidation>
        <x14:dataValidation type="list" allowBlank="1" showInputMessage="1" showErrorMessage="1" xr:uid="{93700902-3994-4497-B495-4FAB9A351F2F}">
          <x14:formula1>
            <xm:f>Données!$P$19:$P$20</xm:f>
          </x14:formula1>
          <xm:sqref>R9:R13</xm:sqref>
        </x14:dataValidation>
        <x14:dataValidation type="list" allowBlank="1" showInputMessage="1" showErrorMessage="1" xr:uid="{BD339509-742C-491F-B41B-FAA6F2C1B869}">
          <x14:formula1>
            <xm:f>Données!$J$14:$J$43</xm:f>
          </x14:formula1>
          <xm:sqref>L9:L13</xm:sqref>
        </x14:dataValidation>
        <x14:dataValidation type="list" allowBlank="1" showInputMessage="1" showErrorMessage="1" xr:uid="{AB77027B-0441-4332-BD12-609565E699F8}">
          <x14:formula1>
            <xm:f>Données!$B$14:$B$43</xm:f>
          </x14:formula1>
          <xm:sqref>AE17:AF17 M17:N17 S17:T17 Y17:Z17 G17:H17</xm:sqref>
        </x14:dataValidation>
        <x14:dataValidation type="list" allowBlank="1" showInputMessage="1" showErrorMessage="1" xr:uid="{052FB28A-FC50-4EC6-A57A-CB09BF2EFCD2}">
          <x14:formula1>
            <xm:f>Données!$D$14:$D$53</xm:f>
          </x14:formula1>
          <xm:sqref>B11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18"/>
  <dimension ref="A1:AP98"/>
  <sheetViews>
    <sheetView showGridLines="0" topLeftCell="B7" zoomScale="80" zoomScaleNormal="80" workbookViewId="0">
      <pane xSplit="3" topLeftCell="E1" activePane="topRight" state="frozen"/>
      <selection activeCell="F48" sqref="F48:F52"/>
      <selection pane="topRight" activeCell="B7"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8:H8"/>
    <mergeCell ref="G9:H9"/>
    <mergeCell ref="M9:N9"/>
    <mergeCell ref="M8:N8"/>
    <mergeCell ref="T8:X8"/>
    <mergeCell ref="Z8:AD8"/>
    <mergeCell ref="T9:X9"/>
    <mergeCell ref="Z9:AD9"/>
    <mergeCell ref="AH18:AI19"/>
    <mergeCell ref="AH20:AI20"/>
    <mergeCell ref="AH66:AI67"/>
    <mergeCell ref="AH68:AI68"/>
    <mergeCell ref="B77:F77"/>
    <mergeCell ref="G77:O77"/>
    <mergeCell ref="S77:AJ77"/>
    <mergeCell ref="B78:F78"/>
    <mergeCell ref="G78:O78"/>
    <mergeCell ref="S78:AJ78"/>
    <mergeCell ref="M17:N17"/>
    <mergeCell ref="M10:N10"/>
    <mergeCell ref="G11:H11"/>
    <mergeCell ref="M11:N11"/>
    <mergeCell ref="G12:H12"/>
    <mergeCell ref="M12:N12"/>
    <mergeCell ref="B92:C92"/>
    <mergeCell ref="W92:AC92"/>
    <mergeCell ref="F92:M92"/>
    <mergeCell ref="B91:C91"/>
    <mergeCell ref="W91:AC91"/>
    <mergeCell ref="F91:M91"/>
    <mergeCell ref="B90:C90"/>
    <mergeCell ref="W90:AC90"/>
    <mergeCell ref="B89:C89"/>
    <mergeCell ref="W89:AC89"/>
    <mergeCell ref="F89:M89"/>
    <mergeCell ref="F90:M90"/>
    <mergeCell ref="B88:C88"/>
    <mergeCell ref="F88:M88"/>
    <mergeCell ref="N88:V88"/>
    <mergeCell ref="W88:AC88"/>
    <mergeCell ref="N89:T89"/>
    <mergeCell ref="N90:V90"/>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W80:Y80"/>
    <mergeCell ref="Z80:AD80"/>
    <mergeCell ref="C81:G81"/>
    <mergeCell ref="L81:M81"/>
    <mergeCell ref="N81:R81"/>
    <mergeCell ref="S81:T81"/>
    <mergeCell ref="W81:Y81"/>
    <mergeCell ref="Z81:AD81"/>
    <mergeCell ref="B84:C84"/>
    <mergeCell ref="F84:M84"/>
    <mergeCell ref="N84:V84"/>
    <mergeCell ref="W84:AC84"/>
    <mergeCell ref="AD84:AJ84"/>
    <mergeCell ref="C80:G80"/>
    <mergeCell ref="L80:M80"/>
    <mergeCell ref="N80:R80"/>
    <mergeCell ref="S80:T80"/>
    <mergeCell ref="N91:T91"/>
    <mergeCell ref="N92:V92"/>
    <mergeCell ref="B85:C85"/>
    <mergeCell ref="F85:M85"/>
    <mergeCell ref="N85:V85"/>
    <mergeCell ref="W85:AC85"/>
    <mergeCell ref="AD85:AJ85"/>
    <mergeCell ref="B86:C86"/>
    <mergeCell ref="F86:M86"/>
    <mergeCell ref="N86:V86"/>
    <mergeCell ref="W86:AC86"/>
    <mergeCell ref="AD86:AJ86"/>
    <mergeCell ref="AD92:AJ92"/>
    <mergeCell ref="AD91:AJ91"/>
    <mergeCell ref="AD90:AJ90"/>
    <mergeCell ref="AD89:AJ89"/>
    <mergeCell ref="AD88:AJ88"/>
    <mergeCell ref="B87:C87"/>
    <mergeCell ref="F87:M87"/>
    <mergeCell ref="W87:AC87"/>
    <mergeCell ref="AD87:AJ87"/>
  </mergeCells>
  <conditionalFormatting sqref="AH27 A27:B27 F27:G27 E22:E27 Q66">
    <cfRule type="cellIs" dxfId="1188" priority="41" stopIfTrue="1" operator="lessThan">
      <formula>#REF!</formula>
    </cfRule>
  </conditionalFormatting>
  <conditionalFormatting sqref="L27:M27">
    <cfRule type="cellIs" dxfId="1187" priority="40" stopIfTrue="1" operator="lessThan">
      <formula>#REF!</formula>
    </cfRule>
  </conditionalFormatting>
  <conditionalFormatting sqref="R27:S27 AG36:AG37 AG40:AG45 AG48:AG55 AG21:AG33 AG58:AG66">
    <cfRule type="cellIs" dxfId="1186" priority="39" stopIfTrue="1" operator="lessThan">
      <formula>#REF!</formula>
    </cfRule>
  </conditionalFormatting>
  <conditionalFormatting sqref="E29:E33 K22:K27 Q22:Q27 W22:W27 AC22:AC27 E66 K66 W66 AC66">
    <cfRule type="cellIs" dxfId="1185" priority="38" stopIfTrue="1" operator="lessThan">
      <formula>#REF!</formula>
    </cfRule>
  </conditionalFormatting>
  <conditionalFormatting sqref="E36:E37">
    <cfRule type="cellIs" dxfId="1184" priority="37" stopIfTrue="1" operator="lessThan">
      <formula>#REF!</formula>
    </cfRule>
  </conditionalFormatting>
  <conditionalFormatting sqref="E40:E45">
    <cfRule type="cellIs" dxfId="1183" priority="36" stopIfTrue="1" operator="lessThan">
      <formula>#REF!</formula>
    </cfRule>
  </conditionalFormatting>
  <conditionalFormatting sqref="E48:E55">
    <cfRule type="cellIs" dxfId="1182" priority="35" stopIfTrue="1" operator="lessThan">
      <formula>#REF!</formula>
    </cfRule>
  </conditionalFormatting>
  <conditionalFormatting sqref="E58:E65">
    <cfRule type="cellIs" dxfId="1181" priority="34" stopIfTrue="1" operator="lessThan">
      <formula>#REF!</formula>
    </cfRule>
  </conditionalFormatting>
  <conditionalFormatting sqref="K29:K33">
    <cfRule type="cellIs" dxfId="1180" priority="33" stopIfTrue="1" operator="lessThan">
      <formula>#REF!</formula>
    </cfRule>
  </conditionalFormatting>
  <conditionalFormatting sqref="K36:K37">
    <cfRule type="cellIs" dxfId="1179" priority="32" stopIfTrue="1" operator="lessThan">
      <formula>#REF!</formula>
    </cfRule>
  </conditionalFormatting>
  <conditionalFormatting sqref="K40:K45">
    <cfRule type="cellIs" dxfId="1178" priority="31" stopIfTrue="1" operator="lessThan">
      <formula>#REF!</formula>
    </cfRule>
  </conditionalFormatting>
  <conditionalFormatting sqref="K48:K55">
    <cfRule type="cellIs" dxfId="1177" priority="30" stopIfTrue="1" operator="lessThan">
      <formula>#REF!</formula>
    </cfRule>
  </conditionalFormatting>
  <conditionalFormatting sqref="K58:K65">
    <cfRule type="cellIs" dxfId="1176" priority="29" stopIfTrue="1" operator="lessThan">
      <formula>#REF!</formula>
    </cfRule>
  </conditionalFormatting>
  <conditionalFormatting sqref="Q29:Q33">
    <cfRule type="cellIs" dxfId="1175" priority="28" stopIfTrue="1" operator="lessThan">
      <formula>#REF!</formula>
    </cfRule>
  </conditionalFormatting>
  <conditionalFormatting sqref="Q36:Q37">
    <cfRule type="cellIs" dxfId="1174" priority="27" stopIfTrue="1" operator="lessThan">
      <formula>#REF!</formula>
    </cfRule>
  </conditionalFormatting>
  <conditionalFormatting sqref="Q40:Q45">
    <cfRule type="cellIs" dxfId="1173" priority="26" stopIfTrue="1" operator="lessThan">
      <formula>#REF!</formula>
    </cfRule>
  </conditionalFormatting>
  <conditionalFormatting sqref="Q48:Q55">
    <cfRule type="cellIs" dxfId="1172" priority="25" stopIfTrue="1" operator="lessThan">
      <formula>#REF!</formula>
    </cfRule>
  </conditionalFormatting>
  <conditionalFormatting sqref="Q58:Q65">
    <cfRule type="cellIs" dxfId="1171" priority="24" stopIfTrue="1" operator="lessThan">
      <formula>#REF!</formula>
    </cfRule>
  </conditionalFormatting>
  <conditionalFormatting sqref="P66">
    <cfRule type="cellIs" dxfId="1170" priority="23" stopIfTrue="1" operator="lessThan">
      <formula>#REF!</formula>
    </cfRule>
  </conditionalFormatting>
  <conditionalFormatting sqref="X27:Y27">
    <cfRule type="cellIs" dxfId="1169" priority="22" stopIfTrue="1" operator="lessThan">
      <formula>#REF!</formula>
    </cfRule>
  </conditionalFormatting>
  <conditionalFormatting sqref="AD27:AE27">
    <cfRule type="cellIs" dxfId="1168" priority="21" stopIfTrue="1" operator="lessThan">
      <formula>#REF!</formula>
    </cfRule>
  </conditionalFormatting>
  <conditionalFormatting sqref="W29:W33">
    <cfRule type="cellIs" dxfId="1167" priority="20" stopIfTrue="1" operator="lessThan">
      <formula>#REF!</formula>
    </cfRule>
  </conditionalFormatting>
  <conditionalFormatting sqref="W36:W37">
    <cfRule type="cellIs" dxfId="1166" priority="19" stopIfTrue="1" operator="lessThan">
      <formula>#REF!</formula>
    </cfRule>
  </conditionalFormatting>
  <conditionalFormatting sqref="W40:W45">
    <cfRule type="cellIs" dxfId="1165" priority="18" stopIfTrue="1" operator="lessThan">
      <formula>#REF!</formula>
    </cfRule>
  </conditionalFormatting>
  <conditionalFormatting sqref="W48:W55">
    <cfRule type="cellIs" dxfId="1164" priority="17" stopIfTrue="1" operator="lessThan">
      <formula>#REF!</formula>
    </cfRule>
  </conditionalFormatting>
  <conditionalFormatting sqref="W58:W65">
    <cfRule type="cellIs" dxfId="1163" priority="16" stopIfTrue="1" operator="lessThan">
      <formula>#REF!</formula>
    </cfRule>
  </conditionalFormatting>
  <conditionalFormatting sqref="AC29:AC33">
    <cfRule type="cellIs" dxfId="1162" priority="15" stopIfTrue="1" operator="lessThan">
      <formula>#REF!</formula>
    </cfRule>
  </conditionalFormatting>
  <conditionalFormatting sqref="AC36:AC37">
    <cfRule type="cellIs" dxfId="1161" priority="14" stopIfTrue="1" operator="lessThan">
      <formula>#REF!</formula>
    </cfRule>
  </conditionalFormatting>
  <conditionalFormatting sqref="AC40:AC45">
    <cfRule type="cellIs" dxfId="1160" priority="13" stopIfTrue="1" operator="lessThan">
      <formula>#REF!</formula>
    </cfRule>
  </conditionalFormatting>
  <conditionalFormatting sqref="AC48:AC55">
    <cfRule type="cellIs" dxfId="1159" priority="12" stopIfTrue="1" operator="lessThan">
      <formula>#REF!</formula>
    </cfRule>
  </conditionalFormatting>
  <conditionalFormatting sqref="AC58:AC65">
    <cfRule type="cellIs" dxfId="1158" priority="11" stopIfTrue="1" operator="lessThan">
      <formula>#REF!</formula>
    </cfRule>
  </conditionalFormatting>
  <conditionalFormatting sqref="V66">
    <cfRule type="cellIs" dxfId="1157" priority="10" stopIfTrue="1" operator="lessThan">
      <formula>#REF!</formula>
    </cfRule>
  </conditionalFormatting>
  <conditionalFormatting sqref="AB66">
    <cfRule type="cellIs" dxfId="1156" priority="9" stopIfTrue="1" operator="lessThan">
      <formula>#REF!</formula>
    </cfRule>
  </conditionalFormatting>
  <conditionalFormatting sqref="N27">
    <cfRule type="cellIs" dxfId="1155" priority="8" stopIfTrue="1" operator="lessThan">
      <formula>#REF!</formula>
    </cfRule>
  </conditionalFormatting>
  <conditionalFormatting sqref="T27">
    <cfRule type="cellIs" dxfId="1154" priority="7" stopIfTrue="1" operator="lessThan">
      <formula>#REF!</formula>
    </cfRule>
  </conditionalFormatting>
  <conditionalFormatting sqref="Z27">
    <cfRule type="cellIs" dxfId="1153" priority="6" stopIfTrue="1" operator="lessThan">
      <formula>#REF!</formula>
    </cfRule>
  </conditionalFormatting>
  <conditionalFormatting sqref="AF27">
    <cfRule type="cellIs" dxfId="1152" priority="5" stopIfTrue="1" operator="lessThan">
      <formula>#REF!</formula>
    </cfRule>
  </conditionalFormatting>
  <conditionalFormatting sqref="AG35">
    <cfRule type="cellIs" dxfId="1151" priority="4" stopIfTrue="1" operator="lessThan">
      <formula>#REF!</formula>
    </cfRule>
  </conditionalFormatting>
  <conditionalFormatting sqref="AG39">
    <cfRule type="cellIs" dxfId="1150" priority="3" stopIfTrue="1" operator="lessThan">
      <formula>#REF!</formula>
    </cfRule>
  </conditionalFormatting>
  <conditionalFormatting sqref="AG47">
    <cfRule type="cellIs" dxfId="1149" priority="2" stopIfTrue="1" operator="lessThan">
      <formula>#REF!</formula>
    </cfRule>
  </conditionalFormatting>
  <conditionalFormatting sqref="AG57">
    <cfRule type="cellIs" dxfId="1148" priority="1" stopIfTrue="1" operator="lessThan">
      <formula>#REF!</formula>
    </cfRule>
  </conditionalFormatting>
  <dataValidations count="6">
    <dataValidation type="list" allowBlank="1" showInputMessage="1" showErrorMessage="1" sqref="C13:D14 I13:J13" xr:uid="{1DCE1FD1-759B-4896-AF17-29908473B0F0}">
      <formula1>$K$11:$K$15</formula1>
    </dataValidation>
    <dataValidation type="list" allowBlank="1" showInputMessage="1" showErrorMessage="1" sqref="F66 AD66 X66 R66 L66" xr:uid="{974E5989-CC6D-4B31-AD59-BC07E546135F}">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F4DDB03C-3FE8-4B99-8B04-FC33A39A5875}">
      <formula1>$F$9:$F$12</formula1>
    </dataValidation>
    <dataValidation type="list" allowBlank="1" showInputMessage="1" showErrorMessage="1" sqref="C15:D15" xr:uid="{D671EF9D-F26A-47D4-A32A-CE2C14E633E0}">
      <formula1>$F$10:$F$15</formula1>
    </dataValidation>
    <dataValidation type="list" allowBlank="1" showInputMessage="1" showErrorMessage="1" sqref="I12:J12 C12:D12" xr:uid="{8EE20DD2-1807-46D5-A2E3-FCC53AEB6955}">
      <formula1>$B$10:$B$26</formula1>
    </dataValidation>
    <dataValidation type="list" allowBlank="1" showInputMessage="1" showErrorMessage="1" sqref="I11:J11 C11:D11" xr:uid="{0FDF3D57-D19F-4315-AE56-A9B33E32EDE7}">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FEA70979-E1AD-45AC-8013-2C705333364B}">
          <x14:formula1>
            <xm:f>Données!$P$8:$P$9</xm:f>
          </x14:formula1>
          <xm:sqref>G68 Y68 S68 M68 AE68</xm:sqref>
        </x14:dataValidation>
        <x14:dataValidation type="list" allowBlank="1" showInputMessage="1" showErrorMessage="1" xr:uid="{5AD402A5-9AC0-4BCB-94D9-E65778FD6189}">
          <x14:formula1>
            <xm:f>Données!$H$14:$H$17</xm:f>
          </x14:formula1>
          <xm:sqref>K17 T9:T13</xm:sqref>
        </x14:dataValidation>
        <x14:dataValidation type="list" allowBlank="1" showInputMessage="1" showErrorMessage="1" xr:uid="{23B65916-809B-4B72-8E89-455504A6F77E}">
          <x14:formula1>
            <xm:f>Données!$F$14:$F$17</xm:f>
          </x14:formula1>
          <xm:sqref>Z9:Z13</xm:sqref>
        </x14:dataValidation>
        <x14:dataValidation type="list" allowBlank="1" showInputMessage="1" showErrorMessage="1" xr:uid="{3F18FDBE-9C9D-49BF-BB02-4624589873C0}">
          <x14:formula1>
            <xm:f>Données!$P$19:$P$20</xm:f>
          </x14:formula1>
          <xm:sqref>R9:R13</xm:sqref>
        </x14:dataValidation>
        <x14:dataValidation type="list" allowBlank="1" showInputMessage="1" showErrorMessage="1" xr:uid="{98DBB9BB-9D3C-4D30-B5D9-4BBCD07925BC}">
          <x14:formula1>
            <xm:f>Données!$J$14:$J$43</xm:f>
          </x14:formula1>
          <xm:sqref>L9:L13</xm:sqref>
        </x14:dataValidation>
        <x14:dataValidation type="list" allowBlank="1" showInputMessage="1" showErrorMessage="1" xr:uid="{EB98B94B-A6BD-41A5-B25E-B44CA8E57F1A}">
          <x14:formula1>
            <xm:f>Données!$B$14:$B$43</xm:f>
          </x14:formula1>
          <xm:sqref>AE17:AF17 M17:N17 S17:T17 Y17:Z17 G17:H17</xm:sqref>
        </x14:dataValidation>
        <x14:dataValidation type="list" allowBlank="1" showInputMessage="1" showErrorMessage="1" xr:uid="{6EAF5863-8E45-4021-A85E-1183C07E7A88}">
          <x14:formula1>
            <xm:f>Données!$D$14:$D$53</xm:f>
          </x14:formula1>
          <xm:sqref>B11</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19"/>
  <dimension ref="A1:AP98"/>
  <sheetViews>
    <sheetView showGridLines="0" topLeftCell="B13"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8:H8"/>
    <mergeCell ref="G9:H9"/>
    <mergeCell ref="M9:N9"/>
    <mergeCell ref="M8:N8"/>
    <mergeCell ref="T8:X8"/>
    <mergeCell ref="Z8:AD8"/>
    <mergeCell ref="T9:X9"/>
    <mergeCell ref="Z9:AD9"/>
    <mergeCell ref="AH18:AI19"/>
    <mergeCell ref="AH20:AI20"/>
    <mergeCell ref="AH66:AI67"/>
    <mergeCell ref="AH68:AI68"/>
    <mergeCell ref="B77:F77"/>
    <mergeCell ref="G77:O77"/>
    <mergeCell ref="S77:AJ77"/>
    <mergeCell ref="B78:F78"/>
    <mergeCell ref="G78:O78"/>
    <mergeCell ref="S78:AJ78"/>
    <mergeCell ref="M17:N17"/>
    <mergeCell ref="M10:N10"/>
    <mergeCell ref="G11:H11"/>
    <mergeCell ref="M11:N11"/>
    <mergeCell ref="G12:H12"/>
    <mergeCell ref="M12:N12"/>
    <mergeCell ref="B92:C92"/>
    <mergeCell ref="W92:AC92"/>
    <mergeCell ref="F92:M92"/>
    <mergeCell ref="B91:C91"/>
    <mergeCell ref="W91:AC91"/>
    <mergeCell ref="F91:M91"/>
    <mergeCell ref="B90:C90"/>
    <mergeCell ref="W90:AC90"/>
    <mergeCell ref="B89:C89"/>
    <mergeCell ref="W89:AC89"/>
    <mergeCell ref="F89:M89"/>
    <mergeCell ref="F90:M90"/>
    <mergeCell ref="B88:C88"/>
    <mergeCell ref="F88:M88"/>
    <mergeCell ref="N88:V88"/>
    <mergeCell ref="W88:AC88"/>
    <mergeCell ref="N89:T89"/>
    <mergeCell ref="N90:V90"/>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W80:Y80"/>
    <mergeCell ref="Z80:AD80"/>
    <mergeCell ref="C81:G81"/>
    <mergeCell ref="L81:M81"/>
    <mergeCell ref="N81:R81"/>
    <mergeCell ref="S81:T81"/>
    <mergeCell ref="W81:Y81"/>
    <mergeCell ref="Z81:AD81"/>
    <mergeCell ref="B84:C84"/>
    <mergeCell ref="F84:M84"/>
    <mergeCell ref="N84:V84"/>
    <mergeCell ref="W84:AC84"/>
    <mergeCell ref="AD84:AJ84"/>
    <mergeCell ref="C80:G80"/>
    <mergeCell ref="L80:M80"/>
    <mergeCell ref="N80:R80"/>
    <mergeCell ref="S80:T80"/>
    <mergeCell ref="N91:T91"/>
    <mergeCell ref="N92:V92"/>
    <mergeCell ref="B85:C85"/>
    <mergeCell ref="F85:M85"/>
    <mergeCell ref="N85:V85"/>
    <mergeCell ref="W85:AC85"/>
    <mergeCell ref="AD85:AJ85"/>
    <mergeCell ref="B86:C86"/>
    <mergeCell ref="F86:M86"/>
    <mergeCell ref="N86:V86"/>
    <mergeCell ref="W86:AC86"/>
    <mergeCell ref="AD86:AJ86"/>
    <mergeCell ref="AD92:AJ92"/>
    <mergeCell ref="AD91:AJ91"/>
    <mergeCell ref="AD90:AJ90"/>
    <mergeCell ref="AD89:AJ89"/>
    <mergeCell ref="AD88:AJ88"/>
    <mergeCell ref="B87:C87"/>
    <mergeCell ref="F87:M87"/>
    <mergeCell ref="W87:AC87"/>
    <mergeCell ref="AD87:AJ87"/>
  </mergeCells>
  <conditionalFormatting sqref="AH27 A27:B27 F27:G27 E22:E27 Q66">
    <cfRule type="cellIs" dxfId="1147" priority="41" stopIfTrue="1" operator="lessThan">
      <formula>#REF!</formula>
    </cfRule>
  </conditionalFormatting>
  <conditionalFormatting sqref="L27:M27">
    <cfRule type="cellIs" dxfId="1146" priority="40" stopIfTrue="1" operator="lessThan">
      <formula>#REF!</formula>
    </cfRule>
  </conditionalFormatting>
  <conditionalFormatting sqref="R27:S27 AG36:AG37 AG40:AG45 AG48:AG55 AG21:AG33 AG58:AG66">
    <cfRule type="cellIs" dxfId="1145" priority="39" stopIfTrue="1" operator="lessThan">
      <formula>#REF!</formula>
    </cfRule>
  </conditionalFormatting>
  <conditionalFormatting sqref="E29:E33 K22:K27 Q22:Q27 W22:W27 AC22:AC27 E66 K66 W66 AC66">
    <cfRule type="cellIs" dxfId="1144" priority="38" stopIfTrue="1" operator="lessThan">
      <formula>#REF!</formula>
    </cfRule>
  </conditionalFormatting>
  <conditionalFormatting sqref="E36:E37">
    <cfRule type="cellIs" dxfId="1143" priority="37" stopIfTrue="1" operator="lessThan">
      <formula>#REF!</formula>
    </cfRule>
  </conditionalFormatting>
  <conditionalFormatting sqref="E40:E45">
    <cfRule type="cellIs" dxfId="1142" priority="36" stopIfTrue="1" operator="lessThan">
      <formula>#REF!</formula>
    </cfRule>
  </conditionalFormatting>
  <conditionalFormatting sqref="E48:E55">
    <cfRule type="cellIs" dxfId="1141" priority="35" stopIfTrue="1" operator="lessThan">
      <formula>#REF!</formula>
    </cfRule>
  </conditionalFormatting>
  <conditionalFormatting sqref="E58:E65">
    <cfRule type="cellIs" dxfId="1140" priority="34" stopIfTrue="1" operator="lessThan">
      <formula>#REF!</formula>
    </cfRule>
  </conditionalFormatting>
  <conditionalFormatting sqref="K29:K33">
    <cfRule type="cellIs" dxfId="1139" priority="33" stopIfTrue="1" operator="lessThan">
      <formula>#REF!</formula>
    </cfRule>
  </conditionalFormatting>
  <conditionalFormatting sqref="K36:K37">
    <cfRule type="cellIs" dxfId="1138" priority="32" stopIfTrue="1" operator="lessThan">
      <formula>#REF!</formula>
    </cfRule>
  </conditionalFormatting>
  <conditionalFormatting sqref="K40:K45">
    <cfRule type="cellIs" dxfId="1137" priority="31" stopIfTrue="1" operator="lessThan">
      <formula>#REF!</formula>
    </cfRule>
  </conditionalFormatting>
  <conditionalFormatting sqref="K48:K55">
    <cfRule type="cellIs" dxfId="1136" priority="30" stopIfTrue="1" operator="lessThan">
      <formula>#REF!</formula>
    </cfRule>
  </conditionalFormatting>
  <conditionalFormatting sqref="K58:K65">
    <cfRule type="cellIs" dxfId="1135" priority="29" stopIfTrue="1" operator="lessThan">
      <formula>#REF!</formula>
    </cfRule>
  </conditionalFormatting>
  <conditionalFormatting sqref="Q29:Q33">
    <cfRule type="cellIs" dxfId="1134" priority="28" stopIfTrue="1" operator="lessThan">
      <formula>#REF!</formula>
    </cfRule>
  </conditionalFormatting>
  <conditionalFormatting sqref="Q36:Q37">
    <cfRule type="cellIs" dxfId="1133" priority="27" stopIfTrue="1" operator="lessThan">
      <formula>#REF!</formula>
    </cfRule>
  </conditionalFormatting>
  <conditionalFormatting sqref="Q40:Q45">
    <cfRule type="cellIs" dxfId="1132" priority="26" stopIfTrue="1" operator="lessThan">
      <formula>#REF!</formula>
    </cfRule>
  </conditionalFormatting>
  <conditionalFormatting sqref="Q48:Q55">
    <cfRule type="cellIs" dxfId="1131" priority="25" stopIfTrue="1" operator="lessThan">
      <formula>#REF!</formula>
    </cfRule>
  </conditionalFormatting>
  <conditionalFormatting sqref="Q58:Q65">
    <cfRule type="cellIs" dxfId="1130" priority="24" stopIfTrue="1" operator="lessThan">
      <formula>#REF!</formula>
    </cfRule>
  </conditionalFormatting>
  <conditionalFormatting sqref="P66">
    <cfRule type="cellIs" dxfId="1129" priority="23" stopIfTrue="1" operator="lessThan">
      <formula>#REF!</formula>
    </cfRule>
  </conditionalFormatting>
  <conditionalFormatting sqref="X27:Y27">
    <cfRule type="cellIs" dxfId="1128" priority="22" stopIfTrue="1" operator="lessThan">
      <formula>#REF!</formula>
    </cfRule>
  </conditionalFormatting>
  <conditionalFormatting sqref="AD27:AE27">
    <cfRule type="cellIs" dxfId="1127" priority="21" stopIfTrue="1" operator="lessThan">
      <formula>#REF!</formula>
    </cfRule>
  </conditionalFormatting>
  <conditionalFormatting sqref="W29:W33">
    <cfRule type="cellIs" dxfId="1126" priority="20" stopIfTrue="1" operator="lessThan">
      <formula>#REF!</formula>
    </cfRule>
  </conditionalFormatting>
  <conditionalFormatting sqref="W36:W37">
    <cfRule type="cellIs" dxfId="1125" priority="19" stopIfTrue="1" operator="lessThan">
      <formula>#REF!</formula>
    </cfRule>
  </conditionalFormatting>
  <conditionalFormatting sqref="W40:W45">
    <cfRule type="cellIs" dxfId="1124" priority="18" stopIfTrue="1" operator="lessThan">
      <formula>#REF!</formula>
    </cfRule>
  </conditionalFormatting>
  <conditionalFormatting sqref="W48:W55">
    <cfRule type="cellIs" dxfId="1123" priority="17" stopIfTrue="1" operator="lessThan">
      <formula>#REF!</formula>
    </cfRule>
  </conditionalFormatting>
  <conditionalFormatting sqref="W58:W65">
    <cfRule type="cellIs" dxfId="1122" priority="16" stopIfTrue="1" operator="lessThan">
      <formula>#REF!</formula>
    </cfRule>
  </conditionalFormatting>
  <conditionalFormatting sqref="AC29:AC33">
    <cfRule type="cellIs" dxfId="1121" priority="15" stopIfTrue="1" operator="lessThan">
      <formula>#REF!</formula>
    </cfRule>
  </conditionalFormatting>
  <conditionalFormatting sqref="AC36:AC37">
    <cfRule type="cellIs" dxfId="1120" priority="14" stopIfTrue="1" operator="lessThan">
      <formula>#REF!</formula>
    </cfRule>
  </conditionalFormatting>
  <conditionalFormatting sqref="AC40:AC45">
    <cfRule type="cellIs" dxfId="1119" priority="13" stopIfTrue="1" operator="lessThan">
      <formula>#REF!</formula>
    </cfRule>
  </conditionalFormatting>
  <conditionalFormatting sqref="AC48:AC55">
    <cfRule type="cellIs" dxfId="1118" priority="12" stopIfTrue="1" operator="lessThan">
      <formula>#REF!</formula>
    </cfRule>
  </conditionalFormatting>
  <conditionalFormatting sqref="AC58:AC65">
    <cfRule type="cellIs" dxfId="1117" priority="11" stopIfTrue="1" operator="lessThan">
      <formula>#REF!</formula>
    </cfRule>
  </conditionalFormatting>
  <conditionalFormatting sqref="V66">
    <cfRule type="cellIs" dxfId="1116" priority="10" stopIfTrue="1" operator="lessThan">
      <formula>#REF!</formula>
    </cfRule>
  </conditionalFormatting>
  <conditionalFormatting sqref="AB66">
    <cfRule type="cellIs" dxfId="1115" priority="9" stopIfTrue="1" operator="lessThan">
      <formula>#REF!</formula>
    </cfRule>
  </conditionalFormatting>
  <conditionalFormatting sqref="N27">
    <cfRule type="cellIs" dxfId="1114" priority="8" stopIfTrue="1" operator="lessThan">
      <formula>#REF!</formula>
    </cfRule>
  </conditionalFormatting>
  <conditionalFormatting sqref="T27">
    <cfRule type="cellIs" dxfId="1113" priority="7" stopIfTrue="1" operator="lessThan">
      <formula>#REF!</formula>
    </cfRule>
  </conditionalFormatting>
  <conditionalFormatting sqref="Z27">
    <cfRule type="cellIs" dxfId="1112" priority="6" stopIfTrue="1" operator="lessThan">
      <formula>#REF!</formula>
    </cfRule>
  </conditionalFormatting>
  <conditionalFormatting sqref="AF27">
    <cfRule type="cellIs" dxfId="1111" priority="5" stopIfTrue="1" operator="lessThan">
      <formula>#REF!</formula>
    </cfRule>
  </conditionalFormatting>
  <conditionalFormatting sqref="AG35">
    <cfRule type="cellIs" dxfId="1110" priority="4" stopIfTrue="1" operator="lessThan">
      <formula>#REF!</formula>
    </cfRule>
  </conditionalFormatting>
  <conditionalFormatting sqref="AG39">
    <cfRule type="cellIs" dxfId="1109" priority="3" stopIfTrue="1" operator="lessThan">
      <formula>#REF!</formula>
    </cfRule>
  </conditionalFormatting>
  <conditionalFormatting sqref="AG47">
    <cfRule type="cellIs" dxfId="1108" priority="2" stopIfTrue="1" operator="lessThan">
      <formula>#REF!</formula>
    </cfRule>
  </conditionalFormatting>
  <conditionalFormatting sqref="AG57">
    <cfRule type="cellIs" dxfId="1107" priority="1" stopIfTrue="1" operator="lessThan">
      <formula>#REF!</formula>
    </cfRule>
  </conditionalFormatting>
  <dataValidations count="6">
    <dataValidation type="list" allowBlank="1" showInputMessage="1" showErrorMessage="1" sqref="C13:D14 I13:J13" xr:uid="{AEDD3CBB-72FE-4074-87F5-AE5E6071241B}">
      <formula1>$K$11:$K$15</formula1>
    </dataValidation>
    <dataValidation type="list" allowBlank="1" showInputMessage="1" showErrorMessage="1" sqref="F66 AD66 X66 R66 L66" xr:uid="{2A8945FE-C1E8-4998-BB47-3AFDB7F77F16}">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86C31386-6C10-4D88-A594-E28CA4333646}">
      <formula1>$F$9:$F$12</formula1>
    </dataValidation>
    <dataValidation type="list" allowBlank="1" showInputMessage="1" showErrorMessage="1" sqref="C15:D15" xr:uid="{C21445B0-6846-4047-8BFE-DDA5EC4C474C}">
      <formula1>$F$10:$F$15</formula1>
    </dataValidation>
    <dataValidation type="list" allowBlank="1" showInputMessage="1" showErrorMessage="1" sqref="I12:J12 C12:D12" xr:uid="{ED971D04-3198-4FBB-9ED4-CE7DC8B90702}">
      <formula1>$B$10:$B$26</formula1>
    </dataValidation>
    <dataValidation type="list" allowBlank="1" showInputMessage="1" showErrorMessage="1" sqref="I11:J11 C11:D11" xr:uid="{9BCA13B5-D673-48C4-AE2E-847C79EF026C}">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BD869BE-F9CB-4959-85C3-13E96F5A0CA7}">
          <x14:formula1>
            <xm:f>Données!$F$14:$F$17</xm:f>
          </x14:formula1>
          <xm:sqref>Z9:Z13</xm:sqref>
        </x14:dataValidation>
        <x14:dataValidation type="list" allowBlank="1" showInputMessage="1" showErrorMessage="1" xr:uid="{90A7AA82-7ACA-4E39-A5EA-AE60F7200581}">
          <x14:formula1>
            <xm:f>Données!$H$14:$H$17</xm:f>
          </x14:formula1>
          <xm:sqref>K17 T9:T13</xm:sqref>
        </x14:dataValidation>
        <x14:dataValidation type="list" allowBlank="1" showInputMessage="1" showErrorMessage="1" xr:uid="{FD0FCFB4-9AB9-426E-9B54-27E20B57EC82}">
          <x14:formula1>
            <xm:f>Données!$P$8:$P$9</xm:f>
          </x14:formula1>
          <xm:sqref>G68 Y68 S68 M68 AE68</xm:sqref>
        </x14:dataValidation>
        <x14:dataValidation type="list" allowBlank="1" showInputMessage="1" showErrorMessage="1" xr:uid="{E8661251-0783-49E8-B224-A801B63A123D}">
          <x14:formula1>
            <xm:f>Données!$P$19:$P$20</xm:f>
          </x14:formula1>
          <xm:sqref>R9:R13</xm:sqref>
        </x14:dataValidation>
        <x14:dataValidation type="list" allowBlank="1" showInputMessage="1" showErrorMessage="1" xr:uid="{AB670071-DA63-4FE9-AFC8-22B71D43A9DF}">
          <x14:formula1>
            <xm:f>Données!$J$14:$J$43</xm:f>
          </x14:formula1>
          <xm:sqref>L9:L13</xm:sqref>
        </x14:dataValidation>
        <x14:dataValidation type="list" allowBlank="1" showInputMessage="1" showErrorMessage="1" xr:uid="{5049F260-39EE-41EF-9CCE-7EABB04DA319}">
          <x14:formula1>
            <xm:f>Données!$B$14:$B$43</xm:f>
          </x14:formula1>
          <xm:sqref>AE17:AF17 M17:N17 S17:T17 Y17:Z17 G17:H17</xm:sqref>
        </x14:dataValidation>
        <x14:dataValidation type="list" allowBlank="1" showInputMessage="1" showErrorMessage="1" xr:uid="{C337709A-445D-4A0D-8EA9-D01D8CB0B55F}">
          <x14:formula1>
            <xm:f>Données!$D$14:$D$53</xm:f>
          </x14:formula1>
          <xm:sqref>B11</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euil21"/>
  <dimension ref="A1:AP98"/>
  <sheetViews>
    <sheetView showGridLines="0" topLeftCell="B13" zoomScale="80" zoomScaleNormal="80" workbookViewId="0">
      <pane xSplit="3" topLeftCell="E1" activePane="topRight" state="frozen"/>
      <selection activeCell="F48" sqref="F48:F52"/>
      <selection pane="topRight" activeCell="B13"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D89:AJ89"/>
    <mergeCell ref="F89:M89"/>
    <mergeCell ref="F90:M90"/>
    <mergeCell ref="N89:T89"/>
    <mergeCell ref="N90:V90"/>
    <mergeCell ref="N91:T91"/>
    <mergeCell ref="B88:C88"/>
    <mergeCell ref="F88:M88"/>
    <mergeCell ref="N88:V88"/>
    <mergeCell ref="W88:AC88"/>
    <mergeCell ref="AD88:AJ88"/>
    <mergeCell ref="L18:N18"/>
    <mergeCell ref="R18:T18"/>
    <mergeCell ref="X18:Z18"/>
    <mergeCell ref="AD18:AF18"/>
    <mergeCell ref="G10:H10"/>
    <mergeCell ref="M13:N13"/>
    <mergeCell ref="G17:H17"/>
    <mergeCell ref="M17:N17"/>
    <mergeCell ref="S17:T17"/>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C81:G81"/>
    <mergeCell ref="L81:M81"/>
    <mergeCell ref="N81:R81"/>
    <mergeCell ref="S81:T81"/>
    <mergeCell ref="W81:Y81"/>
    <mergeCell ref="Z81:AD81"/>
    <mergeCell ref="B84:C84"/>
    <mergeCell ref="F84:M84"/>
    <mergeCell ref="N84:V84"/>
    <mergeCell ref="W84:AC84"/>
    <mergeCell ref="AD84:AJ84"/>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s>
  <conditionalFormatting sqref="AH27 A27:B27 F27:G27 E22:E27 Q66">
    <cfRule type="cellIs" dxfId="1106" priority="41" stopIfTrue="1" operator="lessThan">
      <formula>#REF!</formula>
    </cfRule>
  </conditionalFormatting>
  <conditionalFormatting sqref="L27:M27">
    <cfRule type="cellIs" dxfId="1105" priority="40" stopIfTrue="1" operator="lessThan">
      <formula>#REF!</formula>
    </cfRule>
  </conditionalFormatting>
  <conditionalFormatting sqref="R27:S27 AG36:AG37 AG40:AG45 AG48:AG55 AG21:AG33 AG58:AG66">
    <cfRule type="cellIs" dxfId="1104" priority="39" stopIfTrue="1" operator="lessThan">
      <formula>#REF!</formula>
    </cfRule>
  </conditionalFormatting>
  <conditionalFormatting sqref="E29:E33 K22:K27 Q22:Q27 W22:W27 AC22:AC27 E66 K66 W66 AC66">
    <cfRule type="cellIs" dxfId="1103" priority="38" stopIfTrue="1" operator="lessThan">
      <formula>#REF!</formula>
    </cfRule>
  </conditionalFormatting>
  <conditionalFormatting sqref="E36:E37">
    <cfRule type="cellIs" dxfId="1102" priority="37" stopIfTrue="1" operator="lessThan">
      <formula>#REF!</formula>
    </cfRule>
  </conditionalFormatting>
  <conditionalFormatting sqref="E40:E45">
    <cfRule type="cellIs" dxfId="1101" priority="36" stopIfTrue="1" operator="lessThan">
      <formula>#REF!</formula>
    </cfRule>
  </conditionalFormatting>
  <conditionalFormatting sqref="E48:E55">
    <cfRule type="cellIs" dxfId="1100" priority="35" stopIfTrue="1" operator="lessThan">
      <formula>#REF!</formula>
    </cfRule>
  </conditionalFormatting>
  <conditionalFormatting sqref="E58:E65">
    <cfRule type="cellIs" dxfId="1099" priority="34" stopIfTrue="1" operator="lessThan">
      <formula>#REF!</formula>
    </cfRule>
  </conditionalFormatting>
  <conditionalFormatting sqref="K29:K33">
    <cfRule type="cellIs" dxfId="1098" priority="33" stopIfTrue="1" operator="lessThan">
      <formula>#REF!</formula>
    </cfRule>
  </conditionalFormatting>
  <conditionalFormatting sqref="K36:K37">
    <cfRule type="cellIs" dxfId="1097" priority="32" stopIfTrue="1" operator="lessThan">
      <formula>#REF!</formula>
    </cfRule>
  </conditionalFormatting>
  <conditionalFormatting sqref="K40:K45">
    <cfRule type="cellIs" dxfId="1096" priority="31" stopIfTrue="1" operator="lessThan">
      <formula>#REF!</formula>
    </cfRule>
  </conditionalFormatting>
  <conditionalFormatting sqref="K48:K55">
    <cfRule type="cellIs" dxfId="1095" priority="30" stopIfTrue="1" operator="lessThan">
      <formula>#REF!</formula>
    </cfRule>
  </conditionalFormatting>
  <conditionalFormatting sqref="K58:K65">
    <cfRule type="cellIs" dxfId="1094" priority="29" stopIfTrue="1" operator="lessThan">
      <formula>#REF!</formula>
    </cfRule>
  </conditionalFormatting>
  <conditionalFormatting sqref="Q29:Q33">
    <cfRule type="cellIs" dxfId="1093" priority="28" stopIfTrue="1" operator="lessThan">
      <formula>#REF!</formula>
    </cfRule>
  </conditionalFormatting>
  <conditionalFormatting sqref="Q36:Q37">
    <cfRule type="cellIs" dxfId="1092" priority="27" stopIfTrue="1" operator="lessThan">
      <formula>#REF!</formula>
    </cfRule>
  </conditionalFormatting>
  <conditionalFormatting sqref="Q40:Q45">
    <cfRule type="cellIs" dxfId="1091" priority="26" stopIfTrue="1" operator="lessThan">
      <formula>#REF!</formula>
    </cfRule>
  </conditionalFormatting>
  <conditionalFormatting sqref="Q48:Q55">
    <cfRule type="cellIs" dxfId="1090" priority="25" stopIfTrue="1" operator="lessThan">
      <formula>#REF!</formula>
    </cfRule>
  </conditionalFormatting>
  <conditionalFormatting sqref="Q58:Q65">
    <cfRule type="cellIs" dxfId="1089" priority="24" stopIfTrue="1" operator="lessThan">
      <formula>#REF!</formula>
    </cfRule>
  </conditionalFormatting>
  <conditionalFormatting sqref="P66">
    <cfRule type="cellIs" dxfId="1088" priority="23" stopIfTrue="1" operator="lessThan">
      <formula>#REF!</formula>
    </cfRule>
  </conditionalFormatting>
  <conditionalFormatting sqref="X27:Y27">
    <cfRule type="cellIs" dxfId="1087" priority="22" stopIfTrue="1" operator="lessThan">
      <formula>#REF!</formula>
    </cfRule>
  </conditionalFormatting>
  <conditionalFormatting sqref="AD27:AE27">
    <cfRule type="cellIs" dxfId="1086" priority="21" stopIfTrue="1" operator="lessThan">
      <formula>#REF!</formula>
    </cfRule>
  </conditionalFormatting>
  <conditionalFormatting sqref="W29:W33">
    <cfRule type="cellIs" dxfId="1085" priority="20" stopIfTrue="1" operator="lessThan">
      <formula>#REF!</formula>
    </cfRule>
  </conditionalFormatting>
  <conditionalFormatting sqref="W36:W37">
    <cfRule type="cellIs" dxfId="1084" priority="19" stopIfTrue="1" operator="lessThan">
      <formula>#REF!</formula>
    </cfRule>
  </conditionalFormatting>
  <conditionalFormatting sqref="W40:W45">
    <cfRule type="cellIs" dxfId="1083" priority="18" stopIfTrue="1" operator="lessThan">
      <formula>#REF!</formula>
    </cfRule>
  </conditionalFormatting>
  <conditionalFormatting sqref="W48:W55">
    <cfRule type="cellIs" dxfId="1082" priority="17" stopIfTrue="1" operator="lessThan">
      <formula>#REF!</formula>
    </cfRule>
  </conditionalFormatting>
  <conditionalFormatting sqref="W58:W65">
    <cfRule type="cellIs" dxfId="1081" priority="16" stopIfTrue="1" operator="lessThan">
      <formula>#REF!</formula>
    </cfRule>
  </conditionalFormatting>
  <conditionalFormatting sqref="AC29:AC33">
    <cfRule type="cellIs" dxfId="1080" priority="15" stopIfTrue="1" operator="lessThan">
      <formula>#REF!</formula>
    </cfRule>
  </conditionalFormatting>
  <conditionalFormatting sqref="AC36:AC37">
    <cfRule type="cellIs" dxfId="1079" priority="14" stopIfTrue="1" operator="lessThan">
      <formula>#REF!</formula>
    </cfRule>
  </conditionalFormatting>
  <conditionalFormatting sqref="AC40:AC45">
    <cfRule type="cellIs" dxfId="1078" priority="13" stopIfTrue="1" operator="lessThan">
      <formula>#REF!</formula>
    </cfRule>
  </conditionalFormatting>
  <conditionalFormatting sqref="AC48:AC55">
    <cfRule type="cellIs" dxfId="1077" priority="12" stopIfTrue="1" operator="lessThan">
      <formula>#REF!</formula>
    </cfRule>
  </conditionalFormatting>
  <conditionalFormatting sqref="AC58:AC65">
    <cfRule type="cellIs" dxfId="1076" priority="11" stopIfTrue="1" operator="lessThan">
      <formula>#REF!</formula>
    </cfRule>
  </conditionalFormatting>
  <conditionalFormatting sqref="V66">
    <cfRule type="cellIs" dxfId="1075" priority="10" stopIfTrue="1" operator="lessThan">
      <formula>#REF!</formula>
    </cfRule>
  </conditionalFormatting>
  <conditionalFormatting sqref="AB66">
    <cfRule type="cellIs" dxfId="1074" priority="9" stopIfTrue="1" operator="lessThan">
      <formula>#REF!</formula>
    </cfRule>
  </conditionalFormatting>
  <conditionalFormatting sqref="N27">
    <cfRule type="cellIs" dxfId="1073" priority="8" stopIfTrue="1" operator="lessThan">
      <formula>#REF!</formula>
    </cfRule>
  </conditionalFormatting>
  <conditionalFormatting sqref="T27">
    <cfRule type="cellIs" dxfId="1072" priority="7" stopIfTrue="1" operator="lessThan">
      <formula>#REF!</formula>
    </cfRule>
  </conditionalFormatting>
  <conditionalFormatting sqref="Z27">
    <cfRule type="cellIs" dxfId="1071" priority="6" stopIfTrue="1" operator="lessThan">
      <formula>#REF!</formula>
    </cfRule>
  </conditionalFormatting>
  <conditionalFormatting sqref="AF27">
    <cfRule type="cellIs" dxfId="1070" priority="5" stopIfTrue="1" operator="lessThan">
      <formula>#REF!</formula>
    </cfRule>
  </conditionalFormatting>
  <conditionalFormatting sqref="AG35">
    <cfRule type="cellIs" dxfId="1069" priority="4" stopIfTrue="1" operator="lessThan">
      <formula>#REF!</formula>
    </cfRule>
  </conditionalFormatting>
  <conditionalFormatting sqref="AG39">
    <cfRule type="cellIs" dxfId="1068" priority="3" stopIfTrue="1" operator="lessThan">
      <formula>#REF!</formula>
    </cfRule>
  </conditionalFormatting>
  <conditionalFormatting sqref="AG47">
    <cfRule type="cellIs" dxfId="1067" priority="2" stopIfTrue="1" operator="lessThan">
      <formula>#REF!</formula>
    </cfRule>
  </conditionalFormatting>
  <conditionalFormatting sqref="AG57">
    <cfRule type="cellIs" dxfId="1066" priority="1" stopIfTrue="1" operator="lessThan">
      <formula>#REF!</formula>
    </cfRule>
  </conditionalFormatting>
  <dataValidations count="6">
    <dataValidation type="list" allowBlank="1" showInputMessage="1" showErrorMessage="1" sqref="C13:D14 I13:J13" xr:uid="{1680B303-DF92-445C-BDBC-A71CF2342A8D}">
      <formula1>$K$11:$K$15</formula1>
    </dataValidation>
    <dataValidation type="list" allowBlank="1" showInputMessage="1" showErrorMessage="1" sqref="F66 AD66 X66 R66 L66" xr:uid="{71D8A36B-7598-44E7-868D-76F341BDC390}">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87E0894A-F41C-49A5-B231-9C588030AD3C}">
      <formula1>$F$9:$F$12</formula1>
    </dataValidation>
    <dataValidation type="list" allowBlank="1" showInputMessage="1" showErrorMessage="1" sqref="C15:D15" xr:uid="{BFD5B147-A30E-43EC-BF69-228BB06930A5}">
      <formula1>$F$10:$F$15</formula1>
    </dataValidation>
    <dataValidation type="list" allowBlank="1" showInputMessage="1" showErrorMessage="1" sqref="I12:J12 C12:D12" xr:uid="{915E7A53-EDAB-45EE-8149-A597A799B90B}">
      <formula1>$B$10:$B$26</formula1>
    </dataValidation>
    <dataValidation type="list" allowBlank="1" showInputMessage="1" showErrorMessage="1" sqref="I11:J11 C11:D11" xr:uid="{E7877034-A261-4384-A1E8-CCD3D700EAD9}">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423D6C80-3EBD-446E-84B4-2281E3A71E93}">
          <x14:formula1>
            <xm:f>Données!$P$8:$P$9</xm:f>
          </x14:formula1>
          <xm:sqref>G68 Y68 S68 M68 AE68</xm:sqref>
        </x14:dataValidation>
        <x14:dataValidation type="list" allowBlank="1" showInputMessage="1" showErrorMessage="1" xr:uid="{6FBAA99E-80AB-4D2E-8052-03FD4993A7DA}">
          <x14:formula1>
            <xm:f>Données!$H$14:$H$17</xm:f>
          </x14:formula1>
          <xm:sqref>K17 T9:T13</xm:sqref>
        </x14:dataValidation>
        <x14:dataValidation type="list" allowBlank="1" showInputMessage="1" showErrorMessage="1" xr:uid="{020D045E-685C-486A-A82A-8B77793CE120}">
          <x14:formula1>
            <xm:f>Données!$F$14:$F$17</xm:f>
          </x14:formula1>
          <xm:sqref>Z9:Z13</xm:sqref>
        </x14:dataValidation>
        <x14:dataValidation type="list" allowBlank="1" showInputMessage="1" showErrorMessage="1" xr:uid="{8CE4C418-56BB-4992-9F7C-AD8E79A14DD2}">
          <x14:formula1>
            <xm:f>Données!$P$19:$P$20</xm:f>
          </x14:formula1>
          <xm:sqref>R9:R13</xm:sqref>
        </x14:dataValidation>
        <x14:dataValidation type="list" allowBlank="1" showInputMessage="1" showErrorMessage="1" xr:uid="{045A1721-003A-4C53-9364-0A513EFF7C54}">
          <x14:formula1>
            <xm:f>Données!$J$14:$J$43</xm:f>
          </x14:formula1>
          <xm:sqref>L9:L13</xm:sqref>
        </x14:dataValidation>
        <x14:dataValidation type="list" allowBlank="1" showInputMessage="1" showErrorMessage="1" xr:uid="{A25AD8AE-AB5B-46AE-A759-532A32617DB4}">
          <x14:formula1>
            <xm:f>Données!$B$14:$B$43</xm:f>
          </x14:formula1>
          <xm:sqref>AE17:AF17 M17:N17 S17:T17 Y17:Z17 G17:H17</xm:sqref>
        </x14:dataValidation>
        <x14:dataValidation type="list" allowBlank="1" showInputMessage="1" showErrorMessage="1" xr:uid="{BE27DB91-68F5-4F80-9B1C-07FB4EAAB6FA}">
          <x14:formula1>
            <xm:f>Données!$D$14:$D$53</xm:f>
          </x14:formula1>
          <xm:sqref>B11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euil20"/>
  <dimension ref="A1:AP98"/>
  <sheetViews>
    <sheetView showGridLines="0" topLeftCell="B4"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D89:AJ89"/>
    <mergeCell ref="F89:M89"/>
    <mergeCell ref="F90:M90"/>
    <mergeCell ref="N89:T89"/>
    <mergeCell ref="N90:V90"/>
    <mergeCell ref="N91:T91"/>
    <mergeCell ref="B88:C88"/>
    <mergeCell ref="F88:M88"/>
    <mergeCell ref="N88:V88"/>
    <mergeCell ref="W88:AC88"/>
    <mergeCell ref="AD88:AJ88"/>
    <mergeCell ref="L18:N18"/>
    <mergeCell ref="R18:T18"/>
    <mergeCell ref="X18:Z18"/>
    <mergeCell ref="AD18:AF18"/>
    <mergeCell ref="G10:H10"/>
    <mergeCell ref="M13:N13"/>
    <mergeCell ref="G17:H17"/>
    <mergeCell ref="M17:N17"/>
    <mergeCell ref="S17:T17"/>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C81:G81"/>
    <mergeCell ref="L81:M81"/>
    <mergeCell ref="N81:R81"/>
    <mergeCell ref="S81:T81"/>
    <mergeCell ref="W81:Y81"/>
    <mergeCell ref="Z81:AD81"/>
    <mergeCell ref="B84:C84"/>
    <mergeCell ref="F84:M84"/>
    <mergeCell ref="N84:V84"/>
    <mergeCell ref="W84:AC84"/>
    <mergeCell ref="AD84:AJ84"/>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s>
  <conditionalFormatting sqref="AH27 A27:B27 F27:G27 E22:E27 Q66">
    <cfRule type="cellIs" dxfId="1065" priority="41" stopIfTrue="1" operator="lessThan">
      <formula>#REF!</formula>
    </cfRule>
  </conditionalFormatting>
  <conditionalFormatting sqref="L27:M27">
    <cfRule type="cellIs" dxfId="1064" priority="40" stopIfTrue="1" operator="lessThan">
      <formula>#REF!</formula>
    </cfRule>
  </conditionalFormatting>
  <conditionalFormatting sqref="R27:S27 AG36:AG37 AG40:AG45 AG48:AG55 AG21:AG33 AG58:AG66">
    <cfRule type="cellIs" dxfId="1063" priority="39" stopIfTrue="1" operator="lessThan">
      <formula>#REF!</formula>
    </cfRule>
  </conditionalFormatting>
  <conditionalFormatting sqref="E29:E33 K22:K27 Q22:Q27 W22:W27 AC22:AC27 E66 K66 W66 AC66">
    <cfRule type="cellIs" dxfId="1062" priority="38" stopIfTrue="1" operator="lessThan">
      <formula>#REF!</formula>
    </cfRule>
  </conditionalFormatting>
  <conditionalFormatting sqref="E36:E37">
    <cfRule type="cellIs" dxfId="1061" priority="37" stopIfTrue="1" operator="lessThan">
      <formula>#REF!</formula>
    </cfRule>
  </conditionalFormatting>
  <conditionalFormatting sqref="E40:E45">
    <cfRule type="cellIs" dxfId="1060" priority="36" stopIfTrue="1" operator="lessThan">
      <formula>#REF!</formula>
    </cfRule>
  </conditionalFormatting>
  <conditionalFormatting sqref="E48:E55">
    <cfRule type="cellIs" dxfId="1059" priority="35" stopIfTrue="1" operator="lessThan">
      <formula>#REF!</formula>
    </cfRule>
  </conditionalFormatting>
  <conditionalFormatting sqref="E58:E65">
    <cfRule type="cellIs" dxfId="1058" priority="34" stopIfTrue="1" operator="lessThan">
      <formula>#REF!</formula>
    </cfRule>
  </conditionalFormatting>
  <conditionalFormatting sqref="K29:K33">
    <cfRule type="cellIs" dxfId="1057" priority="33" stopIfTrue="1" operator="lessThan">
      <formula>#REF!</formula>
    </cfRule>
  </conditionalFormatting>
  <conditionalFormatting sqref="K36:K37">
    <cfRule type="cellIs" dxfId="1056" priority="32" stopIfTrue="1" operator="lessThan">
      <formula>#REF!</formula>
    </cfRule>
  </conditionalFormatting>
  <conditionalFormatting sqref="K40:K45">
    <cfRule type="cellIs" dxfId="1055" priority="31" stopIfTrue="1" operator="lessThan">
      <formula>#REF!</formula>
    </cfRule>
  </conditionalFormatting>
  <conditionalFormatting sqref="K48:K55">
    <cfRule type="cellIs" dxfId="1054" priority="30" stopIfTrue="1" operator="lessThan">
      <formula>#REF!</formula>
    </cfRule>
  </conditionalFormatting>
  <conditionalFormatting sqref="K58:K65">
    <cfRule type="cellIs" dxfId="1053" priority="29" stopIfTrue="1" operator="lessThan">
      <formula>#REF!</formula>
    </cfRule>
  </conditionalFormatting>
  <conditionalFormatting sqref="Q29:Q33">
    <cfRule type="cellIs" dxfId="1052" priority="28" stopIfTrue="1" operator="lessThan">
      <formula>#REF!</formula>
    </cfRule>
  </conditionalFormatting>
  <conditionalFormatting sqref="Q36:Q37">
    <cfRule type="cellIs" dxfId="1051" priority="27" stopIfTrue="1" operator="lessThan">
      <formula>#REF!</formula>
    </cfRule>
  </conditionalFormatting>
  <conditionalFormatting sqref="Q40:Q45">
    <cfRule type="cellIs" dxfId="1050" priority="26" stopIfTrue="1" operator="lessThan">
      <formula>#REF!</formula>
    </cfRule>
  </conditionalFormatting>
  <conditionalFormatting sqref="Q48:Q55">
    <cfRule type="cellIs" dxfId="1049" priority="25" stopIfTrue="1" operator="lessThan">
      <formula>#REF!</formula>
    </cfRule>
  </conditionalFormatting>
  <conditionalFormatting sqref="Q58:Q65">
    <cfRule type="cellIs" dxfId="1048" priority="24" stopIfTrue="1" operator="lessThan">
      <formula>#REF!</formula>
    </cfRule>
  </conditionalFormatting>
  <conditionalFormatting sqref="P66">
    <cfRule type="cellIs" dxfId="1047" priority="23" stopIfTrue="1" operator="lessThan">
      <formula>#REF!</formula>
    </cfRule>
  </conditionalFormatting>
  <conditionalFormatting sqref="X27:Y27">
    <cfRule type="cellIs" dxfId="1046" priority="22" stopIfTrue="1" operator="lessThan">
      <formula>#REF!</formula>
    </cfRule>
  </conditionalFormatting>
  <conditionalFormatting sqref="AD27:AE27">
    <cfRule type="cellIs" dxfId="1045" priority="21" stopIfTrue="1" operator="lessThan">
      <formula>#REF!</formula>
    </cfRule>
  </conditionalFormatting>
  <conditionalFormatting sqref="W29:W33">
    <cfRule type="cellIs" dxfId="1044" priority="20" stopIfTrue="1" operator="lessThan">
      <formula>#REF!</formula>
    </cfRule>
  </conditionalFormatting>
  <conditionalFormatting sqref="W36:W37">
    <cfRule type="cellIs" dxfId="1043" priority="19" stopIfTrue="1" operator="lessThan">
      <formula>#REF!</formula>
    </cfRule>
  </conditionalFormatting>
  <conditionalFormatting sqref="W40:W45">
    <cfRule type="cellIs" dxfId="1042" priority="18" stopIfTrue="1" operator="lessThan">
      <formula>#REF!</formula>
    </cfRule>
  </conditionalFormatting>
  <conditionalFormatting sqref="W48:W55">
    <cfRule type="cellIs" dxfId="1041" priority="17" stopIfTrue="1" operator="lessThan">
      <formula>#REF!</formula>
    </cfRule>
  </conditionalFormatting>
  <conditionalFormatting sqref="W58:W65">
    <cfRule type="cellIs" dxfId="1040" priority="16" stopIfTrue="1" operator="lessThan">
      <formula>#REF!</formula>
    </cfRule>
  </conditionalFormatting>
  <conditionalFormatting sqref="AC29:AC33">
    <cfRule type="cellIs" dxfId="1039" priority="15" stopIfTrue="1" operator="lessThan">
      <formula>#REF!</formula>
    </cfRule>
  </conditionalFormatting>
  <conditionalFormatting sqref="AC36:AC37">
    <cfRule type="cellIs" dxfId="1038" priority="14" stopIfTrue="1" operator="lessThan">
      <formula>#REF!</formula>
    </cfRule>
  </conditionalFormatting>
  <conditionalFormatting sqref="AC40:AC45">
    <cfRule type="cellIs" dxfId="1037" priority="13" stopIfTrue="1" operator="lessThan">
      <formula>#REF!</formula>
    </cfRule>
  </conditionalFormatting>
  <conditionalFormatting sqref="AC48:AC55">
    <cfRule type="cellIs" dxfId="1036" priority="12" stopIfTrue="1" operator="lessThan">
      <formula>#REF!</formula>
    </cfRule>
  </conditionalFormatting>
  <conditionalFormatting sqref="AC58:AC65">
    <cfRule type="cellIs" dxfId="1035" priority="11" stopIfTrue="1" operator="lessThan">
      <formula>#REF!</formula>
    </cfRule>
  </conditionalFormatting>
  <conditionalFormatting sqref="V66">
    <cfRule type="cellIs" dxfId="1034" priority="10" stopIfTrue="1" operator="lessThan">
      <formula>#REF!</formula>
    </cfRule>
  </conditionalFormatting>
  <conditionalFormatting sqref="AB66">
    <cfRule type="cellIs" dxfId="1033" priority="9" stopIfTrue="1" operator="lessThan">
      <formula>#REF!</formula>
    </cfRule>
  </conditionalFormatting>
  <conditionalFormatting sqref="N27">
    <cfRule type="cellIs" dxfId="1032" priority="8" stopIfTrue="1" operator="lessThan">
      <formula>#REF!</formula>
    </cfRule>
  </conditionalFormatting>
  <conditionalFormatting sqref="T27">
    <cfRule type="cellIs" dxfId="1031" priority="7" stopIfTrue="1" operator="lessThan">
      <formula>#REF!</formula>
    </cfRule>
  </conditionalFormatting>
  <conditionalFormatting sqref="Z27">
    <cfRule type="cellIs" dxfId="1030" priority="6" stopIfTrue="1" operator="lessThan">
      <formula>#REF!</formula>
    </cfRule>
  </conditionalFormatting>
  <conditionalFormatting sqref="AF27">
    <cfRule type="cellIs" dxfId="1029" priority="5" stopIfTrue="1" operator="lessThan">
      <formula>#REF!</formula>
    </cfRule>
  </conditionalFormatting>
  <conditionalFormatting sqref="AG35">
    <cfRule type="cellIs" dxfId="1028" priority="4" stopIfTrue="1" operator="lessThan">
      <formula>#REF!</formula>
    </cfRule>
  </conditionalFormatting>
  <conditionalFormatting sqref="AG39">
    <cfRule type="cellIs" dxfId="1027" priority="3" stopIfTrue="1" operator="lessThan">
      <formula>#REF!</formula>
    </cfRule>
  </conditionalFormatting>
  <conditionalFormatting sqref="AG47">
    <cfRule type="cellIs" dxfId="1026" priority="2" stopIfTrue="1" operator="lessThan">
      <formula>#REF!</formula>
    </cfRule>
  </conditionalFormatting>
  <conditionalFormatting sqref="AG57">
    <cfRule type="cellIs" dxfId="1025" priority="1" stopIfTrue="1" operator="lessThan">
      <formula>#REF!</formula>
    </cfRule>
  </conditionalFormatting>
  <dataValidations count="6">
    <dataValidation type="list" allowBlank="1" showInputMessage="1" showErrorMessage="1" sqref="C13:D14 I13:J13" xr:uid="{15B3801B-A03C-41DC-9EB5-0C54A5A7A93A}">
      <formula1>$K$11:$K$15</formula1>
    </dataValidation>
    <dataValidation type="list" allowBlank="1" showInputMessage="1" showErrorMessage="1" sqref="F66 AD66 X66 R66 L66" xr:uid="{CA3E5A59-A1EF-4EDE-855F-30DFE56D482B}">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6057B0BD-575D-4CBD-9AB4-0E370DE742A3}">
      <formula1>$F$9:$F$12</formula1>
    </dataValidation>
    <dataValidation type="list" allowBlank="1" showInputMessage="1" showErrorMessage="1" sqref="C15:D15" xr:uid="{DD18BEFA-590E-4297-9739-3EBE24B7095F}">
      <formula1>$F$10:$F$15</formula1>
    </dataValidation>
    <dataValidation type="list" allowBlank="1" showInputMessage="1" showErrorMessage="1" sqref="I12:J12 C12:D12" xr:uid="{577332CD-AB82-48CE-8F53-BE6C9C1F3EBD}">
      <formula1>$B$10:$B$26</formula1>
    </dataValidation>
    <dataValidation type="list" allowBlank="1" showInputMessage="1" showErrorMessage="1" sqref="I11:J11 C11:D11" xr:uid="{3C98B18B-2F4E-4D52-84AF-B88C609DA185}">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31AA0FB4-5109-4250-8B21-EC38F70B198B}">
          <x14:formula1>
            <xm:f>Données!$P$8:$P$9</xm:f>
          </x14:formula1>
          <xm:sqref>G68 Y68 S68 M68 AE68</xm:sqref>
        </x14:dataValidation>
        <x14:dataValidation type="list" allowBlank="1" showInputMessage="1" showErrorMessage="1" xr:uid="{85A1121E-72AE-4CCD-B019-7EDA4E913671}">
          <x14:formula1>
            <xm:f>Données!$H$14:$H$17</xm:f>
          </x14:formula1>
          <xm:sqref>K17 T9:T13</xm:sqref>
        </x14:dataValidation>
        <x14:dataValidation type="list" allowBlank="1" showInputMessage="1" showErrorMessage="1" xr:uid="{00FAB08D-63D4-4786-82E9-D41FF511D8D1}">
          <x14:formula1>
            <xm:f>Données!$F$14:$F$17</xm:f>
          </x14:formula1>
          <xm:sqref>Z9:Z13</xm:sqref>
        </x14:dataValidation>
        <x14:dataValidation type="list" allowBlank="1" showInputMessage="1" showErrorMessage="1" xr:uid="{5B3F543E-32E5-480D-A3DC-8BEB50F977CC}">
          <x14:formula1>
            <xm:f>Données!$P$19:$P$20</xm:f>
          </x14:formula1>
          <xm:sqref>R9:R13</xm:sqref>
        </x14:dataValidation>
        <x14:dataValidation type="list" allowBlank="1" showInputMessage="1" showErrorMessage="1" xr:uid="{B0631366-5E2F-42AA-924E-6C81376E65CB}">
          <x14:formula1>
            <xm:f>Données!$J$14:$J$43</xm:f>
          </x14:formula1>
          <xm:sqref>L9:L13</xm:sqref>
        </x14:dataValidation>
        <x14:dataValidation type="list" allowBlank="1" showInputMessage="1" showErrorMessage="1" xr:uid="{0359B5E9-8EE6-4F51-92D0-C37F50F60415}">
          <x14:formula1>
            <xm:f>Données!$B$14:$B$43</xm:f>
          </x14:formula1>
          <xm:sqref>AE17:AF17 M17:N17 S17:T17 Y17:Z17 G17:H17</xm:sqref>
        </x14:dataValidation>
        <x14:dataValidation type="list" allowBlank="1" showInputMessage="1" showErrorMessage="1" xr:uid="{F9BE2F01-8A09-461A-8EA3-9F856771103F}">
          <x14:formula1>
            <xm:f>Données!$D$14:$D$53</xm:f>
          </x14:formula1>
          <xm:sqref>B11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Feuil22"/>
  <dimension ref="A1:AP98"/>
  <sheetViews>
    <sheetView showGridLines="0" topLeftCell="B13"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D89:AJ89"/>
    <mergeCell ref="F89:M89"/>
    <mergeCell ref="F90:M90"/>
    <mergeCell ref="N89:T89"/>
    <mergeCell ref="N90:V90"/>
    <mergeCell ref="N91:T91"/>
    <mergeCell ref="B88:C88"/>
    <mergeCell ref="F88:M88"/>
    <mergeCell ref="N88:V88"/>
    <mergeCell ref="W88:AC88"/>
    <mergeCell ref="AD88:AJ88"/>
    <mergeCell ref="L18:N18"/>
    <mergeCell ref="R18:T18"/>
    <mergeCell ref="X18:Z18"/>
    <mergeCell ref="AD18:AF18"/>
    <mergeCell ref="G10:H10"/>
    <mergeCell ref="M13:N13"/>
    <mergeCell ref="G17:H17"/>
    <mergeCell ref="M17:N17"/>
    <mergeCell ref="S17:T17"/>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C81:G81"/>
    <mergeCell ref="L81:M81"/>
    <mergeCell ref="N81:R81"/>
    <mergeCell ref="S81:T81"/>
    <mergeCell ref="W81:Y81"/>
    <mergeCell ref="Z81:AD81"/>
    <mergeCell ref="B84:C84"/>
    <mergeCell ref="F84:M84"/>
    <mergeCell ref="N84:V84"/>
    <mergeCell ref="W84:AC84"/>
    <mergeCell ref="AD84:AJ84"/>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s>
  <conditionalFormatting sqref="AH27 A27:B27 F27:G27 E22:E27 Q66">
    <cfRule type="cellIs" dxfId="1024" priority="41" stopIfTrue="1" operator="lessThan">
      <formula>#REF!</formula>
    </cfRule>
  </conditionalFormatting>
  <conditionalFormatting sqref="L27:M27">
    <cfRule type="cellIs" dxfId="1023" priority="40" stopIfTrue="1" operator="lessThan">
      <formula>#REF!</formula>
    </cfRule>
  </conditionalFormatting>
  <conditionalFormatting sqref="R27:S27 AG36:AG37 AG40:AG45 AG48:AG55 AG21:AG33 AG58:AG66">
    <cfRule type="cellIs" dxfId="1022" priority="39" stopIfTrue="1" operator="lessThan">
      <formula>#REF!</formula>
    </cfRule>
  </conditionalFormatting>
  <conditionalFormatting sqref="E29:E33 K22:K27 Q22:Q27 W22:W27 AC22:AC27 E66 K66 W66 AC66">
    <cfRule type="cellIs" dxfId="1021" priority="38" stopIfTrue="1" operator="lessThan">
      <formula>#REF!</formula>
    </cfRule>
  </conditionalFormatting>
  <conditionalFormatting sqref="E36:E37">
    <cfRule type="cellIs" dxfId="1020" priority="37" stopIfTrue="1" operator="lessThan">
      <formula>#REF!</formula>
    </cfRule>
  </conditionalFormatting>
  <conditionalFormatting sqref="E40:E45">
    <cfRule type="cellIs" dxfId="1019" priority="36" stopIfTrue="1" operator="lessThan">
      <formula>#REF!</formula>
    </cfRule>
  </conditionalFormatting>
  <conditionalFormatting sqref="E48:E55">
    <cfRule type="cellIs" dxfId="1018" priority="35" stopIfTrue="1" operator="lessThan">
      <formula>#REF!</formula>
    </cfRule>
  </conditionalFormatting>
  <conditionalFormatting sqref="E58:E65">
    <cfRule type="cellIs" dxfId="1017" priority="34" stopIfTrue="1" operator="lessThan">
      <formula>#REF!</formula>
    </cfRule>
  </conditionalFormatting>
  <conditionalFormatting sqref="K29:K33">
    <cfRule type="cellIs" dxfId="1016" priority="33" stopIfTrue="1" operator="lessThan">
      <formula>#REF!</formula>
    </cfRule>
  </conditionalFormatting>
  <conditionalFormatting sqref="K36:K37">
    <cfRule type="cellIs" dxfId="1015" priority="32" stopIfTrue="1" operator="lessThan">
      <formula>#REF!</formula>
    </cfRule>
  </conditionalFormatting>
  <conditionalFormatting sqref="K40:K45">
    <cfRule type="cellIs" dxfId="1014" priority="31" stopIfTrue="1" operator="lessThan">
      <formula>#REF!</formula>
    </cfRule>
  </conditionalFormatting>
  <conditionalFormatting sqref="K48:K55">
    <cfRule type="cellIs" dxfId="1013" priority="30" stopIfTrue="1" operator="lessThan">
      <formula>#REF!</formula>
    </cfRule>
  </conditionalFormatting>
  <conditionalFormatting sqref="K58:K65">
    <cfRule type="cellIs" dxfId="1012" priority="29" stopIfTrue="1" operator="lessThan">
      <formula>#REF!</formula>
    </cfRule>
  </conditionalFormatting>
  <conditionalFormatting sqref="Q29:Q33">
    <cfRule type="cellIs" dxfId="1011" priority="28" stopIfTrue="1" operator="lessThan">
      <formula>#REF!</formula>
    </cfRule>
  </conditionalFormatting>
  <conditionalFormatting sqref="Q36:Q37">
    <cfRule type="cellIs" dxfId="1010" priority="27" stopIfTrue="1" operator="lessThan">
      <formula>#REF!</formula>
    </cfRule>
  </conditionalFormatting>
  <conditionalFormatting sqref="Q40:Q45">
    <cfRule type="cellIs" dxfId="1009" priority="26" stopIfTrue="1" operator="lessThan">
      <formula>#REF!</formula>
    </cfRule>
  </conditionalFormatting>
  <conditionalFormatting sqref="Q48:Q55">
    <cfRule type="cellIs" dxfId="1008" priority="25" stopIfTrue="1" operator="lessThan">
      <formula>#REF!</formula>
    </cfRule>
  </conditionalFormatting>
  <conditionalFormatting sqref="Q58:Q65">
    <cfRule type="cellIs" dxfId="1007" priority="24" stopIfTrue="1" operator="lessThan">
      <formula>#REF!</formula>
    </cfRule>
  </conditionalFormatting>
  <conditionalFormatting sqref="P66">
    <cfRule type="cellIs" dxfId="1006" priority="23" stopIfTrue="1" operator="lessThan">
      <formula>#REF!</formula>
    </cfRule>
  </conditionalFormatting>
  <conditionalFormatting sqref="X27:Y27">
    <cfRule type="cellIs" dxfId="1005" priority="22" stopIfTrue="1" operator="lessThan">
      <formula>#REF!</formula>
    </cfRule>
  </conditionalFormatting>
  <conditionalFormatting sqref="AD27:AE27">
    <cfRule type="cellIs" dxfId="1004" priority="21" stopIfTrue="1" operator="lessThan">
      <formula>#REF!</formula>
    </cfRule>
  </conditionalFormatting>
  <conditionalFormatting sqref="W29:W33">
    <cfRule type="cellIs" dxfId="1003" priority="20" stopIfTrue="1" operator="lessThan">
      <formula>#REF!</formula>
    </cfRule>
  </conditionalFormatting>
  <conditionalFormatting sqref="W36:W37">
    <cfRule type="cellIs" dxfId="1002" priority="19" stopIfTrue="1" operator="lessThan">
      <formula>#REF!</formula>
    </cfRule>
  </conditionalFormatting>
  <conditionalFormatting sqref="W40:W45">
    <cfRule type="cellIs" dxfId="1001" priority="18" stopIfTrue="1" operator="lessThan">
      <formula>#REF!</formula>
    </cfRule>
  </conditionalFormatting>
  <conditionalFormatting sqref="W48:W55">
    <cfRule type="cellIs" dxfId="1000" priority="17" stopIfTrue="1" operator="lessThan">
      <formula>#REF!</formula>
    </cfRule>
  </conditionalFormatting>
  <conditionalFormatting sqref="W58:W65">
    <cfRule type="cellIs" dxfId="999" priority="16" stopIfTrue="1" operator="lessThan">
      <formula>#REF!</formula>
    </cfRule>
  </conditionalFormatting>
  <conditionalFormatting sqref="AC29:AC33">
    <cfRule type="cellIs" dxfId="998" priority="15" stopIfTrue="1" operator="lessThan">
      <formula>#REF!</formula>
    </cfRule>
  </conditionalFormatting>
  <conditionalFormatting sqref="AC36:AC37">
    <cfRule type="cellIs" dxfId="997" priority="14" stopIfTrue="1" operator="lessThan">
      <formula>#REF!</formula>
    </cfRule>
  </conditionalFormatting>
  <conditionalFormatting sqref="AC40:AC45">
    <cfRule type="cellIs" dxfId="996" priority="13" stopIfTrue="1" operator="lessThan">
      <formula>#REF!</formula>
    </cfRule>
  </conditionalFormatting>
  <conditionalFormatting sqref="AC48:AC55">
    <cfRule type="cellIs" dxfId="995" priority="12" stopIfTrue="1" operator="lessThan">
      <formula>#REF!</formula>
    </cfRule>
  </conditionalFormatting>
  <conditionalFormatting sqref="AC58:AC65">
    <cfRule type="cellIs" dxfId="994" priority="11" stopIfTrue="1" operator="lessThan">
      <formula>#REF!</formula>
    </cfRule>
  </conditionalFormatting>
  <conditionalFormatting sqref="V66">
    <cfRule type="cellIs" dxfId="993" priority="10" stopIfTrue="1" operator="lessThan">
      <formula>#REF!</formula>
    </cfRule>
  </conditionalFormatting>
  <conditionalFormatting sqref="AB66">
    <cfRule type="cellIs" dxfId="992" priority="9" stopIfTrue="1" operator="lessThan">
      <formula>#REF!</formula>
    </cfRule>
  </conditionalFormatting>
  <conditionalFormatting sqref="N27">
    <cfRule type="cellIs" dxfId="991" priority="8" stopIfTrue="1" operator="lessThan">
      <formula>#REF!</formula>
    </cfRule>
  </conditionalFormatting>
  <conditionalFormatting sqref="T27">
    <cfRule type="cellIs" dxfId="990" priority="7" stopIfTrue="1" operator="lessThan">
      <formula>#REF!</formula>
    </cfRule>
  </conditionalFormatting>
  <conditionalFormatting sqref="Z27">
    <cfRule type="cellIs" dxfId="989" priority="6" stopIfTrue="1" operator="lessThan">
      <formula>#REF!</formula>
    </cfRule>
  </conditionalFormatting>
  <conditionalFormatting sqref="AF27">
    <cfRule type="cellIs" dxfId="988" priority="5" stopIfTrue="1" operator="lessThan">
      <formula>#REF!</formula>
    </cfRule>
  </conditionalFormatting>
  <conditionalFormatting sqref="AG35">
    <cfRule type="cellIs" dxfId="987" priority="4" stopIfTrue="1" operator="lessThan">
      <formula>#REF!</formula>
    </cfRule>
  </conditionalFormatting>
  <conditionalFormatting sqref="AG39">
    <cfRule type="cellIs" dxfId="986" priority="3" stopIfTrue="1" operator="lessThan">
      <formula>#REF!</formula>
    </cfRule>
  </conditionalFormatting>
  <conditionalFormatting sqref="AG47">
    <cfRule type="cellIs" dxfId="985" priority="2" stopIfTrue="1" operator="lessThan">
      <formula>#REF!</formula>
    </cfRule>
  </conditionalFormatting>
  <conditionalFormatting sqref="AG57">
    <cfRule type="cellIs" dxfId="984" priority="1" stopIfTrue="1" operator="lessThan">
      <formula>#REF!</formula>
    </cfRule>
  </conditionalFormatting>
  <dataValidations count="6">
    <dataValidation type="list" allowBlank="1" showInputMessage="1" showErrorMessage="1" sqref="C13:D14 I13:J13" xr:uid="{47BF3662-4BBA-4006-90D7-9BEF12F0BC35}">
      <formula1>$K$11:$K$15</formula1>
    </dataValidation>
    <dataValidation type="list" allowBlank="1" showInputMessage="1" showErrorMessage="1" sqref="F66 AD66 X66 R66 L66" xr:uid="{4681294D-4878-43A4-8C71-90D94DD2181A}">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3B3CB565-B274-4EF4-BD44-46B10AA02B85}">
      <formula1>$F$9:$F$12</formula1>
    </dataValidation>
    <dataValidation type="list" allowBlank="1" showInputMessage="1" showErrorMessage="1" sqref="C15:D15" xr:uid="{298F5786-E2EF-42AB-A0C0-A37616B30570}">
      <formula1>$F$10:$F$15</formula1>
    </dataValidation>
    <dataValidation type="list" allowBlank="1" showInputMessage="1" showErrorMessage="1" sqref="I12:J12 C12:D12" xr:uid="{747B8834-158F-49E6-B52D-B86867A05770}">
      <formula1>$B$10:$B$26</formula1>
    </dataValidation>
    <dataValidation type="list" allowBlank="1" showInputMessage="1" showErrorMessage="1" sqref="I11:J11 C11:D11" xr:uid="{78853F9D-4C3D-4E72-A90C-BEC7A40E9551}">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73FFE783-79D3-4E7B-B7A6-41AA67E95D66}">
          <x14:formula1>
            <xm:f>Données!$F$14:$F$17</xm:f>
          </x14:formula1>
          <xm:sqref>Z9:Z13</xm:sqref>
        </x14:dataValidation>
        <x14:dataValidation type="list" allowBlank="1" showInputMessage="1" showErrorMessage="1" xr:uid="{CDB47A6F-79C9-4036-AC8C-AD5C5CB41EA7}">
          <x14:formula1>
            <xm:f>Données!$H$14:$H$17</xm:f>
          </x14:formula1>
          <xm:sqref>K17 T9:T13</xm:sqref>
        </x14:dataValidation>
        <x14:dataValidation type="list" allowBlank="1" showInputMessage="1" showErrorMessage="1" xr:uid="{7705D4C4-7273-46EA-8DBB-56E87B541C88}">
          <x14:formula1>
            <xm:f>Données!$P$8:$P$9</xm:f>
          </x14:formula1>
          <xm:sqref>G68 Y68 S68 M68 AE68</xm:sqref>
        </x14:dataValidation>
        <x14:dataValidation type="list" allowBlank="1" showInputMessage="1" showErrorMessage="1" xr:uid="{38C006B4-3E2D-4ECA-9E1E-B58C053EFB1B}">
          <x14:formula1>
            <xm:f>Données!$P$19:$P$20</xm:f>
          </x14:formula1>
          <xm:sqref>R9:R13</xm:sqref>
        </x14:dataValidation>
        <x14:dataValidation type="list" allowBlank="1" showInputMessage="1" showErrorMessage="1" xr:uid="{73822AAA-699D-4B67-9E7F-210FD590A6BF}">
          <x14:formula1>
            <xm:f>Données!$J$14:$J$43</xm:f>
          </x14:formula1>
          <xm:sqref>L9:L13</xm:sqref>
        </x14:dataValidation>
        <x14:dataValidation type="list" allowBlank="1" showInputMessage="1" showErrorMessage="1" xr:uid="{EF1A0A06-0610-42DA-8B91-EF431F10F7BD}">
          <x14:formula1>
            <xm:f>Données!$B$14:$B$43</xm:f>
          </x14:formula1>
          <xm:sqref>AE17:AF17 M17:N17 S17:T17 Y17:Z17 G17:H17</xm:sqref>
        </x14:dataValidation>
        <x14:dataValidation type="list" allowBlank="1" showInputMessage="1" showErrorMessage="1" xr:uid="{22671C9E-CB6B-457D-AD5D-DE9890DE1263}">
          <x14:formula1>
            <xm:f>Données!$D$14:$D$53</xm:f>
          </x14:formula1>
          <xm:sqref>B11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euil23"/>
  <dimension ref="A1:AP98"/>
  <sheetViews>
    <sheetView showGridLines="0" topLeftCell="B10" zoomScale="80" zoomScaleNormal="80" workbookViewId="0">
      <pane xSplit="3" topLeftCell="E1" activePane="topRight" state="frozen"/>
      <selection activeCell="F48" sqref="F48:F52"/>
      <selection pane="topRight" activeCell="B10"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D89:AJ89"/>
    <mergeCell ref="F89:M89"/>
    <mergeCell ref="F90:M90"/>
    <mergeCell ref="N89:T89"/>
    <mergeCell ref="N90:V90"/>
    <mergeCell ref="N91:T91"/>
    <mergeCell ref="B88:C88"/>
    <mergeCell ref="F88:M88"/>
    <mergeCell ref="N88:V88"/>
    <mergeCell ref="W88:AC88"/>
    <mergeCell ref="AD88:AJ88"/>
    <mergeCell ref="L18:N18"/>
    <mergeCell ref="R18:T18"/>
    <mergeCell ref="X18:Z18"/>
    <mergeCell ref="AD18:AF18"/>
    <mergeCell ref="G10:H10"/>
    <mergeCell ref="M13:N13"/>
    <mergeCell ref="G17:H17"/>
    <mergeCell ref="M17:N17"/>
    <mergeCell ref="S17:T17"/>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C81:G81"/>
    <mergeCell ref="L81:M81"/>
    <mergeCell ref="N81:R81"/>
    <mergeCell ref="S81:T81"/>
    <mergeCell ref="W81:Y81"/>
    <mergeCell ref="Z81:AD81"/>
    <mergeCell ref="B84:C84"/>
    <mergeCell ref="F84:M84"/>
    <mergeCell ref="N84:V84"/>
    <mergeCell ref="W84:AC84"/>
    <mergeCell ref="AD84:AJ84"/>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s>
  <conditionalFormatting sqref="AH27 A27:B27 F27:G27 E22:E27 Q66">
    <cfRule type="cellIs" dxfId="983" priority="41" stopIfTrue="1" operator="lessThan">
      <formula>#REF!</formula>
    </cfRule>
  </conditionalFormatting>
  <conditionalFormatting sqref="L27:M27">
    <cfRule type="cellIs" dxfId="982" priority="40" stopIfTrue="1" operator="lessThan">
      <formula>#REF!</formula>
    </cfRule>
  </conditionalFormatting>
  <conditionalFormatting sqref="R27:S27 AG36:AG37 AG40:AG45 AG48:AG55 AG21:AG33 AG58:AG66">
    <cfRule type="cellIs" dxfId="981" priority="39" stopIfTrue="1" operator="lessThan">
      <formula>#REF!</formula>
    </cfRule>
  </conditionalFormatting>
  <conditionalFormatting sqref="E29:E33 K22:K27 Q22:Q27 W22:W27 AC22:AC27 E66 K66 W66 AC66">
    <cfRule type="cellIs" dxfId="980" priority="38" stopIfTrue="1" operator="lessThan">
      <formula>#REF!</formula>
    </cfRule>
  </conditionalFormatting>
  <conditionalFormatting sqref="E36:E37">
    <cfRule type="cellIs" dxfId="979" priority="37" stopIfTrue="1" operator="lessThan">
      <formula>#REF!</formula>
    </cfRule>
  </conditionalFormatting>
  <conditionalFormatting sqref="E40:E45">
    <cfRule type="cellIs" dxfId="978" priority="36" stopIfTrue="1" operator="lessThan">
      <formula>#REF!</formula>
    </cfRule>
  </conditionalFormatting>
  <conditionalFormatting sqref="E48:E55">
    <cfRule type="cellIs" dxfId="977" priority="35" stopIfTrue="1" operator="lessThan">
      <formula>#REF!</formula>
    </cfRule>
  </conditionalFormatting>
  <conditionalFormatting sqref="E58:E65">
    <cfRule type="cellIs" dxfId="976" priority="34" stopIfTrue="1" operator="lessThan">
      <formula>#REF!</formula>
    </cfRule>
  </conditionalFormatting>
  <conditionalFormatting sqref="K29:K33">
    <cfRule type="cellIs" dxfId="975" priority="33" stopIfTrue="1" operator="lessThan">
      <formula>#REF!</formula>
    </cfRule>
  </conditionalFormatting>
  <conditionalFormatting sqref="K36:K37">
    <cfRule type="cellIs" dxfId="974" priority="32" stopIfTrue="1" operator="lessThan">
      <formula>#REF!</formula>
    </cfRule>
  </conditionalFormatting>
  <conditionalFormatting sqref="K40:K45">
    <cfRule type="cellIs" dxfId="973" priority="31" stopIfTrue="1" operator="lessThan">
      <formula>#REF!</formula>
    </cfRule>
  </conditionalFormatting>
  <conditionalFormatting sqref="K48:K55">
    <cfRule type="cellIs" dxfId="972" priority="30" stopIfTrue="1" operator="lessThan">
      <formula>#REF!</formula>
    </cfRule>
  </conditionalFormatting>
  <conditionalFormatting sqref="K58:K65">
    <cfRule type="cellIs" dxfId="971" priority="29" stopIfTrue="1" operator="lessThan">
      <formula>#REF!</formula>
    </cfRule>
  </conditionalFormatting>
  <conditionalFormatting sqref="Q29:Q33">
    <cfRule type="cellIs" dxfId="970" priority="28" stopIfTrue="1" operator="lessThan">
      <formula>#REF!</formula>
    </cfRule>
  </conditionalFormatting>
  <conditionalFormatting sqref="Q36:Q37">
    <cfRule type="cellIs" dxfId="969" priority="27" stopIfTrue="1" operator="lessThan">
      <formula>#REF!</formula>
    </cfRule>
  </conditionalFormatting>
  <conditionalFormatting sqref="Q40:Q45">
    <cfRule type="cellIs" dxfId="968" priority="26" stopIfTrue="1" operator="lessThan">
      <formula>#REF!</formula>
    </cfRule>
  </conditionalFormatting>
  <conditionalFormatting sqref="Q48:Q55">
    <cfRule type="cellIs" dxfId="967" priority="25" stopIfTrue="1" operator="lessThan">
      <formula>#REF!</formula>
    </cfRule>
  </conditionalFormatting>
  <conditionalFormatting sqref="Q58:Q65">
    <cfRule type="cellIs" dxfId="966" priority="24" stopIfTrue="1" operator="lessThan">
      <formula>#REF!</formula>
    </cfRule>
  </conditionalFormatting>
  <conditionalFormatting sqref="P66">
    <cfRule type="cellIs" dxfId="965" priority="23" stopIfTrue="1" operator="lessThan">
      <formula>#REF!</formula>
    </cfRule>
  </conditionalFormatting>
  <conditionalFormatting sqref="X27:Y27">
    <cfRule type="cellIs" dxfId="964" priority="22" stopIfTrue="1" operator="lessThan">
      <formula>#REF!</formula>
    </cfRule>
  </conditionalFormatting>
  <conditionalFormatting sqref="AD27:AE27">
    <cfRule type="cellIs" dxfId="963" priority="21" stopIfTrue="1" operator="lessThan">
      <formula>#REF!</formula>
    </cfRule>
  </conditionalFormatting>
  <conditionalFormatting sqref="W29:W33">
    <cfRule type="cellIs" dxfId="962" priority="20" stopIfTrue="1" operator="lessThan">
      <formula>#REF!</formula>
    </cfRule>
  </conditionalFormatting>
  <conditionalFormatting sqref="W36:W37">
    <cfRule type="cellIs" dxfId="961" priority="19" stopIfTrue="1" operator="lessThan">
      <formula>#REF!</formula>
    </cfRule>
  </conditionalFormatting>
  <conditionalFormatting sqref="W40:W45">
    <cfRule type="cellIs" dxfId="960" priority="18" stopIfTrue="1" operator="lessThan">
      <formula>#REF!</formula>
    </cfRule>
  </conditionalFormatting>
  <conditionalFormatting sqref="W48:W55">
    <cfRule type="cellIs" dxfId="959" priority="17" stopIfTrue="1" operator="lessThan">
      <formula>#REF!</formula>
    </cfRule>
  </conditionalFormatting>
  <conditionalFormatting sqref="W58:W65">
    <cfRule type="cellIs" dxfId="958" priority="16" stopIfTrue="1" operator="lessThan">
      <formula>#REF!</formula>
    </cfRule>
  </conditionalFormatting>
  <conditionalFormatting sqref="AC29:AC33">
    <cfRule type="cellIs" dxfId="957" priority="15" stopIfTrue="1" operator="lessThan">
      <formula>#REF!</formula>
    </cfRule>
  </conditionalFormatting>
  <conditionalFormatting sqref="AC36:AC37">
    <cfRule type="cellIs" dxfId="956" priority="14" stopIfTrue="1" operator="lessThan">
      <formula>#REF!</formula>
    </cfRule>
  </conditionalFormatting>
  <conditionalFormatting sqref="AC40:AC45">
    <cfRule type="cellIs" dxfId="955" priority="13" stopIfTrue="1" operator="lessThan">
      <formula>#REF!</formula>
    </cfRule>
  </conditionalFormatting>
  <conditionalFormatting sqref="AC48:AC55">
    <cfRule type="cellIs" dxfId="954" priority="12" stopIfTrue="1" operator="lessThan">
      <formula>#REF!</formula>
    </cfRule>
  </conditionalFormatting>
  <conditionalFormatting sqref="AC58:AC65">
    <cfRule type="cellIs" dxfId="953" priority="11" stopIfTrue="1" operator="lessThan">
      <formula>#REF!</formula>
    </cfRule>
  </conditionalFormatting>
  <conditionalFormatting sqref="V66">
    <cfRule type="cellIs" dxfId="952" priority="10" stopIfTrue="1" operator="lessThan">
      <formula>#REF!</formula>
    </cfRule>
  </conditionalFormatting>
  <conditionalFormatting sqref="AB66">
    <cfRule type="cellIs" dxfId="951" priority="9" stopIfTrue="1" operator="lessThan">
      <formula>#REF!</formula>
    </cfRule>
  </conditionalFormatting>
  <conditionalFormatting sqref="N27">
    <cfRule type="cellIs" dxfId="950" priority="8" stopIfTrue="1" operator="lessThan">
      <formula>#REF!</formula>
    </cfRule>
  </conditionalFormatting>
  <conditionalFormatting sqref="T27">
    <cfRule type="cellIs" dxfId="949" priority="7" stopIfTrue="1" operator="lessThan">
      <formula>#REF!</formula>
    </cfRule>
  </conditionalFormatting>
  <conditionalFormatting sqref="Z27">
    <cfRule type="cellIs" dxfId="948" priority="6" stopIfTrue="1" operator="lessThan">
      <formula>#REF!</formula>
    </cfRule>
  </conditionalFormatting>
  <conditionalFormatting sqref="AF27">
    <cfRule type="cellIs" dxfId="947" priority="5" stopIfTrue="1" operator="lessThan">
      <formula>#REF!</formula>
    </cfRule>
  </conditionalFormatting>
  <conditionalFormatting sqref="AG35">
    <cfRule type="cellIs" dxfId="946" priority="4" stopIfTrue="1" operator="lessThan">
      <formula>#REF!</formula>
    </cfRule>
  </conditionalFormatting>
  <conditionalFormatting sqref="AG39">
    <cfRule type="cellIs" dxfId="945" priority="3" stopIfTrue="1" operator="lessThan">
      <formula>#REF!</formula>
    </cfRule>
  </conditionalFormatting>
  <conditionalFormatting sqref="AG47">
    <cfRule type="cellIs" dxfId="944" priority="2" stopIfTrue="1" operator="lessThan">
      <formula>#REF!</formula>
    </cfRule>
  </conditionalFormatting>
  <conditionalFormatting sqref="AG57">
    <cfRule type="cellIs" dxfId="943" priority="1" stopIfTrue="1" operator="lessThan">
      <formula>#REF!</formula>
    </cfRule>
  </conditionalFormatting>
  <dataValidations count="6">
    <dataValidation type="list" allowBlank="1" showInputMessage="1" showErrorMessage="1" sqref="C13:D14 I13:J13" xr:uid="{663C2794-646F-44C0-87C4-AEE1167D8879}">
      <formula1>$K$11:$K$15</formula1>
    </dataValidation>
    <dataValidation type="list" allowBlank="1" showInputMessage="1" showErrorMessage="1" sqref="F66 AD66 X66 R66 L66" xr:uid="{D34DAD06-4D59-4B72-AFDA-DB034F4763CB}">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2BCE4553-9D25-4371-A337-E1C43CD7F751}">
      <formula1>$F$9:$F$12</formula1>
    </dataValidation>
    <dataValidation type="list" allowBlank="1" showInputMessage="1" showErrorMessage="1" sqref="C15:D15" xr:uid="{1E765DAE-E1B5-434F-B01A-C9DD1EE44615}">
      <formula1>$F$10:$F$15</formula1>
    </dataValidation>
    <dataValidation type="list" allowBlank="1" showInputMessage="1" showErrorMessage="1" sqref="I12:J12 C12:D12" xr:uid="{E66DEC52-B812-4B8C-A29A-B808EA9581FA}">
      <formula1>$B$10:$B$26</formula1>
    </dataValidation>
    <dataValidation type="list" allowBlank="1" showInputMessage="1" showErrorMessage="1" sqref="I11:J11 C11:D11" xr:uid="{45394D02-EB6F-465B-AC88-D2239E013677}">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E01F4BF9-9961-41C8-B083-9912F9924F7E}">
          <x14:formula1>
            <xm:f>Données!$P$8:$P$9</xm:f>
          </x14:formula1>
          <xm:sqref>G68 Y68 S68 M68 AE68</xm:sqref>
        </x14:dataValidation>
        <x14:dataValidation type="list" allowBlank="1" showInputMessage="1" showErrorMessage="1" xr:uid="{C39A8FC4-C4AF-4942-B9BC-2EB928AEE4D4}">
          <x14:formula1>
            <xm:f>Données!$H$14:$H$17</xm:f>
          </x14:formula1>
          <xm:sqref>K17 T9:T13</xm:sqref>
        </x14:dataValidation>
        <x14:dataValidation type="list" allowBlank="1" showInputMessage="1" showErrorMessage="1" xr:uid="{78F2FA27-B45D-45C0-B2E6-25A451DA5E62}">
          <x14:formula1>
            <xm:f>Données!$F$14:$F$17</xm:f>
          </x14:formula1>
          <xm:sqref>Z9:Z13</xm:sqref>
        </x14:dataValidation>
        <x14:dataValidation type="list" allowBlank="1" showInputMessage="1" showErrorMessage="1" xr:uid="{84FE140C-2DA5-4927-AB1E-AA4823B7558C}">
          <x14:formula1>
            <xm:f>Données!$P$19:$P$20</xm:f>
          </x14:formula1>
          <xm:sqref>R9:R13</xm:sqref>
        </x14:dataValidation>
        <x14:dataValidation type="list" allowBlank="1" showInputMessage="1" showErrorMessage="1" xr:uid="{91AE11CA-B4C6-44BC-B72E-8F583C1583D5}">
          <x14:formula1>
            <xm:f>Données!$J$14:$J$43</xm:f>
          </x14:formula1>
          <xm:sqref>L9:L13</xm:sqref>
        </x14:dataValidation>
        <x14:dataValidation type="list" allowBlank="1" showInputMessage="1" showErrorMessage="1" xr:uid="{685E5131-BFAC-420B-B42C-DC6717D80E71}">
          <x14:formula1>
            <xm:f>Données!$B$14:$B$43</xm:f>
          </x14:formula1>
          <xm:sqref>AE17:AF17 M17:N17 S17:T17 Y17:Z17 G17:H17</xm:sqref>
        </x14:dataValidation>
        <x14:dataValidation type="list" allowBlank="1" showInputMessage="1" showErrorMessage="1" xr:uid="{0B4FCFAD-2515-4175-A9C7-8DC00CA6E295}">
          <x14:formula1>
            <xm:f>Données!$D$14:$D$53</xm:f>
          </x14:formula1>
          <xm:sqref>B11</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Feuil24"/>
  <dimension ref="A1:AP98"/>
  <sheetViews>
    <sheetView showGridLines="0" topLeftCell="B10"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D89:AJ89"/>
    <mergeCell ref="F89:M89"/>
    <mergeCell ref="F90:M90"/>
    <mergeCell ref="N89:T89"/>
    <mergeCell ref="N90:V90"/>
    <mergeCell ref="N91:T91"/>
    <mergeCell ref="B88:C88"/>
    <mergeCell ref="F88:M88"/>
    <mergeCell ref="N88:V88"/>
    <mergeCell ref="W88:AC88"/>
    <mergeCell ref="AD88:AJ88"/>
    <mergeCell ref="L18:N18"/>
    <mergeCell ref="R18:T18"/>
    <mergeCell ref="X18:Z18"/>
    <mergeCell ref="AD18:AF18"/>
    <mergeCell ref="G10:H10"/>
    <mergeCell ref="M13:N13"/>
    <mergeCell ref="G17:H17"/>
    <mergeCell ref="M17:N17"/>
    <mergeCell ref="S17:T17"/>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C81:G81"/>
    <mergeCell ref="L81:M81"/>
    <mergeCell ref="N81:R81"/>
    <mergeCell ref="S81:T81"/>
    <mergeCell ref="W81:Y81"/>
    <mergeCell ref="Z81:AD81"/>
    <mergeCell ref="B84:C84"/>
    <mergeCell ref="F84:M84"/>
    <mergeCell ref="N84:V84"/>
    <mergeCell ref="W84:AC84"/>
    <mergeCell ref="AD84:AJ84"/>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s>
  <conditionalFormatting sqref="AH27 A27:B27 F27:G27 E22:E27 Q66">
    <cfRule type="cellIs" dxfId="942" priority="41" stopIfTrue="1" operator="lessThan">
      <formula>#REF!</formula>
    </cfRule>
  </conditionalFormatting>
  <conditionalFormatting sqref="L27:M27">
    <cfRule type="cellIs" dxfId="941" priority="40" stopIfTrue="1" operator="lessThan">
      <formula>#REF!</formula>
    </cfRule>
  </conditionalFormatting>
  <conditionalFormatting sqref="R27:S27 AG36:AG37 AG40:AG45 AG48:AG55 AG21:AG33 AG58:AG66">
    <cfRule type="cellIs" dxfId="940" priority="39" stopIfTrue="1" operator="lessThan">
      <formula>#REF!</formula>
    </cfRule>
  </conditionalFormatting>
  <conditionalFormatting sqref="E29:E33 K22:K27 Q22:Q27 W22:W27 AC22:AC27 E66 K66 W66 AC66">
    <cfRule type="cellIs" dxfId="939" priority="38" stopIfTrue="1" operator="lessThan">
      <formula>#REF!</formula>
    </cfRule>
  </conditionalFormatting>
  <conditionalFormatting sqref="E36:E37">
    <cfRule type="cellIs" dxfId="938" priority="37" stopIfTrue="1" operator="lessThan">
      <formula>#REF!</formula>
    </cfRule>
  </conditionalFormatting>
  <conditionalFormatting sqref="E40:E45">
    <cfRule type="cellIs" dxfId="937" priority="36" stopIfTrue="1" operator="lessThan">
      <formula>#REF!</formula>
    </cfRule>
  </conditionalFormatting>
  <conditionalFormatting sqref="E48:E55">
    <cfRule type="cellIs" dxfId="936" priority="35" stopIfTrue="1" operator="lessThan">
      <formula>#REF!</formula>
    </cfRule>
  </conditionalFormatting>
  <conditionalFormatting sqref="E58:E65">
    <cfRule type="cellIs" dxfId="935" priority="34" stopIfTrue="1" operator="lessThan">
      <formula>#REF!</formula>
    </cfRule>
  </conditionalFormatting>
  <conditionalFormatting sqref="K29:K33">
    <cfRule type="cellIs" dxfId="934" priority="33" stopIfTrue="1" operator="lessThan">
      <formula>#REF!</formula>
    </cfRule>
  </conditionalFormatting>
  <conditionalFormatting sqref="K36:K37">
    <cfRule type="cellIs" dxfId="933" priority="32" stopIfTrue="1" operator="lessThan">
      <formula>#REF!</formula>
    </cfRule>
  </conditionalFormatting>
  <conditionalFormatting sqref="K40:K45">
    <cfRule type="cellIs" dxfId="932" priority="31" stopIfTrue="1" operator="lessThan">
      <formula>#REF!</formula>
    </cfRule>
  </conditionalFormatting>
  <conditionalFormatting sqref="K48:K55">
    <cfRule type="cellIs" dxfId="931" priority="30" stopIfTrue="1" operator="lessThan">
      <formula>#REF!</formula>
    </cfRule>
  </conditionalFormatting>
  <conditionalFormatting sqref="K58:K65">
    <cfRule type="cellIs" dxfId="930" priority="29" stopIfTrue="1" operator="lessThan">
      <formula>#REF!</formula>
    </cfRule>
  </conditionalFormatting>
  <conditionalFormatting sqref="Q29:Q33">
    <cfRule type="cellIs" dxfId="929" priority="28" stopIfTrue="1" operator="lessThan">
      <formula>#REF!</formula>
    </cfRule>
  </conditionalFormatting>
  <conditionalFormatting sqref="Q36:Q37">
    <cfRule type="cellIs" dxfId="928" priority="27" stopIfTrue="1" operator="lessThan">
      <formula>#REF!</formula>
    </cfRule>
  </conditionalFormatting>
  <conditionalFormatting sqref="Q40:Q45">
    <cfRule type="cellIs" dxfId="927" priority="26" stopIfTrue="1" operator="lessThan">
      <formula>#REF!</formula>
    </cfRule>
  </conditionalFormatting>
  <conditionalFormatting sqref="Q48:Q55">
    <cfRule type="cellIs" dxfId="926" priority="25" stopIfTrue="1" operator="lessThan">
      <formula>#REF!</formula>
    </cfRule>
  </conditionalFormatting>
  <conditionalFormatting sqref="Q58:Q65">
    <cfRule type="cellIs" dxfId="925" priority="24" stopIfTrue="1" operator="lessThan">
      <formula>#REF!</formula>
    </cfRule>
  </conditionalFormatting>
  <conditionalFormatting sqref="P66">
    <cfRule type="cellIs" dxfId="924" priority="23" stopIfTrue="1" operator="lessThan">
      <formula>#REF!</formula>
    </cfRule>
  </conditionalFormatting>
  <conditionalFormatting sqref="X27:Y27">
    <cfRule type="cellIs" dxfId="923" priority="22" stopIfTrue="1" operator="lessThan">
      <formula>#REF!</formula>
    </cfRule>
  </conditionalFormatting>
  <conditionalFormatting sqref="AD27:AE27">
    <cfRule type="cellIs" dxfId="922" priority="21" stopIfTrue="1" operator="lessThan">
      <formula>#REF!</formula>
    </cfRule>
  </conditionalFormatting>
  <conditionalFormatting sqref="W29:W33">
    <cfRule type="cellIs" dxfId="921" priority="20" stopIfTrue="1" operator="lessThan">
      <formula>#REF!</formula>
    </cfRule>
  </conditionalFormatting>
  <conditionalFormatting sqref="W36:W37">
    <cfRule type="cellIs" dxfId="920" priority="19" stopIfTrue="1" operator="lessThan">
      <formula>#REF!</formula>
    </cfRule>
  </conditionalFormatting>
  <conditionalFormatting sqref="W40:W45">
    <cfRule type="cellIs" dxfId="919" priority="18" stopIfTrue="1" operator="lessThan">
      <formula>#REF!</formula>
    </cfRule>
  </conditionalFormatting>
  <conditionalFormatting sqref="W48:W55">
    <cfRule type="cellIs" dxfId="918" priority="17" stopIfTrue="1" operator="lessThan">
      <formula>#REF!</formula>
    </cfRule>
  </conditionalFormatting>
  <conditionalFormatting sqref="W58:W65">
    <cfRule type="cellIs" dxfId="917" priority="16" stopIfTrue="1" operator="lessThan">
      <formula>#REF!</formula>
    </cfRule>
  </conditionalFormatting>
  <conditionalFormatting sqref="AC29:AC33">
    <cfRule type="cellIs" dxfId="916" priority="15" stopIfTrue="1" operator="lessThan">
      <formula>#REF!</formula>
    </cfRule>
  </conditionalFormatting>
  <conditionalFormatting sqref="AC36:AC37">
    <cfRule type="cellIs" dxfId="915" priority="14" stopIfTrue="1" operator="lessThan">
      <formula>#REF!</formula>
    </cfRule>
  </conditionalFormatting>
  <conditionalFormatting sqref="AC40:AC45">
    <cfRule type="cellIs" dxfId="914" priority="13" stopIfTrue="1" operator="lessThan">
      <formula>#REF!</formula>
    </cfRule>
  </conditionalFormatting>
  <conditionalFormatting sqref="AC48:AC55">
    <cfRule type="cellIs" dxfId="913" priority="12" stopIfTrue="1" operator="lessThan">
      <formula>#REF!</formula>
    </cfRule>
  </conditionalFormatting>
  <conditionalFormatting sqref="AC58:AC65">
    <cfRule type="cellIs" dxfId="912" priority="11" stopIfTrue="1" operator="lessThan">
      <formula>#REF!</formula>
    </cfRule>
  </conditionalFormatting>
  <conditionalFormatting sqref="V66">
    <cfRule type="cellIs" dxfId="911" priority="10" stopIfTrue="1" operator="lessThan">
      <formula>#REF!</formula>
    </cfRule>
  </conditionalFormatting>
  <conditionalFormatting sqref="AB66">
    <cfRule type="cellIs" dxfId="910" priority="9" stopIfTrue="1" operator="lessThan">
      <formula>#REF!</formula>
    </cfRule>
  </conditionalFormatting>
  <conditionalFormatting sqref="N27">
    <cfRule type="cellIs" dxfId="909" priority="8" stopIfTrue="1" operator="lessThan">
      <formula>#REF!</formula>
    </cfRule>
  </conditionalFormatting>
  <conditionalFormatting sqref="T27">
    <cfRule type="cellIs" dxfId="908" priority="7" stopIfTrue="1" operator="lessThan">
      <formula>#REF!</formula>
    </cfRule>
  </conditionalFormatting>
  <conditionalFormatting sqref="Z27">
    <cfRule type="cellIs" dxfId="907" priority="6" stopIfTrue="1" operator="lessThan">
      <formula>#REF!</formula>
    </cfRule>
  </conditionalFormatting>
  <conditionalFormatting sqref="AF27">
    <cfRule type="cellIs" dxfId="906" priority="5" stopIfTrue="1" operator="lessThan">
      <formula>#REF!</formula>
    </cfRule>
  </conditionalFormatting>
  <conditionalFormatting sqref="AG35">
    <cfRule type="cellIs" dxfId="905" priority="4" stopIfTrue="1" operator="lessThan">
      <formula>#REF!</formula>
    </cfRule>
  </conditionalFormatting>
  <conditionalFormatting sqref="AG39">
    <cfRule type="cellIs" dxfId="904" priority="3" stopIfTrue="1" operator="lessThan">
      <formula>#REF!</formula>
    </cfRule>
  </conditionalFormatting>
  <conditionalFormatting sqref="AG47">
    <cfRule type="cellIs" dxfId="903" priority="2" stopIfTrue="1" operator="lessThan">
      <formula>#REF!</formula>
    </cfRule>
  </conditionalFormatting>
  <conditionalFormatting sqref="AG57">
    <cfRule type="cellIs" dxfId="902" priority="1" stopIfTrue="1" operator="lessThan">
      <formula>#REF!</formula>
    </cfRule>
  </conditionalFormatting>
  <dataValidations count="6">
    <dataValidation type="list" allowBlank="1" showInputMessage="1" showErrorMessage="1" sqref="C13:D14 I13:J13" xr:uid="{2EB312CB-F376-4A39-BB46-B01F9DA608C1}">
      <formula1>$K$11:$K$15</formula1>
    </dataValidation>
    <dataValidation type="list" allowBlank="1" showInputMessage="1" showErrorMessage="1" sqref="F66 AD66 X66 R66 L66" xr:uid="{E0139F29-5D67-4BEE-B281-2123C479ADC4}">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9A07060E-1694-4C9E-B105-B2F267C38F79}">
      <formula1>$F$9:$F$12</formula1>
    </dataValidation>
    <dataValidation type="list" allowBlank="1" showInputMessage="1" showErrorMessage="1" sqref="C15:D15" xr:uid="{3607670C-8600-4003-A478-00CD25E40844}">
      <formula1>$F$10:$F$15</formula1>
    </dataValidation>
    <dataValidation type="list" allowBlank="1" showInputMessage="1" showErrorMessage="1" sqref="I12:J12 C12:D12" xr:uid="{0D359254-E4D9-4DDE-B87E-38656B5FB0F4}">
      <formula1>$B$10:$B$26</formula1>
    </dataValidation>
    <dataValidation type="list" allowBlank="1" showInputMessage="1" showErrorMessage="1" sqref="I11:J11 C11:D11" xr:uid="{07DA9433-B15A-4A11-A0C1-EBD5A8204FAE}">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276CCE8C-65FE-42DC-8B04-B563400A3895}">
          <x14:formula1>
            <xm:f>Données!$F$14:$F$17</xm:f>
          </x14:formula1>
          <xm:sqref>Z9:Z13</xm:sqref>
        </x14:dataValidation>
        <x14:dataValidation type="list" allowBlank="1" showInputMessage="1" showErrorMessage="1" xr:uid="{4F9098C1-BB37-4B8D-8289-BA34F20EA995}">
          <x14:formula1>
            <xm:f>Données!$H$14:$H$17</xm:f>
          </x14:formula1>
          <xm:sqref>K17 T9:T13</xm:sqref>
        </x14:dataValidation>
        <x14:dataValidation type="list" allowBlank="1" showInputMessage="1" showErrorMessage="1" xr:uid="{260CE712-E37F-4C39-930F-CD544BA8E1FA}">
          <x14:formula1>
            <xm:f>Données!$P$8:$P$9</xm:f>
          </x14:formula1>
          <xm:sqref>G68 Y68 S68 M68 AE68</xm:sqref>
        </x14:dataValidation>
        <x14:dataValidation type="list" allowBlank="1" showInputMessage="1" showErrorMessage="1" xr:uid="{B96DF319-2424-4582-A6A0-59D3EBCED666}">
          <x14:formula1>
            <xm:f>Données!$P$19:$P$20</xm:f>
          </x14:formula1>
          <xm:sqref>R9:R13</xm:sqref>
        </x14:dataValidation>
        <x14:dataValidation type="list" allowBlank="1" showInputMessage="1" showErrorMessage="1" xr:uid="{0DF18987-BA45-4516-BE79-F53D64AE596C}">
          <x14:formula1>
            <xm:f>Données!$J$14:$J$43</xm:f>
          </x14:formula1>
          <xm:sqref>L9:L13</xm:sqref>
        </x14:dataValidation>
        <x14:dataValidation type="list" allowBlank="1" showInputMessage="1" showErrorMessage="1" xr:uid="{DC581D1F-FFB1-4990-B491-474B1C172141}">
          <x14:formula1>
            <xm:f>Données!$B$14:$B$43</xm:f>
          </x14:formula1>
          <xm:sqref>AE17:AF17 M17:N17 S17:T17 Y17:Z17 G17:H17</xm:sqref>
        </x14:dataValidation>
        <x14:dataValidation type="list" allowBlank="1" showInputMessage="1" showErrorMessage="1" xr:uid="{804EBF9A-7BB8-4D3C-8DB2-E768C8BAD365}">
          <x14:formula1>
            <xm:f>Données!$D$14:$D$53</xm:f>
          </x14:formula1>
          <xm:sqref>B11</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Feuil25"/>
  <dimension ref="A1:AP98"/>
  <sheetViews>
    <sheetView showGridLines="0" topLeftCell="B13"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D89:AJ89"/>
    <mergeCell ref="F89:M89"/>
    <mergeCell ref="F90:M90"/>
    <mergeCell ref="N89:T89"/>
    <mergeCell ref="N90:V90"/>
    <mergeCell ref="N91:T91"/>
    <mergeCell ref="B88:C88"/>
    <mergeCell ref="F88:M88"/>
    <mergeCell ref="N88:V88"/>
    <mergeCell ref="W88:AC88"/>
    <mergeCell ref="AD88:AJ88"/>
    <mergeCell ref="L18:N18"/>
    <mergeCell ref="R18:T18"/>
    <mergeCell ref="X18:Z18"/>
    <mergeCell ref="AD18:AF18"/>
    <mergeCell ref="G10:H10"/>
    <mergeCell ref="M13:N13"/>
    <mergeCell ref="G17:H17"/>
    <mergeCell ref="M17:N17"/>
    <mergeCell ref="S17:T17"/>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C81:G81"/>
    <mergeCell ref="L81:M81"/>
    <mergeCell ref="N81:R81"/>
    <mergeCell ref="S81:T81"/>
    <mergeCell ref="W81:Y81"/>
    <mergeCell ref="Z81:AD81"/>
    <mergeCell ref="B84:C84"/>
    <mergeCell ref="F84:M84"/>
    <mergeCell ref="N84:V84"/>
    <mergeCell ref="W84:AC84"/>
    <mergeCell ref="AD84:AJ84"/>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s>
  <conditionalFormatting sqref="AH27 A27:B27 F27:G27 E22:E27 Q66">
    <cfRule type="cellIs" dxfId="901" priority="41" stopIfTrue="1" operator="lessThan">
      <formula>#REF!</formula>
    </cfRule>
  </conditionalFormatting>
  <conditionalFormatting sqref="L27:M27">
    <cfRule type="cellIs" dxfId="900" priority="40" stopIfTrue="1" operator="lessThan">
      <formula>#REF!</formula>
    </cfRule>
  </conditionalFormatting>
  <conditionalFormatting sqref="R27:S27 AG36:AG37 AG40:AG45 AG48:AG55 AG21:AG33 AG58:AG66">
    <cfRule type="cellIs" dxfId="899" priority="39" stopIfTrue="1" operator="lessThan">
      <formula>#REF!</formula>
    </cfRule>
  </conditionalFormatting>
  <conditionalFormatting sqref="E29:E33 K22:K27 Q22:Q27 W22:W27 AC22:AC27 E66 K66 W66 AC66">
    <cfRule type="cellIs" dxfId="898" priority="38" stopIfTrue="1" operator="lessThan">
      <formula>#REF!</formula>
    </cfRule>
  </conditionalFormatting>
  <conditionalFormatting sqref="E36:E37">
    <cfRule type="cellIs" dxfId="897" priority="37" stopIfTrue="1" operator="lessThan">
      <formula>#REF!</formula>
    </cfRule>
  </conditionalFormatting>
  <conditionalFormatting sqref="E40:E45">
    <cfRule type="cellIs" dxfId="896" priority="36" stopIfTrue="1" operator="lessThan">
      <formula>#REF!</formula>
    </cfRule>
  </conditionalFormatting>
  <conditionalFormatting sqref="E48:E55">
    <cfRule type="cellIs" dxfId="895" priority="35" stopIfTrue="1" operator="lessThan">
      <formula>#REF!</formula>
    </cfRule>
  </conditionalFormatting>
  <conditionalFormatting sqref="E58:E65">
    <cfRule type="cellIs" dxfId="894" priority="34" stopIfTrue="1" operator="lessThan">
      <formula>#REF!</formula>
    </cfRule>
  </conditionalFormatting>
  <conditionalFormatting sqref="K29:K33">
    <cfRule type="cellIs" dxfId="893" priority="33" stopIfTrue="1" operator="lessThan">
      <formula>#REF!</formula>
    </cfRule>
  </conditionalFormatting>
  <conditionalFormatting sqref="K36:K37">
    <cfRule type="cellIs" dxfId="892" priority="32" stopIfTrue="1" operator="lessThan">
      <formula>#REF!</formula>
    </cfRule>
  </conditionalFormatting>
  <conditionalFormatting sqref="K40:K45">
    <cfRule type="cellIs" dxfId="891" priority="31" stopIfTrue="1" operator="lessThan">
      <formula>#REF!</formula>
    </cfRule>
  </conditionalFormatting>
  <conditionalFormatting sqref="K48:K55">
    <cfRule type="cellIs" dxfId="890" priority="30" stopIfTrue="1" operator="lessThan">
      <formula>#REF!</formula>
    </cfRule>
  </conditionalFormatting>
  <conditionalFormatting sqref="K58:K65">
    <cfRule type="cellIs" dxfId="889" priority="29" stopIfTrue="1" operator="lessThan">
      <formula>#REF!</formula>
    </cfRule>
  </conditionalFormatting>
  <conditionalFormatting sqref="Q29:Q33">
    <cfRule type="cellIs" dxfId="888" priority="28" stopIfTrue="1" operator="lessThan">
      <formula>#REF!</formula>
    </cfRule>
  </conditionalFormatting>
  <conditionalFormatting sqref="Q36:Q37">
    <cfRule type="cellIs" dxfId="887" priority="27" stopIfTrue="1" operator="lessThan">
      <formula>#REF!</formula>
    </cfRule>
  </conditionalFormatting>
  <conditionalFormatting sqref="Q40:Q45">
    <cfRule type="cellIs" dxfId="886" priority="26" stopIfTrue="1" operator="lessThan">
      <formula>#REF!</formula>
    </cfRule>
  </conditionalFormatting>
  <conditionalFormatting sqref="Q48:Q55">
    <cfRule type="cellIs" dxfId="885" priority="25" stopIfTrue="1" operator="lessThan">
      <formula>#REF!</formula>
    </cfRule>
  </conditionalFormatting>
  <conditionalFormatting sqref="Q58:Q65">
    <cfRule type="cellIs" dxfId="884" priority="24" stopIfTrue="1" operator="lessThan">
      <formula>#REF!</formula>
    </cfRule>
  </conditionalFormatting>
  <conditionalFormatting sqref="P66">
    <cfRule type="cellIs" dxfId="883" priority="23" stopIfTrue="1" operator="lessThan">
      <formula>#REF!</formula>
    </cfRule>
  </conditionalFormatting>
  <conditionalFormatting sqref="X27:Y27">
    <cfRule type="cellIs" dxfId="882" priority="22" stopIfTrue="1" operator="lessThan">
      <formula>#REF!</formula>
    </cfRule>
  </conditionalFormatting>
  <conditionalFormatting sqref="AD27:AE27">
    <cfRule type="cellIs" dxfId="881" priority="21" stopIfTrue="1" operator="lessThan">
      <formula>#REF!</formula>
    </cfRule>
  </conditionalFormatting>
  <conditionalFormatting sqref="W29:W33">
    <cfRule type="cellIs" dxfId="880" priority="20" stopIfTrue="1" operator="lessThan">
      <formula>#REF!</formula>
    </cfRule>
  </conditionalFormatting>
  <conditionalFormatting sqref="W36:W37">
    <cfRule type="cellIs" dxfId="879" priority="19" stopIfTrue="1" operator="lessThan">
      <formula>#REF!</formula>
    </cfRule>
  </conditionalFormatting>
  <conditionalFormatting sqref="W40:W45">
    <cfRule type="cellIs" dxfId="878" priority="18" stopIfTrue="1" operator="lessThan">
      <formula>#REF!</formula>
    </cfRule>
  </conditionalFormatting>
  <conditionalFormatting sqref="W48:W55">
    <cfRule type="cellIs" dxfId="877" priority="17" stopIfTrue="1" operator="lessThan">
      <formula>#REF!</formula>
    </cfRule>
  </conditionalFormatting>
  <conditionalFormatting sqref="W58:W65">
    <cfRule type="cellIs" dxfId="876" priority="16" stopIfTrue="1" operator="lessThan">
      <formula>#REF!</formula>
    </cfRule>
  </conditionalFormatting>
  <conditionalFormatting sqref="AC29:AC33">
    <cfRule type="cellIs" dxfId="875" priority="15" stopIfTrue="1" operator="lessThan">
      <formula>#REF!</formula>
    </cfRule>
  </conditionalFormatting>
  <conditionalFormatting sqref="AC36:AC37">
    <cfRule type="cellIs" dxfId="874" priority="14" stopIfTrue="1" operator="lessThan">
      <formula>#REF!</formula>
    </cfRule>
  </conditionalFormatting>
  <conditionalFormatting sqref="AC40:AC45">
    <cfRule type="cellIs" dxfId="873" priority="13" stopIfTrue="1" operator="lessThan">
      <formula>#REF!</formula>
    </cfRule>
  </conditionalFormatting>
  <conditionalFormatting sqref="AC48:AC55">
    <cfRule type="cellIs" dxfId="872" priority="12" stopIfTrue="1" operator="lessThan">
      <formula>#REF!</formula>
    </cfRule>
  </conditionalFormatting>
  <conditionalFormatting sqref="AC58:AC65">
    <cfRule type="cellIs" dxfId="871" priority="11" stopIfTrue="1" operator="lessThan">
      <formula>#REF!</formula>
    </cfRule>
  </conditionalFormatting>
  <conditionalFormatting sqref="V66">
    <cfRule type="cellIs" dxfId="870" priority="10" stopIfTrue="1" operator="lessThan">
      <formula>#REF!</formula>
    </cfRule>
  </conditionalFormatting>
  <conditionalFormatting sqref="AB66">
    <cfRule type="cellIs" dxfId="869" priority="9" stopIfTrue="1" operator="lessThan">
      <formula>#REF!</formula>
    </cfRule>
  </conditionalFormatting>
  <conditionalFormatting sqref="N27">
    <cfRule type="cellIs" dxfId="868" priority="8" stopIfTrue="1" operator="lessThan">
      <formula>#REF!</formula>
    </cfRule>
  </conditionalFormatting>
  <conditionalFormatting sqref="T27">
    <cfRule type="cellIs" dxfId="867" priority="7" stopIfTrue="1" operator="lessThan">
      <formula>#REF!</formula>
    </cfRule>
  </conditionalFormatting>
  <conditionalFormatting sqref="Z27">
    <cfRule type="cellIs" dxfId="866" priority="6" stopIfTrue="1" operator="lessThan">
      <formula>#REF!</formula>
    </cfRule>
  </conditionalFormatting>
  <conditionalFormatting sqref="AF27">
    <cfRule type="cellIs" dxfId="865" priority="5" stopIfTrue="1" operator="lessThan">
      <formula>#REF!</formula>
    </cfRule>
  </conditionalFormatting>
  <conditionalFormatting sqref="AG35">
    <cfRule type="cellIs" dxfId="864" priority="4" stopIfTrue="1" operator="lessThan">
      <formula>#REF!</formula>
    </cfRule>
  </conditionalFormatting>
  <conditionalFormatting sqref="AG39">
    <cfRule type="cellIs" dxfId="863" priority="3" stopIfTrue="1" operator="lessThan">
      <formula>#REF!</formula>
    </cfRule>
  </conditionalFormatting>
  <conditionalFormatting sqref="AG47">
    <cfRule type="cellIs" dxfId="862" priority="2" stopIfTrue="1" operator="lessThan">
      <formula>#REF!</formula>
    </cfRule>
  </conditionalFormatting>
  <conditionalFormatting sqref="AG57">
    <cfRule type="cellIs" dxfId="861" priority="1" stopIfTrue="1" operator="lessThan">
      <formula>#REF!</formula>
    </cfRule>
  </conditionalFormatting>
  <dataValidations count="6">
    <dataValidation type="list" allowBlank="1" showInputMessage="1" showErrorMessage="1" sqref="C13:D14 I13:J13" xr:uid="{D5D7320A-E59E-4428-B275-0F37D03742DA}">
      <formula1>$K$11:$K$15</formula1>
    </dataValidation>
    <dataValidation type="list" allowBlank="1" showInputMessage="1" showErrorMessage="1" sqref="F66 AD66 X66 R66 L66" xr:uid="{2BB6C6CB-89E4-4EF9-B2AC-AE0B032EBFA6}">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F269A663-81C9-40F1-B631-67BBAFFFD302}">
      <formula1>$F$9:$F$12</formula1>
    </dataValidation>
    <dataValidation type="list" allowBlank="1" showInputMessage="1" showErrorMessage="1" sqref="C15:D15" xr:uid="{5A36BAF5-B882-4A42-A253-7E6CD2153815}">
      <formula1>$F$10:$F$15</formula1>
    </dataValidation>
    <dataValidation type="list" allowBlank="1" showInputMessage="1" showErrorMessage="1" sqref="I12:J12 C12:D12" xr:uid="{F58F93A3-0645-44B6-8F70-2FCB5E9362DD}">
      <formula1>$B$10:$B$26</formula1>
    </dataValidation>
    <dataValidation type="list" allowBlank="1" showInputMessage="1" showErrorMessage="1" sqref="I11:J11 C11:D11" xr:uid="{E605A8B6-7940-4A0D-953C-890A769F32AC}">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4701016C-7ED5-4927-865B-A814EB04AD0E}">
          <x14:formula1>
            <xm:f>Données!$F$14:$F$17</xm:f>
          </x14:formula1>
          <xm:sqref>Z9:Z13</xm:sqref>
        </x14:dataValidation>
        <x14:dataValidation type="list" allowBlank="1" showInputMessage="1" showErrorMessage="1" xr:uid="{42FC7921-A8C7-4EE7-BCA2-4065F77B68E2}">
          <x14:formula1>
            <xm:f>Données!$H$14:$H$17</xm:f>
          </x14:formula1>
          <xm:sqref>K17 T9:T13</xm:sqref>
        </x14:dataValidation>
        <x14:dataValidation type="list" allowBlank="1" showInputMessage="1" showErrorMessage="1" xr:uid="{F030B3C6-1137-4CE3-906E-EAB375B57DB9}">
          <x14:formula1>
            <xm:f>Données!$P$8:$P$9</xm:f>
          </x14:formula1>
          <xm:sqref>G68 Y68 S68 M68 AE68</xm:sqref>
        </x14:dataValidation>
        <x14:dataValidation type="list" allowBlank="1" showInputMessage="1" showErrorMessage="1" xr:uid="{97ADC242-5485-42ED-8C62-8055B7D1AA4D}">
          <x14:formula1>
            <xm:f>Données!$P$19:$P$20</xm:f>
          </x14:formula1>
          <xm:sqref>R9:R13</xm:sqref>
        </x14:dataValidation>
        <x14:dataValidation type="list" allowBlank="1" showInputMessage="1" showErrorMessage="1" xr:uid="{5898F9C3-51B2-439C-988A-33C180681F05}">
          <x14:formula1>
            <xm:f>Données!$J$14:$J$43</xm:f>
          </x14:formula1>
          <xm:sqref>L9:L13</xm:sqref>
        </x14:dataValidation>
        <x14:dataValidation type="list" allowBlank="1" showInputMessage="1" showErrorMessage="1" xr:uid="{EB4C5814-9611-407A-B2C7-85DC7FB30344}">
          <x14:formula1>
            <xm:f>Données!$B$14:$B$43</xm:f>
          </x14:formula1>
          <xm:sqref>AE17:AF17 M17:N17 S17:T17 Y17:Z17 G17:H17</xm:sqref>
        </x14:dataValidation>
        <x14:dataValidation type="list" allowBlank="1" showInputMessage="1" showErrorMessage="1" xr:uid="{829213A4-8932-4204-8AF6-61F6ED7F122E}">
          <x14:formula1>
            <xm:f>Données!$D$14:$D$53</xm:f>
          </x14:formula1>
          <xm:sqref>B11</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Feuil26"/>
  <dimension ref="A1:AP98"/>
  <sheetViews>
    <sheetView showGridLines="0" topLeftCell="B13"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D89:AJ89"/>
    <mergeCell ref="F89:M89"/>
    <mergeCell ref="F90:M90"/>
    <mergeCell ref="N89:T89"/>
    <mergeCell ref="N90:V90"/>
    <mergeCell ref="N91:T91"/>
    <mergeCell ref="B88:C88"/>
    <mergeCell ref="F88:M88"/>
    <mergeCell ref="N88:V88"/>
    <mergeCell ref="W88:AC88"/>
    <mergeCell ref="AD88:AJ88"/>
    <mergeCell ref="L18:N18"/>
    <mergeCell ref="R18:T18"/>
    <mergeCell ref="X18:Z18"/>
    <mergeCell ref="AD18:AF18"/>
    <mergeCell ref="G10:H10"/>
    <mergeCell ref="M13:N13"/>
    <mergeCell ref="G17:H17"/>
    <mergeCell ref="M17:N17"/>
    <mergeCell ref="S17:T17"/>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C81:G81"/>
    <mergeCell ref="L81:M81"/>
    <mergeCell ref="N81:R81"/>
    <mergeCell ref="S81:T81"/>
    <mergeCell ref="W81:Y81"/>
    <mergeCell ref="Z81:AD81"/>
    <mergeCell ref="B84:C84"/>
    <mergeCell ref="F84:M84"/>
    <mergeCell ref="N84:V84"/>
    <mergeCell ref="W84:AC84"/>
    <mergeCell ref="AD84:AJ84"/>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s>
  <conditionalFormatting sqref="AH27 A27:B27 F27:G27 E22:E27 Q66">
    <cfRule type="cellIs" dxfId="860" priority="41" stopIfTrue="1" operator="lessThan">
      <formula>#REF!</formula>
    </cfRule>
  </conditionalFormatting>
  <conditionalFormatting sqref="L27:M27">
    <cfRule type="cellIs" dxfId="859" priority="40" stopIfTrue="1" operator="lessThan">
      <formula>#REF!</formula>
    </cfRule>
  </conditionalFormatting>
  <conditionalFormatting sqref="R27:S27 AG36:AG37 AG40:AG45 AG48:AG55 AG21:AG33 AG58:AG66">
    <cfRule type="cellIs" dxfId="858" priority="39" stopIfTrue="1" operator="lessThan">
      <formula>#REF!</formula>
    </cfRule>
  </conditionalFormatting>
  <conditionalFormatting sqref="E29:E33 K22:K27 Q22:Q27 W22:W27 AC22:AC27 E66 K66 W66 AC66">
    <cfRule type="cellIs" dxfId="857" priority="38" stopIfTrue="1" operator="lessThan">
      <formula>#REF!</formula>
    </cfRule>
  </conditionalFormatting>
  <conditionalFormatting sqref="E36:E37">
    <cfRule type="cellIs" dxfId="856" priority="37" stopIfTrue="1" operator="lessThan">
      <formula>#REF!</formula>
    </cfRule>
  </conditionalFormatting>
  <conditionalFormatting sqref="E40:E45">
    <cfRule type="cellIs" dxfId="855" priority="36" stopIfTrue="1" operator="lessThan">
      <formula>#REF!</formula>
    </cfRule>
  </conditionalFormatting>
  <conditionalFormatting sqref="E48:E55">
    <cfRule type="cellIs" dxfId="854" priority="35" stopIfTrue="1" operator="lessThan">
      <formula>#REF!</formula>
    </cfRule>
  </conditionalFormatting>
  <conditionalFormatting sqref="E58:E65">
    <cfRule type="cellIs" dxfId="853" priority="34" stopIfTrue="1" operator="lessThan">
      <formula>#REF!</formula>
    </cfRule>
  </conditionalFormatting>
  <conditionalFormatting sqref="K29:K33">
    <cfRule type="cellIs" dxfId="852" priority="33" stopIfTrue="1" operator="lessThan">
      <formula>#REF!</formula>
    </cfRule>
  </conditionalFormatting>
  <conditionalFormatting sqref="K36:K37">
    <cfRule type="cellIs" dxfId="851" priority="32" stopIfTrue="1" operator="lessThan">
      <formula>#REF!</formula>
    </cfRule>
  </conditionalFormatting>
  <conditionalFormatting sqref="K40:K45">
    <cfRule type="cellIs" dxfId="850" priority="31" stopIfTrue="1" operator="lessThan">
      <formula>#REF!</formula>
    </cfRule>
  </conditionalFormatting>
  <conditionalFormatting sqref="K48:K55">
    <cfRule type="cellIs" dxfId="849" priority="30" stopIfTrue="1" operator="lessThan">
      <formula>#REF!</formula>
    </cfRule>
  </conditionalFormatting>
  <conditionalFormatting sqref="K58:K65">
    <cfRule type="cellIs" dxfId="848" priority="29" stopIfTrue="1" operator="lessThan">
      <formula>#REF!</formula>
    </cfRule>
  </conditionalFormatting>
  <conditionalFormatting sqref="Q29:Q33">
    <cfRule type="cellIs" dxfId="847" priority="28" stopIfTrue="1" operator="lessThan">
      <formula>#REF!</formula>
    </cfRule>
  </conditionalFormatting>
  <conditionalFormatting sqref="Q36:Q37">
    <cfRule type="cellIs" dxfId="846" priority="27" stopIfTrue="1" operator="lessThan">
      <formula>#REF!</formula>
    </cfRule>
  </conditionalFormatting>
  <conditionalFormatting sqref="Q40:Q45">
    <cfRule type="cellIs" dxfId="845" priority="26" stopIfTrue="1" operator="lessThan">
      <formula>#REF!</formula>
    </cfRule>
  </conditionalFormatting>
  <conditionalFormatting sqref="Q48:Q55">
    <cfRule type="cellIs" dxfId="844" priority="25" stopIfTrue="1" operator="lessThan">
      <formula>#REF!</formula>
    </cfRule>
  </conditionalFormatting>
  <conditionalFormatting sqref="Q58:Q65">
    <cfRule type="cellIs" dxfId="843" priority="24" stopIfTrue="1" operator="lessThan">
      <formula>#REF!</formula>
    </cfRule>
  </conditionalFormatting>
  <conditionalFormatting sqref="P66">
    <cfRule type="cellIs" dxfId="842" priority="23" stopIfTrue="1" operator="lessThan">
      <formula>#REF!</formula>
    </cfRule>
  </conditionalFormatting>
  <conditionalFormatting sqref="X27:Y27">
    <cfRule type="cellIs" dxfId="841" priority="22" stopIfTrue="1" operator="lessThan">
      <formula>#REF!</formula>
    </cfRule>
  </conditionalFormatting>
  <conditionalFormatting sqref="AD27:AE27">
    <cfRule type="cellIs" dxfId="840" priority="21" stopIfTrue="1" operator="lessThan">
      <formula>#REF!</formula>
    </cfRule>
  </conditionalFormatting>
  <conditionalFormatting sqref="W29:W33">
    <cfRule type="cellIs" dxfId="839" priority="20" stopIfTrue="1" operator="lessThan">
      <formula>#REF!</formula>
    </cfRule>
  </conditionalFormatting>
  <conditionalFormatting sqref="W36:W37">
    <cfRule type="cellIs" dxfId="838" priority="19" stopIfTrue="1" operator="lessThan">
      <formula>#REF!</formula>
    </cfRule>
  </conditionalFormatting>
  <conditionalFormatting sqref="W40:W45">
    <cfRule type="cellIs" dxfId="837" priority="18" stopIfTrue="1" operator="lessThan">
      <formula>#REF!</formula>
    </cfRule>
  </conditionalFormatting>
  <conditionalFormatting sqref="W48:W55">
    <cfRule type="cellIs" dxfId="836" priority="17" stopIfTrue="1" operator="lessThan">
      <formula>#REF!</formula>
    </cfRule>
  </conditionalFormatting>
  <conditionalFormatting sqref="W58:W65">
    <cfRule type="cellIs" dxfId="835" priority="16" stopIfTrue="1" operator="lessThan">
      <formula>#REF!</formula>
    </cfRule>
  </conditionalFormatting>
  <conditionalFormatting sqref="AC29:AC33">
    <cfRule type="cellIs" dxfId="834" priority="15" stopIfTrue="1" operator="lessThan">
      <formula>#REF!</formula>
    </cfRule>
  </conditionalFormatting>
  <conditionalFormatting sqref="AC36:AC37">
    <cfRule type="cellIs" dxfId="833" priority="14" stopIfTrue="1" operator="lessThan">
      <formula>#REF!</formula>
    </cfRule>
  </conditionalFormatting>
  <conditionalFormatting sqref="AC40:AC45">
    <cfRule type="cellIs" dxfId="832" priority="13" stopIfTrue="1" operator="lessThan">
      <formula>#REF!</formula>
    </cfRule>
  </conditionalFormatting>
  <conditionalFormatting sqref="AC48:AC55">
    <cfRule type="cellIs" dxfId="831" priority="12" stopIfTrue="1" operator="lessThan">
      <formula>#REF!</formula>
    </cfRule>
  </conditionalFormatting>
  <conditionalFormatting sqref="AC58:AC65">
    <cfRule type="cellIs" dxfId="830" priority="11" stopIfTrue="1" operator="lessThan">
      <formula>#REF!</formula>
    </cfRule>
  </conditionalFormatting>
  <conditionalFormatting sqref="V66">
    <cfRule type="cellIs" dxfId="829" priority="10" stopIfTrue="1" operator="lessThan">
      <formula>#REF!</formula>
    </cfRule>
  </conditionalFormatting>
  <conditionalFormatting sqref="AB66">
    <cfRule type="cellIs" dxfId="828" priority="9" stopIfTrue="1" operator="lessThan">
      <formula>#REF!</formula>
    </cfRule>
  </conditionalFormatting>
  <conditionalFormatting sqref="N27">
    <cfRule type="cellIs" dxfId="827" priority="8" stopIfTrue="1" operator="lessThan">
      <formula>#REF!</formula>
    </cfRule>
  </conditionalFormatting>
  <conditionalFormatting sqref="T27">
    <cfRule type="cellIs" dxfId="826" priority="7" stopIfTrue="1" operator="lessThan">
      <formula>#REF!</formula>
    </cfRule>
  </conditionalFormatting>
  <conditionalFormatting sqref="Z27">
    <cfRule type="cellIs" dxfId="825" priority="6" stopIfTrue="1" operator="lessThan">
      <formula>#REF!</formula>
    </cfRule>
  </conditionalFormatting>
  <conditionalFormatting sqref="AF27">
    <cfRule type="cellIs" dxfId="824" priority="5" stopIfTrue="1" operator="lessThan">
      <formula>#REF!</formula>
    </cfRule>
  </conditionalFormatting>
  <conditionalFormatting sqref="AG35">
    <cfRule type="cellIs" dxfId="823" priority="4" stopIfTrue="1" operator="lessThan">
      <formula>#REF!</formula>
    </cfRule>
  </conditionalFormatting>
  <conditionalFormatting sqref="AG39">
    <cfRule type="cellIs" dxfId="822" priority="3" stopIfTrue="1" operator="lessThan">
      <formula>#REF!</formula>
    </cfRule>
  </conditionalFormatting>
  <conditionalFormatting sqref="AG47">
    <cfRule type="cellIs" dxfId="821" priority="2" stopIfTrue="1" operator="lessThan">
      <formula>#REF!</formula>
    </cfRule>
  </conditionalFormatting>
  <conditionalFormatting sqref="AG57">
    <cfRule type="cellIs" dxfId="820" priority="1" stopIfTrue="1" operator="lessThan">
      <formula>#REF!</formula>
    </cfRule>
  </conditionalFormatting>
  <dataValidations count="6">
    <dataValidation type="list" allowBlank="1" showInputMessage="1" showErrorMessage="1" sqref="C13:D14 I13:J13" xr:uid="{29B76895-0E2D-4C59-A961-0D6130F9A9C6}">
      <formula1>$K$11:$K$15</formula1>
    </dataValidation>
    <dataValidation type="list" allowBlank="1" showInputMessage="1" showErrorMessage="1" sqref="F66 AD66 X66 R66 L66" xr:uid="{81CB39C3-CEF7-498B-B764-56974DB9C708}">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27C73747-D337-4EDB-8ECD-128F75718B66}">
      <formula1>$F$9:$F$12</formula1>
    </dataValidation>
    <dataValidation type="list" allowBlank="1" showInputMessage="1" showErrorMessage="1" sqref="C15:D15" xr:uid="{8BF4DC3B-EA89-4CE9-B6E7-E137485A0F60}">
      <formula1>$F$10:$F$15</formula1>
    </dataValidation>
    <dataValidation type="list" allowBlank="1" showInputMessage="1" showErrorMessage="1" sqref="I12:J12 C12:D12" xr:uid="{CBA476B8-BD79-4531-9B91-970D267CE2A4}">
      <formula1>$B$10:$B$26</formula1>
    </dataValidation>
    <dataValidation type="list" allowBlank="1" showInputMessage="1" showErrorMessage="1" sqref="I11:J11 C11:D11" xr:uid="{6F72432A-D564-4CBE-84C0-F366C802A448}">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63A69128-2CA8-4E10-AA2A-863D3AD950F4}">
          <x14:formula1>
            <xm:f>Données!$P$8:$P$9</xm:f>
          </x14:formula1>
          <xm:sqref>G68 Y68 S68 M68 AE68</xm:sqref>
        </x14:dataValidation>
        <x14:dataValidation type="list" allowBlank="1" showInputMessage="1" showErrorMessage="1" xr:uid="{FA4D5702-2188-482C-A12E-1F485947440C}">
          <x14:formula1>
            <xm:f>Données!$H$14:$H$17</xm:f>
          </x14:formula1>
          <xm:sqref>K17 T9:T13</xm:sqref>
        </x14:dataValidation>
        <x14:dataValidation type="list" allowBlank="1" showInputMessage="1" showErrorMessage="1" xr:uid="{F68407DA-4D37-43C5-8B89-017CBB3E699C}">
          <x14:formula1>
            <xm:f>Données!$F$14:$F$17</xm:f>
          </x14:formula1>
          <xm:sqref>Z9:Z13</xm:sqref>
        </x14:dataValidation>
        <x14:dataValidation type="list" allowBlank="1" showInputMessage="1" showErrorMessage="1" xr:uid="{B10BD1EC-4FB9-4CE4-BB38-6C327CCB003E}">
          <x14:formula1>
            <xm:f>Données!$P$19:$P$20</xm:f>
          </x14:formula1>
          <xm:sqref>R9:R13</xm:sqref>
        </x14:dataValidation>
        <x14:dataValidation type="list" allowBlank="1" showInputMessage="1" showErrorMessage="1" xr:uid="{DCA2082B-B8AB-4B1B-B9A1-18B281F79751}">
          <x14:formula1>
            <xm:f>Données!$J$14:$J$43</xm:f>
          </x14:formula1>
          <xm:sqref>L9:L13</xm:sqref>
        </x14:dataValidation>
        <x14:dataValidation type="list" allowBlank="1" showInputMessage="1" showErrorMessage="1" xr:uid="{93C78148-53A2-49DA-B060-7D64B36FB902}">
          <x14:formula1>
            <xm:f>Données!$B$14:$B$43</xm:f>
          </x14:formula1>
          <xm:sqref>AE17:AF17 M17:N17 S17:T17 Y17:Z17 G17:H17</xm:sqref>
        </x14:dataValidation>
        <x14:dataValidation type="list" allowBlank="1" showInputMessage="1" showErrorMessage="1" xr:uid="{DA978CCC-A3F1-48BE-A12C-99CFC78139BA}">
          <x14:formula1>
            <xm:f>Données!$D$14:$D$53</xm:f>
          </x14:formula1>
          <xm:sqref>B11</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Feuil27"/>
  <dimension ref="A1:AP98"/>
  <sheetViews>
    <sheetView showGridLines="0" topLeftCell="B1"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D89:AJ89"/>
    <mergeCell ref="F89:M89"/>
    <mergeCell ref="F90:M90"/>
    <mergeCell ref="N89:T89"/>
    <mergeCell ref="N90:V90"/>
    <mergeCell ref="N91:T91"/>
    <mergeCell ref="B88:C88"/>
    <mergeCell ref="F88:M88"/>
    <mergeCell ref="N88:V88"/>
    <mergeCell ref="W88:AC88"/>
    <mergeCell ref="AD88:AJ88"/>
    <mergeCell ref="L18:N18"/>
    <mergeCell ref="R18:T18"/>
    <mergeCell ref="X18:Z18"/>
    <mergeCell ref="AD18:AF18"/>
    <mergeCell ref="G10:H10"/>
    <mergeCell ref="M13:N13"/>
    <mergeCell ref="G17:H17"/>
    <mergeCell ref="M17:N17"/>
    <mergeCell ref="S17:T17"/>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C81:G81"/>
    <mergeCell ref="L81:M81"/>
    <mergeCell ref="N81:R81"/>
    <mergeCell ref="S81:T81"/>
    <mergeCell ref="W81:Y81"/>
    <mergeCell ref="Z81:AD81"/>
    <mergeCell ref="B84:C84"/>
    <mergeCell ref="F84:M84"/>
    <mergeCell ref="N84:V84"/>
    <mergeCell ref="W84:AC84"/>
    <mergeCell ref="AD84:AJ84"/>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s>
  <conditionalFormatting sqref="AH27 A27:B27 F27:G27 E22:E27 Q66">
    <cfRule type="cellIs" dxfId="819" priority="41" stopIfTrue="1" operator="lessThan">
      <formula>#REF!</formula>
    </cfRule>
  </conditionalFormatting>
  <conditionalFormatting sqref="L27:M27">
    <cfRule type="cellIs" dxfId="818" priority="40" stopIfTrue="1" operator="lessThan">
      <formula>#REF!</formula>
    </cfRule>
  </conditionalFormatting>
  <conditionalFormatting sqref="R27:S27 AG36:AG37 AG40:AG45 AG48:AG55 AG21:AG33 AG58:AG66">
    <cfRule type="cellIs" dxfId="817" priority="39" stopIfTrue="1" operator="lessThan">
      <formula>#REF!</formula>
    </cfRule>
  </conditionalFormatting>
  <conditionalFormatting sqref="E29:E33 K22:K27 Q22:Q27 W22:W27 AC22:AC27 E66 K66 W66 AC66">
    <cfRule type="cellIs" dxfId="816" priority="38" stopIfTrue="1" operator="lessThan">
      <formula>#REF!</formula>
    </cfRule>
  </conditionalFormatting>
  <conditionalFormatting sqref="E36:E37">
    <cfRule type="cellIs" dxfId="815" priority="37" stopIfTrue="1" operator="lessThan">
      <formula>#REF!</formula>
    </cfRule>
  </conditionalFormatting>
  <conditionalFormatting sqref="E40:E45">
    <cfRule type="cellIs" dxfId="814" priority="36" stopIfTrue="1" operator="lessThan">
      <formula>#REF!</formula>
    </cfRule>
  </conditionalFormatting>
  <conditionalFormatting sqref="E48:E55">
    <cfRule type="cellIs" dxfId="813" priority="35" stopIfTrue="1" operator="lessThan">
      <formula>#REF!</formula>
    </cfRule>
  </conditionalFormatting>
  <conditionalFormatting sqref="E58:E65">
    <cfRule type="cellIs" dxfId="812" priority="34" stopIfTrue="1" operator="lessThan">
      <formula>#REF!</formula>
    </cfRule>
  </conditionalFormatting>
  <conditionalFormatting sqref="K29:K33">
    <cfRule type="cellIs" dxfId="811" priority="33" stopIfTrue="1" operator="lessThan">
      <formula>#REF!</formula>
    </cfRule>
  </conditionalFormatting>
  <conditionalFormatting sqref="K36:K37">
    <cfRule type="cellIs" dxfId="810" priority="32" stopIfTrue="1" operator="lessThan">
      <formula>#REF!</formula>
    </cfRule>
  </conditionalFormatting>
  <conditionalFormatting sqref="K40:K45">
    <cfRule type="cellIs" dxfId="809" priority="31" stopIfTrue="1" operator="lessThan">
      <formula>#REF!</formula>
    </cfRule>
  </conditionalFormatting>
  <conditionalFormatting sqref="K48:K55">
    <cfRule type="cellIs" dxfId="808" priority="30" stopIfTrue="1" operator="lessThan">
      <formula>#REF!</formula>
    </cfRule>
  </conditionalFormatting>
  <conditionalFormatting sqref="K58:K65">
    <cfRule type="cellIs" dxfId="807" priority="29" stopIfTrue="1" operator="lessThan">
      <formula>#REF!</formula>
    </cfRule>
  </conditionalFormatting>
  <conditionalFormatting sqref="Q29:Q33">
    <cfRule type="cellIs" dxfId="806" priority="28" stopIfTrue="1" operator="lessThan">
      <formula>#REF!</formula>
    </cfRule>
  </conditionalFormatting>
  <conditionalFormatting sqref="Q36:Q37">
    <cfRule type="cellIs" dxfId="805" priority="27" stopIfTrue="1" operator="lessThan">
      <formula>#REF!</formula>
    </cfRule>
  </conditionalFormatting>
  <conditionalFormatting sqref="Q40:Q45">
    <cfRule type="cellIs" dxfId="804" priority="26" stopIfTrue="1" operator="lessThan">
      <formula>#REF!</formula>
    </cfRule>
  </conditionalFormatting>
  <conditionalFormatting sqref="Q48:Q55">
    <cfRule type="cellIs" dxfId="803" priority="25" stopIfTrue="1" operator="lessThan">
      <formula>#REF!</formula>
    </cfRule>
  </conditionalFormatting>
  <conditionalFormatting sqref="Q58:Q65">
    <cfRule type="cellIs" dxfId="802" priority="24" stopIfTrue="1" operator="lessThan">
      <formula>#REF!</formula>
    </cfRule>
  </conditionalFormatting>
  <conditionalFormatting sqref="P66">
    <cfRule type="cellIs" dxfId="801" priority="23" stopIfTrue="1" operator="lessThan">
      <formula>#REF!</formula>
    </cfRule>
  </conditionalFormatting>
  <conditionalFormatting sqref="X27:Y27">
    <cfRule type="cellIs" dxfId="800" priority="22" stopIfTrue="1" operator="lessThan">
      <formula>#REF!</formula>
    </cfRule>
  </conditionalFormatting>
  <conditionalFormatting sqref="AD27:AE27">
    <cfRule type="cellIs" dxfId="799" priority="21" stopIfTrue="1" operator="lessThan">
      <formula>#REF!</formula>
    </cfRule>
  </conditionalFormatting>
  <conditionalFormatting sqref="W29:W33">
    <cfRule type="cellIs" dxfId="798" priority="20" stopIfTrue="1" operator="lessThan">
      <formula>#REF!</formula>
    </cfRule>
  </conditionalFormatting>
  <conditionalFormatting sqref="W36:W37">
    <cfRule type="cellIs" dxfId="797" priority="19" stopIfTrue="1" operator="lessThan">
      <formula>#REF!</formula>
    </cfRule>
  </conditionalFormatting>
  <conditionalFormatting sqref="W40:W45">
    <cfRule type="cellIs" dxfId="796" priority="18" stopIfTrue="1" operator="lessThan">
      <formula>#REF!</formula>
    </cfRule>
  </conditionalFormatting>
  <conditionalFormatting sqref="W48:W55">
    <cfRule type="cellIs" dxfId="795" priority="17" stopIfTrue="1" operator="lessThan">
      <formula>#REF!</formula>
    </cfRule>
  </conditionalFormatting>
  <conditionalFormatting sqref="W58:W65">
    <cfRule type="cellIs" dxfId="794" priority="16" stopIfTrue="1" operator="lessThan">
      <formula>#REF!</formula>
    </cfRule>
  </conditionalFormatting>
  <conditionalFormatting sqref="AC29:AC33">
    <cfRule type="cellIs" dxfId="793" priority="15" stopIfTrue="1" operator="lessThan">
      <formula>#REF!</formula>
    </cfRule>
  </conditionalFormatting>
  <conditionalFormatting sqref="AC36:AC37">
    <cfRule type="cellIs" dxfId="792" priority="14" stopIfTrue="1" operator="lessThan">
      <formula>#REF!</formula>
    </cfRule>
  </conditionalFormatting>
  <conditionalFormatting sqref="AC40:AC45">
    <cfRule type="cellIs" dxfId="791" priority="13" stopIfTrue="1" operator="lessThan">
      <formula>#REF!</formula>
    </cfRule>
  </conditionalFormatting>
  <conditionalFormatting sqref="AC48:AC55">
    <cfRule type="cellIs" dxfId="790" priority="12" stopIfTrue="1" operator="lessThan">
      <formula>#REF!</formula>
    </cfRule>
  </conditionalFormatting>
  <conditionalFormatting sqref="AC58:AC65">
    <cfRule type="cellIs" dxfId="789" priority="11" stopIfTrue="1" operator="lessThan">
      <formula>#REF!</formula>
    </cfRule>
  </conditionalFormatting>
  <conditionalFormatting sqref="V66">
    <cfRule type="cellIs" dxfId="788" priority="10" stopIfTrue="1" operator="lessThan">
      <formula>#REF!</formula>
    </cfRule>
  </conditionalFormatting>
  <conditionalFormatting sqref="AB66">
    <cfRule type="cellIs" dxfId="787" priority="9" stopIfTrue="1" operator="lessThan">
      <formula>#REF!</formula>
    </cfRule>
  </conditionalFormatting>
  <conditionalFormatting sqref="N27">
    <cfRule type="cellIs" dxfId="786" priority="8" stopIfTrue="1" operator="lessThan">
      <formula>#REF!</formula>
    </cfRule>
  </conditionalFormatting>
  <conditionalFormatting sqref="T27">
    <cfRule type="cellIs" dxfId="785" priority="7" stopIfTrue="1" operator="lessThan">
      <formula>#REF!</formula>
    </cfRule>
  </conditionalFormatting>
  <conditionalFormatting sqref="Z27">
    <cfRule type="cellIs" dxfId="784" priority="6" stopIfTrue="1" operator="lessThan">
      <formula>#REF!</formula>
    </cfRule>
  </conditionalFormatting>
  <conditionalFormatting sqref="AF27">
    <cfRule type="cellIs" dxfId="783" priority="5" stopIfTrue="1" operator="lessThan">
      <formula>#REF!</formula>
    </cfRule>
  </conditionalFormatting>
  <conditionalFormatting sqref="AG35">
    <cfRule type="cellIs" dxfId="782" priority="4" stopIfTrue="1" operator="lessThan">
      <formula>#REF!</formula>
    </cfRule>
  </conditionalFormatting>
  <conditionalFormatting sqref="AG39">
    <cfRule type="cellIs" dxfId="781" priority="3" stopIfTrue="1" operator="lessThan">
      <formula>#REF!</formula>
    </cfRule>
  </conditionalFormatting>
  <conditionalFormatting sqref="AG47">
    <cfRule type="cellIs" dxfId="780" priority="2" stopIfTrue="1" operator="lessThan">
      <formula>#REF!</formula>
    </cfRule>
  </conditionalFormatting>
  <conditionalFormatting sqref="AG57">
    <cfRule type="cellIs" dxfId="779" priority="1" stopIfTrue="1" operator="lessThan">
      <formula>#REF!</formula>
    </cfRule>
  </conditionalFormatting>
  <dataValidations count="6">
    <dataValidation type="list" allowBlank="1" showInputMessage="1" showErrorMessage="1" sqref="C13:D14 I13:J13" xr:uid="{1AD60DE2-19C9-48AB-9ADE-DA37FB57CEA3}">
      <formula1>$K$11:$K$15</formula1>
    </dataValidation>
    <dataValidation type="list" allowBlank="1" showInputMessage="1" showErrorMessage="1" sqref="F66 AD66 X66 R66 L66" xr:uid="{5A45ECE4-F210-4AB8-9E51-8E191A97233D}">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3ED62CAD-5EB1-4C15-A381-3567EFA4E1DC}">
      <formula1>$F$9:$F$12</formula1>
    </dataValidation>
    <dataValidation type="list" allowBlank="1" showInputMessage="1" showErrorMessage="1" sqref="C15:D15" xr:uid="{009EBE5D-905E-46C9-A1A0-8AEBFED46E9F}">
      <formula1>$F$10:$F$15</formula1>
    </dataValidation>
    <dataValidation type="list" allowBlank="1" showInputMessage="1" showErrorMessage="1" sqref="I12:J12 C12:D12" xr:uid="{DDE823EA-3F5D-472C-96E5-B786B1767911}">
      <formula1>$B$10:$B$26</formula1>
    </dataValidation>
    <dataValidation type="list" allowBlank="1" showInputMessage="1" showErrorMessage="1" sqref="I11:J11 C11:D11" xr:uid="{3DAF10A7-88D7-4957-8962-B3FE15E1942D}">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C9EF5C1D-A939-4205-AFC0-51762BCFBEAB}">
          <x14:formula1>
            <xm:f>Données!$F$14:$F$17</xm:f>
          </x14:formula1>
          <xm:sqref>Z9:Z13</xm:sqref>
        </x14:dataValidation>
        <x14:dataValidation type="list" allowBlank="1" showInputMessage="1" showErrorMessage="1" xr:uid="{0910286B-5DE8-4B40-8AA5-57F3D3CE76B6}">
          <x14:formula1>
            <xm:f>Données!$H$14:$H$17</xm:f>
          </x14:formula1>
          <xm:sqref>K17 T9:T13</xm:sqref>
        </x14:dataValidation>
        <x14:dataValidation type="list" allowBlank="1" showInputMessage="1" showErrorMessage="1" xr:uid="{BAC98437-7B8F-4440-B499-171EDE283785}">
          <x14:formula1>
            <xm:f>Données!$P$8:$P$9</xm:f>
          </x14:formula1>
          <xm:sqref>G68 Y68 S68 M68 AE68</xm:sqref>
        </x14:dataValidation>
        <x14:dataValidation type="list" allowBlank="1" showInputMessage="1" showErrorMessage="1" xr:uid="{C7E43C61-A1C3-4DE6-9F30-04EA6A516C5F}">
          <x14:formula1>
            <xm:f>Données!$P$19:$P$20</xm:f>
          </x14:formula1>
          <xm:sqref>R9:R13</xm:sqref>
        </x14:dataValidation>
        <x14:dataValidation type="list" allowBlank="1" showInputMessage="1" showErrorMessage="1" xr:uid="{9A6A7683-A165-4D24-84AE-8A5BA22EC508}">
          <x14:formula1>
            <xm:f>Données!$J$14:$J$43</xm:f>
          </x14:formula1>
          <xm:sqref>L9:L13</xm:sqref>
        </x14:dataValidation>
        <x14:dataValidation type="list" allowBlank="1" showInputMessage="1" showErrorMessage="1" xr:uid="{46FE2C7B-FC71-4F64-AAC1-80C98C23656A}">
          <x14:formula1>
            <xm:f>Données!$B$14:$B$43</xm:f>
          </x14:formula1>
          <xm:sqref>AE17:AF17 M17:N17 S17:T17 Y17:Z17 G17:H17</xm:sqref>
        </x14:dataValidation>
        <x14:dataValidation type="list" allowBlank="1" showInputMessage="1" showErrorMessage="1" xr:uid="{DA13D3A7-865D-4FF2-955B-FF5116946C03}">
          <x14:formula1>
            <xm:f>Données!$D$14:$D$53</xm:f>
          </x14:formula1>
          <xm:sqref>B11</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Feuil28"/>
  <dimension ref="A1:AP98"/>
  <sheetViews>
    <sheetView showGridLines="0" topLeftCell="B1"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D89:AJ89"/>
    <mergeCell ref="F89:M89"/>
    <mergeCell ref="F90:M90"/>
    <mergeCell ref="N89:T89"/>
    <mergeCell ref="N90:V90"/>
    <mergeCell ref="N91:T91"/>
    <mergeCell ref="B88:C88"/>
    <mergeCell ref="F88:M88"/>
    <mergeCell ref="N88:V88"/>
    <mergeCell ref="W88:AC88"/>
    <mergeCell ref="AD88:AJ88"/>
    <mergeCell ref="L18:N18"/>
    <mergeCell ref="R18:T18"/>
    <mergeCell ref="X18:Z18"/>
    <mergeCell ref="AD18:AF18"/>
    <mergeCell ref="G10:H10"/>
    <mergeCell ref="M13:N13"/>
    <mergeCell ref="G17:H17"/>
    <mergeCell ref="M17:N17"/>
    <mergeCell ref="S17:T17"/>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C81:G81"/>
    <mergeCell ref="L81:M81"/>
    <mergeCell ref="N81:R81"/>
    <mergeCell ref="S81:T81"/>
    <mergeCell ref="W81:Y81"/>
    <mergeCell ref="Z81:AD81"/>
    <mergeCell ref="B84:C84"/>
    <mergeCell ref="F84:M84"/>
    <mergeCell ref="N84:V84"/>
    <mergeCell ref="W84:AC84"/>
    <mergeCell ref="AD84:AJ84"/>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s>
  <conditionalFormatting sqref="AH27 A27:B27 F27:G27 E22:E27 Q66">
    <cfRule type="cellIs" dxfId="778" priority="41" stopIfTrue="1" operator="lessThan">
      <formula>#REF!</formula>
    </cfRule>
  </conditionalFormatting>
  <conditionalFormatting sqref="L27:M27">
    <cfRule type="cellIs" dxfId="777" priority="40" stopIfTrue="1" operator="lessThan">
      <formula>#REF!</formula>
    </cfRule>
  </conditionalFormatting>
  <conditionalFormatting sqref="R27:S27 AG36:AG37 AG40:AG45 AG48:AG55 AG21:AG33 AG58:AG66">
    <cfRule type="cellIs" dxfId="776" priority="39" stopIfTrue="1" operator="lessThan">
      <formula>#REF!</formula>
    </cfRule>
  </conditionalFormatting>
  <conditionalFormatting sqref="E29:E33 K22:K27 Q22:Q27 W22:W27 AC22:AC27 E66 K66 W66 AC66">
    <cfRule type="cellIs" dxfId="775" priority="38" stopIfTrue="1" operator="lessThan">
      <formula>#REF!</formula>
    </cfRule>
  </conditionalFormatting>
  <conditionalFormatting sqref="E36:E37">
    <cfRule type="cellIs" dxfId="774" priority="37" stopIfTrue="1" operator="lessThan">
      <formula>#REF!</formula>
    </cfRule>
  </conditionalFormatting>
  <conditionalFormatting sqref="E40:E45">
    <cfRule type="cellIs" dxfId="773" priority="36" stopIfTrue="1" operator="lessThan">
      <formula>#REF!</formula>
    </cfRule>
  </conditionalFormatting>
  <conditionalFormatting sqref="E48:E55">
    <cfRule type="cellIs" dxfId="772" priority="35" stopIfTrue="1" operator="lessThan">
      <formula>#REF!</formula>
    </cfRule>
  </conditionalFormatting>
  <conditionalFormatting sqref="E58:E65">
    <cfRule type="cellIs" dxfId="771" priority="34" stopIfTrue="1" operator="lessThan">
      <formula>#REF!</formula>
    </cfRule>
  </conditionalFormatting>
  <conditionalFormatting sqref="K29:K33">
    <cfRule type="cellIs" dxfId="770" priority="33" stopIfTrue="1" operator="lessThan">
      <formula>#REF!</formula>
    </cfRule>
  </conditionalFormatting>
  <conditionalFormatting sqref="K36:K37">
    <cfRule type="cellIs" dxfId="769" priority="32" stopIfTrue="1" operator="lessThan">
      <formula>#REF!</formula>
    </cfRule>
  </conditionalFormatting>
  <conditionalFormatting sqref="K40:K45">
    <cfRule type="cellIs" dxfId="768" priority="31" stopIfTrue="1" operator="lessThan">
      <formula>#REF!</formula>
    </cfRule>
  </conditionalFormatting>
  <conditionalFormatting sqref="K48:K55">
    <cfRule type="cellIs" dxfId="767" priority="30" stopIfTrue="1" operator="lessThan">
      <formula>#REF!</formula>
    </cfRule>
  </conditionalFormatting>
  <conditionalFormatting sqref="K58:K65">
    <cfRule type="cellIs" dxfId="766" priority="29" stopIfTrue="1" operator="lessThan">
      <formula>#REF!</formula>
    </cfRule>
  </conditionalFormatting>
  <conditionalFormatting sqref="Q29:Q33">
    <cfRule type="cellIs" dxfId="765" priority="28" stopIfTrue="1" operator="lessThan">
      <formula>#REF!</formula>
    </cfRule>
  </conditionalFormatting>
  <conditionalFormatting sqref="Q36:Q37">
    <cfRule type="cellIs" dxfId="764" priority="27" stopIfTrue="1" operator="lessThan">
      <formula>#REF!</formula>
    </cfRule>
  </conditionalFormatting>
  <conditionalFormatting sqref="Q40:Q45">
    <cfRule type="cellIs" dxfId="763" priority="26" stopIfTrue="1" operator="lessThan">
      <formula>#REF!</formula>
    </cfRule>
  </conditionalFormatting>
  <conditionalFormatting sqref="Q48:Q55">
    <cfRule type="cellIs" dxfId="762" priority="25" stopIfTrue="1" operator="lessThan">
      <formula>#REF!</formula>
    </cfRule>
  </conditionalFormatting>
  <conditionalFormatting sqref="Q58:Q65">
    <cfRule type="cellIs" dxfId="761" priority="24" stopIfTrue="1" operator="lessThan">
      <formula>#REF!</formula>
    </cfRule>
  </conditionalFormatting>
  <conditionalFormatting sqref="P66">
    <cfRule type="cellIs" dxfId="760" priority="23" stopIfTrue="1" operator="lessThan">
      <formula>#REF!</formula>
    </cfRule>
  </conditionalFormatting>
  <conditionalFormatting sqref="X27:Y27">
    <cfRule type="cellIs" dxfId="759" priority="22" stopIfTrue="1" operator="lessThan">
      <formula>#REF!</formula>
    </cfRule>
  </conditionalFormatting>
  <conditionalFormatting sqref="AD27:AE27">
    <cfRule type="cellIs" dxfId="758" priority="21" stopIfTrue="1" operator="lessThan">
      <formula>#REF!</formula>
    </cfRule>
  </conditionalFormatting>
  <conditionalFormatting sqref="W29:W33">
    <cfRule type="cellIs" dxfId="757" priority="20" stopIfTrue="1" operator="lessThan">
      <formula>#REF!</formula>
    </cfRule>
  </conditionalFormatting>
  <conditionalFormatting sqref="W36:W37">
    <cfRule type="cellIs" dxfId="756" priority="19" stopIfTrue="1" operator="lessThan">
      <formula>#REF!</formula>
    </cfRule>
  </conditionalFormatting>
  <conditionalFormatting sqref="W40:W45">
    <cfRule type="cellIs" dxfId="755" priority="18" stopIfTrue="1" operator="lessThan">
      <formula>#REF!</formula>
    </cfRule>
  </conditionalFormatting>
  <conditionalFormatting sqref="W48:W55">
    <cfRule type="cellIs" dxfId="754" priority="17" stopIfTrue="1" operator="lessThan">
      <formula>#REF!</formula>
    </cfRule>
  </conditionalFormatting>
  <conditionalFormatting sqref="W58:W65">
    <cfRule type="cellIs" dxfId="753" priority="16" stopIfTrue="1" operator="lessThan">
      <formula>#REF!</formula>
    </cfRule>
  </conditionalFormatting>
  <conditionalFormatting sqref="AC29:AC33">
    <cfRule type="cellIs" dxfId="752" priority="15" stopIfTrue="1" operator="lessThan">
      <formula>#REF!</formula>
    </cfRule>
  </conditionalFormatting>
  <conditionalFormatting sqref="AC36:AC37">
    <cfRule type="cellIs" dxfId="751" priority="14" stopIfTrue="1" operator="lessThan">
      <formula>#REF!</formula>
    </cfRule>
  </conditionalFormatting>
  <conditionalFormatting sqref="AC40:AC45">
    <cfRule type="cellIs" dxfId="750" priority="13" stopIfTrue="1" operator="lessThan">
      <formula>#REF!</formula>
    </cfRule>
  </conditionalFormatting>
  <conditionalFormatting sqref="AC48:AC55">
    <cfRule type="cellIs" dxfId="749" priority="12" stopIfTrue="1" operator="lessThan">
      <formula>#REF!</formula>
    </cfRule>
  </conditionalFormatting>
  <conditionalFormatting sqref="AC58:AC65">
    <cfRule type="cellIs" dxfId="748" priority="11" stopIfTrue="1" operator="lessThan">
      <formula>#REF!</formula>
    </cfRule>
  </conditionalFormatting>
  <conditionalFormatting sqref="V66">
    <cfRule type="cellIs" dxfId="747" priority="10" stopIfTrue="1" operator="lessThan">
      <formula>#REF!</formula>
    </cfRule>
  </conditionalFormatting>
  <conditionalFormatting sqref="AB66">
    <cfRule type="cellIs" dxfId="746" priority="9" stopIfTrue="1" operator="lessThan">
      <formula>#REF!</formula>
    </cfRule>
  </conditionalFormatting>
  <conditionalFormatting sqref="N27">
    <cfRule type="cellIs" dxfId="745" priority="8" stopIfTrue="1" operator="lessThan">
      <formula>#REF!</formula>
    </cfRule>
  </conditionalFormatting>
  <conditionalFormatting sqref="T27">
    <cfRule type="cellIs" dxfId="744" priority="7" stopIfTrue="1" operator="lessThan">
      <formula>#REF!</formula>
    </cfRule>
  </conditionalFormatting>
  <conditionalFormatting sqref="Z27">
    <cfRule type="cellIs" dxfId="743" priority="6" stopIfTrue="1" operator="lessThan">
      <formula>#REF!</formula>
    </cfRule>
  </conditionalFormatting>
  <conditionalFormatting sqref="AF27">
    <cfRule type="cellIs" dxfId="742" priority="5" stopIfTrue="1" operator="lessThan">
      <formula>#REF!</formula>
    </cfRule>
  </conditionalFormatting>
  <conditionalFormatting sqref="AG35">
    <cfRule type="cellIs" dxfId="741" priority="4" stopIfTrue="1" operator="lessThan">
      <formula>#REF!</formula>
    </cfRule>
  </conditionalFormatting>
  <conditionalFormatting sqref="AG39">
    <cfRule type="cellIs" dxfId="740" priority="3" stopIfTrue="1" operator="lessThan">
      <formula>#REF!</formula>
    </cfRule>
  </conditionalFormatting>
  <conditionalFormatting sqref="AG47">
    <cfRule type="cellIs" dxfId="739" priority="2" stopIfTrue="1" operator="lessThan">
      <formula>#REF!</formula>
    </cfRule>
  </conditionalFormatting>
  <conditionalFormatting sqref="AG57">
    <cfRule type="cellIs" dxfId="738" priority="1" stopIfTrue="1" operator="lessThan">
      <formula>#REF!</formula>
    </cfRule>
  </conditionalFormatting>
  <dataValidations count="6">
    <dataValidation type="list" allowBlank="1" showInputMessage="1" showErrorMessage="1" sqref="C13:D14 I13:J13" xr:uid="{CC2AB954-D68A-46DA-91A2-3E0A125FDF24}">
      <formula1>$K$11:$K$15</formula1>
    </dataValidation>
    <dataValidation type="list" allowBlank="1" showInputMessage="1" showErrorMessage="1" sqref="F66 AD66 X66 R66 L66" xr:uid="{4B0768B2-6997-404B-BFE0-E5A944D223ED}">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FB43A517-777A-466F-8F06-CD364A70E108}">
      <formula1>$F$9:$F$12</formula1>
    </dataValidation>
    <dataValidation type="list" allowBlank="1" showInputMessage="1" showErrorMessage="1" sqref="C15:D15" xr:uid="{5D5E3DF1-0258-45C8-8B12-6D8141C7E96A}">
      <formula1>$F$10:$F$15</formula1>
    </dataValidation>
    <dataValidation type="list" allowBlank="1" showInputMessage="1" showErrorMessage="1" sqref="I12:J12 C12:D12" xr:uid="{CE1AC215-25E5-428C-9F8F-BAB1B8B6C6C9}">
      <formula1>$B$10:$B$26</formula1>
    </dataValidation>
    <dataValidation type="list" allowBlank="1" showInputMessage="1" showErrorMessage="1" sqref="I11:J11 C11:D11" xr:uid="{78542AFF-FBA3-4F80-8C21-35C74CB378D2}">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C25DA13F-A78C-40A8-BAA4-9DACD09676DB}">
          <x14:formula1>
            <xm:f>Données!$P$8:$P$9</xm:f>
          </x14:formula1>
          <xm:sqref>G68 Y68 S68 M68 AE68</xm:sqref>
        </x14:dataValidation>
        <x14:dataValidation type="list" allowBlank="1" showInputMessage="1" showErrorMessage="1" xr:uid="{61D6CB91-4806-49B0-B056-536E4CC45FF4}">
          <x14:formula1>
            <xm:f>Données!$H$14:$H$17</xm:f>
          </x14:formula1>
          <xm:sqref>K17 T9:T13</xm:sqref>
        </x14:dataValidation>
        <x14:dataValidation type="list" allowBlank="1" showInputMessage="1" showErrorMessage="1" xr:uid="{43193E46-B70C-40C0-B284-668F3A0D5393}">
          <x14:formula1>
            <xm:f>Données!$F$14:$F$17</xm:f>
          </x14:formula1>
          <xm:sqref>Z9:Z13</xm:sqref>
        </x14:dataValidation>
        <x14:dataValidation type="list" allowBlank="1" showInputMessage="1" showErrorMessage="1" xr:uid="{23EE110B-119B-4CDD-8F01-8811B1313057}">
          <x14:formula1>
            <xm:f>Données!$P$19:$P$20</xm:f>
          </x14:formula1>
          <xm:sqref>R9:R13</xm:sqref>
        </x14:dataValidation>
        <x14:dataValidation type="list" allowBlank="1" showInputMessage="1" showErrorMessage="1" xr:uid="{CD45EE68-5825-4D66-BEBD-CFA7F7DD0F4A}">
          <x14:formula1>
            <xm:f>Données!$J$14:$J$43</xm:f>
          </x14:formula1>
          <xm:sqref>L9:L13</xm:sqref>
        </x14:dataValidation>
        <x14:dataValidation type="list" allowBlank="1" showInputMessage="1" showErrorMessage="1" xr:uid="{7C6C5F62-E3AC-4293-9C03-FB02955FC0F4}">
          <x14:formula1>
            <xm:f>Données!$B$14:$B$43</xm:f>
          </x14:formula1>
          <xm:sqref>AE17:AF17 M17:N17 S17:T17 Y17:Z17 G17:H17</xm:sqref>
        </x14:dataValidation>
        <x14:dataValidation type="list" allowBlank="1" showInputMessage="1" showErrorMessage="1" xr:uid="{57632670-62F7-4271-B9DE-142B0AA85AB3}">
          <x14:formula1>
            <xm:f>Données!$D$14:$D$53</xm:f>
          </x14:formula1>
          <xm:sqref>B11</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Feuil29"/>
  <dimension ref="A1:AP98"/>
  <sheetViews>
    <sheetView showGridLines="0" topLeftCell="B13" zoomScale="80" zoomScaleNormal="80" workbookViewId="0">
      <pane xSplit="3" topLeftCell="E1" activePane="topRight" state="frozen"/>
      <selection activeCell="F48" sqref="F48:F52"/>
      <selection pane="topRight" activeCell="B13"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D89:AJ89"/>
    <mergeCell ref="F89:M89"/>
    <mergeCell ref="F90:M90"/>
    <mergeCell ref="N89:T89"/>
    <mergeCell ref="N90:V90"/>
    <mergeCell ref="N91:T91"/>
    <mergeCell ref="B88:C88"/>
    <mergeCell ref="F88:M88"/>
    <mergeCell ref="N88:V88"/>
    <mergeCell ref="W88:AC88"/>
    <mergeCell ref="AD88:AJ88"/>
    <mergeCell ref="L18:N18"/>
    <mergeCell ref="R18:T18"/>
    <mergeCell ref="X18:Z18"/>
    <mergeCell ref="AD18:AF18"/>
    <mergeCell ref="G10:H10"/>
    <mergeCell ref="M13:N13"/>
    <mergeCell ref="G17:H17"/>
    <mergeCell ref="M17:N17"/>
    <mergeCell ref="S17:T17"/>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C81:G81"/>
    <mergeCell ref="L81:M81"/>
    <mergeCell ref="N81:R81"/>
    <mergeCell ref="S81:T81"/>
    <mergeCell ref="W81:Y81"/>
    <mergeCell ref="Z81:AD81"/>
    <mergeCell ref="B84:C84"/>
    <mergeCell ref="F84:M84"/>
    <mergeCell ref="N84:V84"/>
    <mergeCell ref="W84:AC84"/>
    <mergeCell ref="AD84:AJ84"/>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s>
  <conditionalFormatting sqref="AH27 A27:B27 F27:G27 E22:E27 Q66">
    <cfRule type="cellIs" dxfId="737" priority="41" stopIfTrue="1" operator="lessThan">
      <formula>#REF!</formula>
    </cfRule>
  </conditionalFormatting>
  <conditionalFormatting sqref="L27:M27">
    <cfRule type="cellIs" dxfId="736" priority="40" stopIfTrue="1" operator="lessThan">
      <formula>#REF!</formula>
    </cfRule>
  </conditionalFormatting>
  <conditionalFormatting sqref="R27:S27 AG36:AG37 AG40:AG45 AG48:AG55 AG21:AG33 AG58:AG66">
    <cfRule type="cellIs" dxfId="735" priority="39" stopIfTrue="1" operator="lessThan">
      <formula>#REF!</formula>
    </cfRule>
  </conditionalFormatting>
  <conditionalFormatting sqref="E29:E33 K22:K27 Q22:Q27 W22:W27 AC22:AC27 E66 K66 W66 AC66">
    <cfRule type="cellIs" dxfId="734" priority="38" stopIfTrue="1" operator="lessThan">
      <formula>#REF!</formula>
    </cfRule>
  </conditionalFormatting>
  <conditionalFormatting sqref="E36:E37">
    <cfRule type="cellIs" dxfId="733" priority="37" stopIfTrue="1" operator="lessThan">
      <formula>#REF!</formula>
    </cfRule>
  </conditionalFormatting>
  <conditionalFormatting sqref="E40:E45">
    <cfRule type="cellIs" dxfId="732" priority="36" stopIfTrue="1" operator="lessThan">
      <formula>#REF!</formula>
    </cfRule>
  </conditionalFormatting>
  <conditionalFormatting sqref="E48:E55">
    <cfRule type="cellIs" dxfId="731" priority="35" stopIfTrue="1" operator="lessThan">
      <formula>#REF!</formula>
    </cfRule>
  </conditionalFormatting>
  <conditionalFormatting sqref="E58:E65">
    <cfRule type="cellIs" dxfId="730" priority="34" stopIfTrue="1" operator="lessThan">
      <formula>#REF!</formula>
    </cfRule>
  </conditionalFormatting>
  <conditionalFormatting sqref="K29:K33">
    <cfRule type="cellIs" dxfId="729" priority="33" stopIfTrue="1" operator="lessThan">
      <formula>#REF!</formula>
    </cfRule>
  </conditionalFormatting>
  <conditionalFormatting sqref="K36:K37">
    <cfRule type="cellIs" dxfId="728" priority="32" stopIfTrue="1" operator="lessThan">
      <formula>#REF!</formula>
    </cfRule>
  </conditionalFormatting>
  <conditionalFormatting sqref="K40:K45">
    <cfRule type="cellIs" dxfId="727" priority="31" stopIfTrue="1" operator="lessThan">
      <formula>#REF!</formula>
    </cfRule>
  </conditionalFormatting>
  <conditionalFormatting sqref="K48:K55">
    <cfRule type="cellIs" dxfId="726" priority="30" stopIfTrue="1" operator="lessThan">
      <formula>#REF!</formula>
    </cfRule>
  </conditionalFormatting>
  <conditionalFormatting sqref="K58:K65">
    <cfRule type="cellIs" dxfId="725" priority="29" stopIfTrue="1" operator="lessThan">
      <formula>#REF!</formula>
    </cfRule>
  </conditionalFormatting>
  <conditionalFormatting sqref="Q29:Q33">
    <cfRule type="cellIs" dxfId="724" priority="28" stopIfTrue="1" operator="lessThan">
      <formula>#REF!</formula>
    </cfRule>
  </conditionalFormatting>
  <conditionalFormatting sqref="Q36:Q37">
    <cfRule type="cellIs" dxfId="723" priority="27" stopIfTrue="1" operator="lessThan">
      <formula>#REF!</formula>
    </cfRule>
  </conditionalFormatting>
  <conditionalFormatting sqref="Q40:Q45">
    <cfRule type="cellIs" dxfId="722" priority="26" stopIfTrue="1" operator="lessThan">
      <formula>#REF!</formula>
    </cfRule>
  </conditionalFormatting>
  <conditionalFormatting sqref="Q48:Q55">
    <cfRule type="cellIs" dxfId="721" priority="25" stopIfTrue="1" operator="lessThan">
      <formula>#REF!</formula>
    </cfRule>
  </conditionalFormatting>
  <conditionalFormatting sqref="Q58:Q65">
    <cfRule type="cellIs" dxfId="720" priority="24" stopIfTrue="1" operator="lessThan">
      <formula>#REF!</formula>
    </cfRule>
  </conditionalFormatting>
  <conditionalFormatting sqref="P66">
    <cfRule type="cellIs" dxfId="719" priority="23" stopIfTrue="1" operator="lessThan">
      <formula>#REF!</formula>
    </cfRule>
  </conditionalFormatting>
  <conditionalFormatting sqref="X27:Y27">
    <cfRule type="cellIs" dxfId="718" priority="22" stopIfTrue="1" operator="lessThan">
      <formula>#REF!</formula>
    </cfRule>
  </conditionalFormatting>
  <conditionalFormatting sqref="AD27:AE27">
    <cfRule type="cellIs" dxfId="717" priority="21" stopIfTrue="1" operator="lessThan">
      <formula>#REF!</formula>
    </cfRule>
  </conditionalFormatting>
  <conditionalFormatting sqref="W29:W33">
    <cfRule type="cellIs" dxfId="716" priority="20" stopIfTrue="1" operator="lessThan">
      <formula>#REF!</formula>
    </cfRule>
  </conditionalFormatting>
  <conditionalFormatting sqref="W36:W37">
    <cfRule type="cellIs" dxfId="715" priority="19" stopIfTrue="1" operator="lessThan">
      <formula>#REF!</formula>
    </cfRule>
  </conditionalFormatting>
  <conditionalFormatting sqref="W40:W45">
    <cfRule type="cellIs" dxfId="714" priority="18" stopIfTrue="1" operator="lessThan">
      <formula>#REF!</formula>
    </cfRule>
  </conditionalFormatting>
  <conditionalFormatting sqref="W48:W55">
    <cfRule type="cellIs" dxfId="713" priority="17" stopIfTrue="1" operator="lessThan">
      <formula>#REF!</formula>
    </cfRule>
  </conditionalFormatting>
  <conditionalFormatting sqref="W58:W65">
    <cfRule type="cellIs" dxfId="712" priority="16" stopIfTrue="1" operator="lessThan">
      <formula>#REF!</formula>
    </cfRule>
  </conditionalFormatting>
  <conditionalFormatting sqref="AC29:AC33">
    <cfRule type="cellIs" dxfId="711" priority="15" stopIfTrue="1" operator="lessThan">
      <formula>#REF!</formula>
    </cfRule>
  </conditionalFormatting>
  <conditionalFormatting sqref="AC36:AC37">
    <cfRule type="cellIs" dxfId="710" priority="14" stopIfTrue="1" operator="lessThan">
      <formula>#REF!</formula>
    </cfRule>
  </conditionalFormatting>
  <conditionalFormatting sqref="AC40:AC45">
    <cfRule type="cellIs" dxfId="709" priority="13" stopIfTrue="1" operator="lessThan">
      <formula>#REF!</formula>
    </cfRule>
  </conditionalFormatting>
  <conditionalFormatting sqref="AC48:AC55">
    <cfRule type="cellIs" dxfId="708" priority="12" stopIfTrue="1" operator="lessThan">
      <formula>#REF!</formula>
    </cfRule>
  </conditionalFormatting>
  <conditionalFormatting sqref="AC58:AC65">
    <cfRule type="cellIs" dxfId="707" priority="11" stopIfTrue="1" operator="lessThan">
      <formula>#REF!</formula>
    </cfRule>
  </conditionalFormatting>
  <conditionalFormatting sqref="V66">
    <cfRule type="cellIs" dxfId="706" priority="10" stopIfTrue="1" operator="lessThan">
      <formula>#REF!</formula>
    </cfRule>
  </conditionalFormatting>
  <conditionalFormatting sqref="AB66">
    <cfRule type="cellIs" dxfId="705" priority="9" stopIfTrue="1" operator="lessThan">
      <formula>#REF!</formula>
    </cfRule>
  </conditionalFormatting>
  <conditionalFormatting sqref="N27">
    <cfRule type="cellIs" dxfId="704" priority="8" stopIfTrue="1" operator="lessThan">
      <formula>#REF!</formula>
    </cfRule>
  </conditionalFormatting>
  <conditionalFormatting sqref="T27">
    <cfRule type="cellIs" dxfId="703" priority="7" stopIfTrue="1" operator="lessThan">
      <formula>#REF!</formula>
    </cfRule>
  </conditionalFormatting>
  <conditionalFormatting sqref="Z27">
    <cfRule type="cellIs" dxfId="702" priority="6" stopIfTrue="1" operator="lessThan">
      <formula>#REF!</formula>
    </cfRule>
  </conditionalFormatting>
  <conditionalFormatting sqref="AF27">
    <cfRule type="cellIs" dxfId="701" priority="5" stopIfTrue="1" operator="lessThan">
      <formula>#REF!</formula>
    </cfRule>
  </conditionalFormatting>
  <conditionalFormatting sqref="AG35">
    <cfRule type="cellIs" dxfId="700" priority="4" stopIfTrue="1" operator="lessThan">
      <formula>#REF!</formula>
    </cfRule>
  </conditionalFormatting>
  <conditionalFormatting sqref="AG39">
    <cfRule type="cellIs" dxfId="699" priority="3" stopIfTrue="1" operator="lessThan">
      <formula>#REF!</formula>
    </cfRule>
  </conditionalFormatting>
  <conditionalFormatting sqref="AG47">
    <cfRule type="cellIs" dxfId="698" priority="2" stopIfTrue="1" operator="lessThan">
      <formula>#REF!</formula>
    </cfRule>
  </conditionalFormatting>
  <conditionalFormatting sqref="AG57">
    <cfRule type="cellIs" dxfId="697" priority="1" stopIfTrue="1" operator="lessThan">
      <formula>#REF!</formula>
    </cfRule>
  </conditionalFormatting>
  <dataValidations count="6">
    <dataValidation type="list" allowBlank="1" showInputMessage="1" showErrorMessage="1" sqref="C13:D14 I13:J13" xr:uid="{E986FF05-D46C-4179-A905-BE2CDABD81CE}">
      <formula1>$K$11:$K$15</formula1>
    </dataValidation>
    <dataValidation type="list" allowBlank="1" showInputMessage="1" showErrorMessage="1" sqref="F66 AD66 X66 R66 L66" xr:uid="{DBC37755-A14C-42AA-971C-E6FF85B259AF}">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765A8F8E-CCF0-421F-9E2D-BA6839D5E124}">
      <formula1>$F$9:$F$12</formula1>
    </dataValidation>
    <dataValidation type="list" allowBlank="1" showInputMessage="1" showErrorMessage="1" sqref="C15:D15" xr:uid="{38CCE16B-B869-4CBF-B9BC-0391BC9FE449}">
      <formula1>$F$10:$F$15</formula1>
    </dataValidation>
    <dataValidation type="list" allowBlank="1" showInputMessage="1" showErrorMessage="1" sqref="I12:J12 C12:D12" xr:uid="{5E59BCEE-01CE-4077-A436-F53C354E8535}">
      <formula1>$B$10:$B$26</formula1>
    </dataValidation>
    <dataValidation type="list" allowBlank="1" showInputMessage="1" showErrorMessage="1" sqref="I11:J11 C11:D11" xr:uid="{E6F31B8E-A743-48BF-AD04-80E9ABA217C2}">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8ECBBFBC-C7FD-4120-A922-2144C6C44373}">
          <x14:formula1>
            <xm:f>Données!$P$8:$P$9</xm:f>
          </x14:formula1>
          <xm:sqref>G68 Y68 S68 M68 AE68</xm:sqref>
        </x14:dataValidation>
        <x14:dataValidation type="list" allowBlank="1" showInputMessage="1" showErrorMessage="1" xr:uid="{46EAB12B-F4FF-4D25-B222-31495F6B1340}">
          <x14:formula1>
            <xm:f>Données!$H$14:$H$17</xm:f>
          </x14:formula1>
          <xm:sqref>K17 T9:T13</xm:sqref>
        </x14:dataValidation>
        <x14:dataValidation type="list" allowBlank="1" showInputMessage="1" showErrorMessage="1" xr:uid="{FA2C07BD-7373-41A1-85F1-802DBC78BC98}">
          <x14:formula1>
            <xm:f>Données!$F$14:$F$17</xm:f>
          </x14:formula1>
          <xm:sqref>Z9:Z13</xm:sqref>
        </x14:dataValidation>
        <x14:dataValidation type="list" allowBlank="1" showInputMessage="1" showErrorMessage="1" xr:uid="{6281B56B-C204-489B-ADD0-DA1832017839}">
          <x14:formula1>
            <xm:f>Données!$P$19:$P$20</xm:f>
          </x14:formula1>
          <xm:sqref>R9:R13</xm:sqref>
        </x14:dataValidation>
        <x14:dataValidation type="list" allowBlank="1" showInputMessage="1" showErrorMessage="1" xr:uid="{EF9E7A19-0A5B-4254-BB6D-546F374429B1}">
          <x14:formula1>
            <xm:f>Données!$J$14:$J$43</xm:f>
          </x14:formula1>
          <xm:sqref>L9:L13</xm:sqref>
        </x14:dataValidation>
        <x14:dataValidation type="list" allowBlank="1" showInputMessage="1" showErrorMessage="1" xr:uid="{27C9FC4E-4D52-4ADA-9304-905CD5C496EE}">
          <x14:formula1>
            <xm:f>Données!$B$14:$B$43</xm:f>
          </x14:formula1>
          <xm:sqref>AE17:AF17 M17:N17 S17:T17 Y17:Z17 G17:H17</xm:sqref>
        </x14:dataValidation>
        <x14:dataValidation type="list" allowBlank="1" showInputMessage="1" showErrorMessage="1" xr:uid="{AD855AE7-E98D-42A8-8D95-E9701452C643}">
          <x14:formula1>
            <xm:f>Données!$D$14:$D$53</xm:f>
          </x14:formula1>
          <xm:sqref>B11</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Feuil30"/>
  <dimension ref="A1:AP98"/>
  <sheetViews>
    <sheetView showGridLines="0" topLeftCell="B1"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D89:AJ89"/>
    <mergeCell ref="F89:M89"/>
    <mergeCell ref="F90:M90"/>
    <mergeCell ref="N89:T89"/>
    <mergeCell ref="N90:V90"/>
    <mergeCell ref="N91:T91"/>
    <mergeCell ref="B88:C88"/>
    <mergeCell ref="F88:M88"/>
    <mergeCell ref="N88:V88"/>
    <mergeCell ref="W88:AC88"/>
    <mergeCell ref="AD88:AJ88"/>
    <mergeCell ref="L18:N18"/>
    <mergeCell ref="R18:T18"/>
    <mergeCell ref="X18:Z18"/>
    <mergeCell ref="AD18:AF18"/>
    <mergeCell ref="G10:H10"/>
    <mergeCell ref="M13:N13"/>
    <mergeCell ref="G17:H17"/>
    <mergeCell ref="M17:N17"/>
    <mergeCell ref="S17:T17"/>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C81:G81"/>
    <mergeCell ref="L81:M81"/>
    <mergeCell ref="N81:R81"/>
    <mergeCell ref="S81:T81"/>
    <mergeCell ref="W81:Y81"/>
    <mergeCell ref="Z81:AD81"/>
    <mergeCell ref="B84:C84"/>
    <mergeCell ref="F84:M84"/>
    <mergeCell ref="N84:V84"/>
    <mergeCell ref="W84:AC84"/>
    <mergeCell ref="AD84:AJ84"/>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s>
  <conditionalFormatting sqref="AH27 A27:B27 F27:G27 E22:E27 Q66">
    <cfRule type="cellIs" dxfId="696" priority="41" stopIfTrue="1" operator="lessThan">
      <formula>#REF!</formula>
    </cfRule>
  </conditionalFormatting>
  <conditionalFormatting sqref="L27:M27">
    <cfRule type="cellIs" dxfId="695" priority="40" stopIfTrue="1" operator="lessThan">
      <formula>#REF!</formula>
    </cfRule>
  </conditionalFormatting>
  <conditionalFormatting sqref="R27:S27 AG36:AG37 AG40:AG45 AG48:AG55 AG21:AG33 AG58:AG66">
    <cfRule type="cellIs" dxfId="694" priority="39" stopIfTrue="1" operator="lessThan">
      <formula>#REF!</formula>
    </cfRule>
  </conditionalFormatting>
  <conditionalFormatting sqref="E29:E33 K22:K27 Q22:Q27 W22:W27 AC22:AC27 E66 K66 W66 AC66">
    <cfRule type="cellIs" dxfId="693" priority="38" stopIfTrue="1" operator="lessThan">
      <formula>#REF!</formula>
    </cfRule>
  </conditionalFormatting>
  <conditionalFormatting sqref="E36:E37">
    <cfRule type="cellIs" dxfId="692" priority="37" stopIfTrue="1" operator="lessThan">
      <formula>#REF!</formula>
    </cfRule>
  </conditionalFormatting>
  <conditionalFormatting sqref="E40:E45">
    <cfRule type="cellIs" dxfId="691" priority="36" stopIfTrue="1" operator="lessThan">
      <formula>#REF!</formula>
    </cfRule>
  </conditionalFormatting>
  <conditionalFormatting sqref="E48:E55">
    <cfRule type="cellIs" dxfId="690" priority="35" stopIfTrue="1" operator="lessThan">
      <formula>#REF!</formula>
    </cfRule>
  </conditionalFormatting>
  <conditionalFormatting sqref="E58:E65">
    <cfRule type="cellIs" dxfId="689" priority="34" stopIfTrue="1" operator="lessThan">
      <formula>#REF!</formula>
    </cfRule>
  </conditionalFormatting>
  <conditionalFormatting sqref="K29:K33">
    <cfRule type="cellIs" dxfId="688" priority="33" stopIfTrue="1" operator="lessThan">
      <formula>#REF!</formula>
    </cfRule>
  </conditionalFormatting>
  <conditionalFormatting sqref="K36:K37">
    <cfRule type="cellIs" dxfId="687" priority="32" stopIfTrue="1" operator="lessThan">
      <formula>#REF!</formula>
    </cfRule>
  </conditionalFormatting>
  <conditionalFormatting sqref="K40:K45">
    <cfRule type="cellIs" dxfId="686" priority="31" stopIfTrue="1" operator="lessThan">
      <formula>#REF!</formula>
    </cfRule>
  </conditionalFormatting>
  <conditionalFormatting sqref="K48:K55">
    <cfRule type="cellIs" dxfId="685" priority="30" stopIfTrue="1" operator="lessThan">
      <formula>#REF!</formula>
    </cfRule>
  </conditionalFormatting>
  <conditionalFormatting sqref="K58:K65">
    <cfRule type="cellIs" dxfId="684" priority="29" stopIfTrue="1" operator="lessThan">
      <formula>#REF!</formula>
    </cfRule>
  </conditionalFormatting>
  <conditionalFormatting sqref="Q29:Q33">
    <cfRule type="cellIs" dxfId="683" priority="28" stopIfTrue="1" operator="lessThan">
      <formula>#REF!</formula>
    </cfRule>
  </conditionalFormatting>
  <conditionalFormatting sqref="Q36:Q37">
    <cfRule type="cellIs" dxfId="682" priority="27" stopIfTrue="1" operator="lessThan">
      <formula>#REF!</formula>
    </cfRule>
  </conditionalFormatting>
  <conditionalFormatting sqref="Q40:Q45">
    <cfRule type="cellIs" dxfId="681" priority="26" stopIfTrue="1" operator="lessThan">
      <formula>#REF!</formula>
    </cfRule>
  </conditionalFormatting>
  <conditionalFormatting sqref="Q48:Q55">
    <cfRule type="cellIs" dxfId="680" priority="25" stopIfTrue="1" operator="lessThan">
      <formula>#REF!</formula>
    </cfRule>
  </conditionalFormatting>
  <conditionalFormatting sqref="Q58:Q65">
    <cfRule type="cellIs" dxfId="679" priority="24" stopIfTrue="1" operator="lessThan">
      <formula>#REF!</formula>
    </cfRule>
  </conditionalFormatting>
  <conditionalFormatting sqref="P66">
    <cfRule type="cellIs" dxfId="678" priority="23" stopIfTrue="1" operator="lessThan">
      <formula>#REF!</formula>
    </cfRule>
  </conditionalFormatting>
  <conditionalFormatting sqref="X27:Y27">
    <cfRule type="cellIs" dxfId="677" priority="22" stopIfTrue="1" operator="lessThan">
      <formula>#REF!</formula>
    </cfRule>
  </conditionalFormatting>
  <conditionalFormatting sqref="AD27:AE27">
    <cfRule type="cellIs" dxfId="676" priority="21" stopIfTrue="1" operator="lessThan">
      <formula>#REF!</formula>
    </cfRule>
  </conditionalFormatting>
  <conditionalFormatting sqref="W29:W33">
    <cfRule type="cellIs" dxfId="675" priority="20" stopIfTrue="1" operator="lessThan">
      <formula>#REF!</formula>
    </cfRule>
  </conditionalFormatting>
  <conditionalFormatting sqref="W36:W37">
    <cfRule type="cellIs" dxfId="674" priority="19" stopIfTrue="1" operator="lessThan">
      <formula>#REF!</formula>
    </cfRule>
  </conditionalFormatting>
  <conditionalFormatting sqref="W40:W45">
    <cfRule type="cellIs" dxfId="673" priority="18" stopIfTrue="1" operator="lessThan">
      <formula>#REF!</formula>
    </cfRule>
  </conditionalFormatting>
  <conditionalFormatting sqref="W48:W55">
    <cfRule type="cellIs" dxfId="672" priority="17" stopIfTrue="1" operator="lessThan">
      <formula>#REF!</formula>
    </cfRule>
  </conditionalFormatting>
  <conditionalFormatting sqref="W58:W65">
    <cfRule type="cellIs" dxfId="671" priority="16" stopIfTrue="1" operator="lessThan">
      <formula>#REF!</formula>
    </cfRule>
  </conditionalFormatting>
  <conditionalFormatting sqref="AC29:AC33">
    <cfRule type="cellIs" dxfId="670" priority="15" stopIfTrue="1" operator="lessThan">
      <formula>#REF!</formula>
    </cfRule>
  </conditionalFormatting>
  <conditionalFormatting sqref="AC36:AC37">
    <cfRule type="cellIs" dxfId="669" priority="14" stopIfTrue="1" operator="lessThan">
      <formula>#REF!</formula>
    </cfRule>
  </conditionalFormatting>
  <conditionalFormatting sqref="AC40:AC45">
    <cfRule type="cellIs" dxfId="668" priority="13" stopIfTrue="1" operator="lessThan">
      <formula>#REF!</formula>
    </cfRule>
  </conditionalFormatting>
  <conditionalFormatting sqref="AC48:AC55">
    <cfRule type="cellIs" dxfId="667" priority="12" stopIfTrue="1" operator="lessThan">
      <formula>#REF!</formula>
    </cfRule>
  </conditionalFormatting>
  <conditionalFormatting sqref="AC58:AC65">
    <cfRule type="cellIs" dxfId="666" priority="11" stopIfTrue="1" operator="lessThan">
      <formula>#REF!</formula>
    </cfRule>
  </conditionalFormatting>
  <conditionalFormatting sqref="V66">
    <cfRule type="cellIs" dxfId="665" priority="10" stopIfTrue="1" operator="lessThan">
      <formula>#REF!</formula>
    </cfRule>
  </conditionalFormatting>
  <conditionalFormatting sqref="AB66">
    <cfRule type="cellIs" dxfId="664" priority="9" stopIfTrue="1" operator="lessThan">
      <formula>#REF!</formula>
    </cfRule>
  </conditionalFormatting>
  <conditionalFormatting sqref="N27">
    <cfRule type="cellIs" dxfId="663" priority="8" stopIfTrue="1" operator="lessThan">
      <formula>#REF!</formula>
    </cfRule>
  </conditionalFormatting>
  <conditionalFormatting sqref="T27">
    <cfRule type="cellIs" dxfId="662" priority="7" stopIfTrue="1" operator="lessThan">
      <formula>#REF!</formula>
    </cfRule>
  </conditionalFormatting>
  <conditionalFormatting sqref="Z27">
    <cfRule type="cellIs" dxfId="661" priority="6" stopIfTrue="1" operator="lessThan">
      <formula>#REF!</formula>
    </cfRule>
  </conditionalFormatting>
  <conditionalFormatting sqref="AF27">
    <cfRule type="cellIs" dxfId="660" priority="5" stopIfTrue="1" operator="lessThan">
      <formula>#REF!</formula>
    </cfRule>
  </conditionalFormatting>
  <conditionalFormatting sqref="AG35">
    <cfRule type="cellIs" dxfId="659" priority="4" stopIfTrue="1" operator="lessThan">
      <formula>#REF!</formula>
    </cfRule>
  </conditionalFormatting>
  <conditionalFormatting sqref="AG39">
    <cfRule type="cellIs" dxfId="658" priority="3" stopIfTrue="1" operator="lessThan">
      <formula>#REF!</formula>
    </cfRule>
  </conditionalFormatting>
  <conditionalFormatting sqref="AG47">
    <cfRule type="cellIs" dxfId="657" priority="2" stopIfTrue="1" operator="lessThan">
      <formula>#REF!</formula>
    </cfRule>
  </conditionalFormatting>
  <conditionalFormatting sqref="AG57">
    <cfRule type="cellIs" dxfId="656" priority="1" stopIfTrue="1" operator="lessThan">
      <formula>#REF!</formula>
    </cfRule>
  </conditionalFormatting>
  <dataValidations count="6">
    <dataValidation type="list" allowBlank="1" showInputMessage="1" showErrorMessage="1" sqref="C13:D14 I13:J13" xr:uid="{93057852-880A-41EF-9BEB-7F75D9F4C40F}">
      <formula1>$K$11:$K$15</formula1>
    </dataValidation>
    <dataValidation type="list" allowBlank="1" showInputMessage="1" showErrorMessage="1" sqref="F66 AD66 X66 R66 L66" xr:uid="{62CC7D11-5FEF-4592-A1D6-BD54FDF5A5A1}">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49CB55BD-A8F3-4CEC-9DD3-4C4A04F8F22A}">
      <formula1>$F$9:$F$12</formula1>
    </dataValidation>
    <dataValidation type="list" allowBlank="1" showInputMessage="1" showErrorMessage="1" sqref="C15:D15" xr:uid="{6BAD43E7-F7AB-4132-A1C7-C35D0096BFB8}">
      <formula1>$F$10:$F$15</formula1>
    </dataValidation>
    <dataValidation type="list" allowBlank="1" showInputMessage="1" showErrorMessage="1" sqref="I12:J12 C12:D12" xr:uid="{F4722622-A0FA-4BA8-94E6-A6519C32EB27}">
      <formula1>$B$10:$B$26</formula1>
    </dataValidation>
    <dataValidation type="list" allowBlank="1" showInputMessage="1" showErrorMessage="1" sqref="I11:J11 C11:D11" xr:uid="{CCF22C3F-0C10-4D8A-B658-AC0E19A7FC32}">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E616DC43-291C-4615-9881-1B009EA16E5C}">
          <x14:formula1>
            <xm:f>Données!$F$14:$F$17</xm:f>
          </x14:formula1>
          <xm:sqref>Z9:Z13</xm:sqref>
        </x14:dataValidation>
        <x14:dataValidation type="list" allowBlank="1" showInputMessage="1" showErrorMessage="1" xr:uid="{1C833B62-D632-4894-A600-79779CF6F6B1}">
          <x14:formula1>
            <xm:f>Données!$H$14:$H$17</xm:f>
          </x14:formula1>
          <xm:sqref>K17 T9:T13</xm:sqref>
        </x14:dataValidation>
        <x14:dataValidation type="list" allowBlank="1" showInputMessage="1" showErrorMessage="1" xr:uid="{A9D2F67B-4D9C-4EA4-A296-7937AF2604FF}">
          <x14:formula1>
            <xm:f>Données!$P$8:$P$9</xm:f>
          </x14:formula1>
          <xm:sqref>G68 Y68 S68 M68 AE68</xm:sqref>
        </x14:dataValidation>
        <x14:dataValidation type="list" allowBlank="1" showInputMessage="1" showErrorMessage="1" xr:uid="{BA3D9077-F07E-4CDC-B7E3-5C1281E63583}">
          <x14:formula1>
            <xm:f>Données!$P$19:$P$20</xm:f>
          </x14:formula1>
          <xm:sqref>R9:R13</xm:sqref>
        </x14:dataValidation>
        <x14:dataValidation type="list" allowBlank="1" showInputMessage="1" showErrorMessage="1" xr:uid="{6F9F4CCD-159E-4EC6-848B-CB535CB89B55}">
          <x14:formula1>
            <xm:f>Données!$J$14:$J$43</xm:f>
          </x14:formula1>
          <xm:sqref>L9:L13</xm:sqref>
        </x14:dataValidation>
        <x14:dataValidation type="list" allowBlank="1" showInputMessage="1" showErrorMessage="1" xr:uid="{4703E301-24D2-4E93-A015-5C3D84B2EF0F}">
          <x14:formula1>
            <xm:f>Données!$B$14:$B$43</xm:f>
          </x14:formula1>
          <xm:sqref>AE17:AF17 M17:N17 S17:T17 Y17:Z17 G17:H17</xm:sqref>
        </x14:dataValidation>
        <x14:dataValidation type="list" allowBlank="1" showInputMessage="1" showErrorMessage="1" xr:uid="{DD75F0D1-4A41-44B6-94B4-7DEFEC338E14}">
          <x14:formula1>
            <xm:f>Données!$D$14:$D$53</xm:f>
          </x14:formula1>
          <xm:sqref>B11</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Feuil31"/>
  <dimension ref="A1:AP98"/>
  <sheetViews>
    <sheetView showGridLines="0" topLeftCell="B1"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D89:AJ89"/>
    <mergeCell ref="F89:M89"/>
    <mergeCell ref="F90:M90"/>
    <mergeCell ref="N89:T89"/>
    <mergeCell ref="N90:V90"/>
    <mergeCell ref="N91:T91"/>
    <mergeCell ref="B88:C88"/>
    <mergeCell ref="F88:M88"/>
    <mergeCell ref="N88:V88"/>
    <mergeCell ref="W88:AC88"/>
    <mergeCell ref="AD88:AJ88"/>
    <mergeCell ref="L18:N18"/>
    <mergeCell ref="R18:T18"/>
    <mergeCell ref="X18:Z18"/>
    <mergeCell ref="AD18:AF18"/>
    <mergeCell ref="G10:H10"/>
    <mergeCell ref="M13:N13"/>
    <mergeCell ref="G17:H17"/>
    <mergeCell ref="M17:N17"/>
    <mergeCell ref="S17:T17"/>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C81:G81"/>
    <mergeCell ref="L81:M81"/>
    <mergeCell ref="N81:R81"/>
    <mergeCell ref="S81:T81"/>
    <mergeCell ref="W81:Y81"/>
    <mergeCell ref="Z81:AD81"/>
    <mergeCell ref="B84:C84"/>
    <mergeCell ref="F84:M84"/>
    <mergeCell ref="N84:V84"/>
    <mergeCell ref="W84:AC84"/>
    <mergeCell ref="AD84:AJ84"/>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s>
  <conditionalFormatting sqref="AH27 A27:B27 F27:G27 E22:E27 Q66">
    <cfRule type="cellIs" dxfId="655" priority="41" stopIfTrue="1" operator="lessThan">
      <formula>#REF!</formula>
    </cfRule>
  </conditionalFormatting>
  <conditionalFormatting sqref="L27:M27">
    <cfRule type="cellIs" dxfId="654" priority="40" stopIfTrue="1" operator="lessThan">
      <formula>#REF!</formula>
    </cfRule>
  </conditionalFormatting>
  <conditionalFormatting sqref="R27:S27 AG36:AG37 AG40:AG45 AG48:AG55 AG21:AG33 AG58:AG66">
    <cfRule type="cellIs" dxfId="653" priority="39" stopIfTrue="1" operator="lessThan">
      <formula>#REF!</formula>
    </cfRule>
  </conditionalFormatting>
  <conditionalFormatting sqref="E29:E33 K22:K27 Q22:Q27 W22:W27 AC22:AC27 E66 K66 W66 AC66">
    <cfRule type="cellIs" dxfId="652" priority="38" stopIfTrue="1" operator="lessThan">
      <formula>#REF!</formula>
    </cfRule>
  </conditionalFormatting>
  <conditionalFormatting sqref="E36:E37">
    <cfRule type="cellIs" dxfId="651" priority="37" stopIfTrue="1" operator="lessThan">
      <formula>#REF!</formula>
    </cfRule>
  </conditionalFormatting>
  <conditionalFormatting sqref="E40:E45">
    <cfRule type="cellIs" dxfId="650" priority="36" stopIfTrue="1" operator="lessThan">
      <formula>#REF!</formula>
    </cfRule>
  </conditionalFormatting>
  <conditionalFormatting sqref="E48:E55">
    <cfRule type="cellIs" dxfId="649" priority="35" stopIfTrue="1" operator="lessThan">
      <formula>#REF!</formula>
    </cfRule>
  </conditionalFormatting>
  <conditionalFormatting sqref="E58:E65">
    <cfRule type="cellIs" dxfId="648" priority="34" stopIfTrue="1" operator="lessThan">
      <formula>#REF!</formula>
    </cfRule>
  </conditionalFormatting>
  <conditionalFormatting sqref="K29:K33">
    <cfRule type="cellIs" dxfId="647" priority="33" stopIfTrue="1" operator="lessThan">
      <formula>#REF!</formula>
    </cfRule>
  </conditionalFormatting>
  <conditionalFormatting sqref="K36:K37">
    <cfRule type="cellIs" dxfId="646" priority="32" stopIfTrue="1" operator="lessThan">
      <formula>#REF!</formula>
    </cfRule>
  </conditionalFormatting>
  <conditionalFormatting sqref="K40:K45">
    <cfRule type="cellIs" dxfId="645" priority="31" stopIfTrue="1" operator="lessThan">
      <formula>#REF!</formula>
    </cfRule>
  </conditionalFormatting>
  <conditionalFormatting sqref="K48:K55">
    <cfRule type="cellIs" dxfId="644" priority="30" stopIfTrue="1" operator="lessThan">
      <formula>#REF!</formula>
    </cfRule>
  </conditionalFormatting>
  <conditionalFormatting sqref="K58:K65">
    <cfRule type="cellIs" dxfId="643" priority="29" stopIfTrue="1" operator="lessThan">
      <formula>#REF!</formula>
    </cfRule>
  </conditionalFormatting>
  <conditionalFormatting sqref="Q29:Q33">
    <cfRule type="cellIs" dxfId="642" priority="28" stopIfTrue="1" operator="lessThan">
      <formula>#REF!</formula>
    </cfRule>
  </conditionalFormatting>
  <conditionalFormatting sqref="Q36:Q37">
    <cfRule type="cellIs" dxfId="641" priority="27" stopIfTrue="1" operator="lessThan">
      <formula>#REF!</formula>
    </cfRule>
  </conditionalFormatting>
  <conditionalFormatting sqref="Q40:Q45">
    <cfRule type="cellIs" dxfId="640" priority="26" stopIfTrue="1" operator="lessThan">
      <formula>#REF!</formula>
    </cfRule>
  </conditionalFormatting>
  <conditionalFormatting sqref="Q48:Q55">
    <cfRule type="cellIs" dxfId="639" priority="25" stopIfTrue="1" operator="lessThan">
      <formula>#REF!</formula>
    </cfRule>
  </conditionalFormatting>
  <conditionalFormatting sqref="Q58:Q65">
    <cfRule type="cellIs" dxfId="638" priority="24" stopIfTrue="1" operator="lessThan">
      <formula>#REF!</formula>
    </cfRule>
  </conditionalFormatting>
  <conditionalFormatting sqref="P66">
    <cfRule type="cellIs" dxfId="637" priority="23" stopIfTrue="1" operator="lessThan">
      <formula>#REF!</formula>
    </cfRule>
  </conditionalFormatting>
  <conditionalFormatting sqref="X27:Y27">
    <cfRule type="cellIs" dxfId="636" priority="22" stopIfTrue="1" operator="lessThan">
      <formula>#REF!</formula>
    </cfRule>
  </conditionalFormatting>
  <conditionalFormatting sqref="AD27:AE27">
    <cfRule type="cellIs" dxfId="635" priority="21" stopIfTrue="1" operator="lessThan">
      <formula>#REF!</formula>
    </cfRule>
  </conditionalFormatting>
  <conditionalFormatting sqref="W29:W33">
    <cfRule type="cellIs" dxfId="634" priority="20" stopIfTrue="1" operator="lessThan">
      <formula>#REF!</formula>
    </cfRule>
  </conditionalFormatting>
  <conditionalFormatting sqref="W36:W37">
    <cfRule type="cellIs" dxfId="633" priority="19" stopIfTrue="1" operator="lessThan">
      <formula>#REF!</formula>
    </cfRule>
  </conditionalFormatting>
  <conditionalFormatting sqref="W40:W45">
    <cfRule type="cellIs" dxfId="632" priority="18" stopIfTrue="1" operator="lessThan">
      <formula>#REF!</formula>
    </cfRule>
  </conditionalFormatting>
  <conditionalFormatting sqref="W48:W55">
    <cfRule type="cellIs" dxfId="631" priority="17" stopIfTrue="1" operator="lessThan">
      <formula>#REF!</formula>
    </cfRule>
  </conditionalFormatting>
  <conditionalFormatting sqref="W58:W65">
    <cfRule type="cellIs" dxfId="630" priority="16" stopIfTrue="1" operator="lessThan">
      <formula>#REF!</formula>
    </cfRule>
  </conditionalFormatting>
  <conditionalFormatting sqref="AC29:AC33">
    <cfRule type="cellIs" dxfId="629" priority="15" stopIfTrue="1" operator="lessThan">
      <formula>#REF!</formula>
    </cfRule>
  </conditionalFormatting>
  <conditionalFormatting sqref="AC36:AC37">
    <cfRule type="cellIs" dxfId="628" priority="14" stopIfTrue="1" operator="lessThan">
      <formula>#REF!</formula>
    </cfRule>
  </conditionalFormatting>
  <conditionalFormatting sqref="AC40:AC45">
    <cfRule type="cellIs" dxfId="627" priority="13" stopIfTrue="1" operator="lessThan">
      <formula>#REF!</formula>
    </cfRule>
  </conditionalFormatting>
  <conditionalFormatting sqref="AC48:AC55">
    <cfRule type="cellIs" dxfId="626" priority="12" stopIfTrue="1" operator="lessThan">
      <formula>#REF!</formula>
    </cfRule>
  </conditionalFormatting>
  <conditionalFormatting sqref="AC58:AC65">
    <cfRule type="cellIs" dxfId="625" priority="11" stopIfTrue="1" operator="lessThan">
      <formula>#REF!</formula>
    </cfRule>
  </conditionalFormatting>
  <conditionalFormatting sqref="V66">
    <cfRule type="cellIs" dxfId="624" priority="10" stopIfTrue="1" operator="lessThan">
      <formula>#REF!</formula>
    </cfRule>
  </conditionalFormatting>
  <conditionalFormatting sqref="AB66">
    <cfRule type="cellIs" dxfId="623" priority="9" stopIfTrue="1" operator="lessThan">
      <formula>#REF!</formula>
    </cfRule>
  </conditionalFormatting>
  <conditionalFormatting sqref="N27">
    <cfRule type="cellIs" dxfId="622" priority="8" stopIfTrue="1" operator="lessThan">
      <formula>#REF!</formula>
    </cfRule>
  </conditionalFormatting>
  <conditionalFormatting sqref="T27">
    <cfRule type="cellIs" dxfId="621" priority="7" stopIfTrue="1" operator="lessThan">
      <formula>#REF!</formula>
    </cfRule>
  </conditionalFormatting>
  <conditionalFormatting sqref="Z27">
    <cfRule type="cellIs" dxfId="620" priority="6" stopIfTrue="1" operator="lessThan">
      <formula>#REF!</formula>
    </cfRule>
  </conditionalFormatting>
  <conditionalFormatting sqref="AF27">
    <cfRule type="cellIs" dxfId="619" priority="5" stopIfTrue="1" operator="lessThan">
      <formula>#REF!</formula>
    </cfRule>
  </conditionalFormatting>
  <conditionalFormatting sqref="AG35">
    <cfRule type="cellIs" dxfId="618" priority="4" stopIfTrue="1" operator="lessThan">
      <formula>#REF!</formula>
    </cfRule>
  </conditionalFormatting>
  <conditionalFormatting sqref="AG39">
    <cfRule type="cellIs" dxfId="617" priority="3" stopIfTrue="1" operator="lessThan">
      <formula>#REF!</formula>
    </cfRule>
  </conditionalFormatting>
  <conditionalFormatting sqref="AG47">
    <cfRule type="cellIs" dxfId="616" priority="2" stopIfTrue="1" operator="lessThan">
      <formula>#REF!</formula>
    </cfRule>
  </conditionalFormatting>
  <conditionalFormatting sqref="AG57">
    <cfRule type="cellIs" dxfId="615" priority="1" stopIfTrue="1" operator="lessThan">
      <formula>#REF!</formula>
    </cfRule>
  </conditionalFormatting>
  <dataValidations count="6">
    <dataValidation type="list" allowBlank="1" showInputMessage="1" showErrorMessage="1" sqref="C13:D14 I13:J13" xr:uid="{5D385EC3-52FD-4ACB-B398-538A816B2360}">
      <formula1>$K$11:$K$15</formula1>
    </dataValidation>
    <dataValidation type="list" allowBlank="1" showInputMessage="1" showErrorMessage="1" sqref="F66 AD66 X66 R66 L66" xr:uid="{AE2E9BEF-88C5-414E-B0EF-8584C5EFF328}">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C9CA9446-8D13-4093-80A1-34FA14211848}">
      <formula1>$F$9:$F$12</formula1>
    </dataValidation>
    <dataValidation type="list" allowBlank="1" showInputMessage="1" showErrorMessage="1" sqref="C15:D15" xr:uid="{9F461F6F-C015-420F-995F-758B52ABB8FB}">
      <formula1>$F$10:$F$15</formula1>
    </dataValidation>
    <dataValidation type="list" allowBlank="1" showInputMessage="1" showErrorMessage="1" sqref="I12:J12 C12:D12" xr:uid="{711CC6A8-7969-49C4-A139-F2480BFFF9AE}">
      <formula1>$B$10:$B$26</formula1>
    </dataValidation>
    <dataValidation type="list" allowBlank="1" showInputMessage="1" showErrorMessage="1" sqref="I11:J11 C11:D11" xr:uid="{F692EFB5-3762-4899-85DC-B7452C8805A6}">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1CE58C-5FFF-4DAB-9837-741D06EA84FF}">
          <x14:formula1>
            <xm:f>Données!$F$14:$F$17</xm:f>
          </x14:formula1>
          <xm:sqref>Z9:Z13</xm:sqref>
        </x14:dataValidation>
        <x14:dataValidation type="list" allowBlank="1" showInputMessage="1" showErrorMessage="1" xr:uid="{62BF1CF2-868C-4D53-AF6E-B9A4B5629430}">
          <x14:formula1>
            <xm:f>Données!$H$14:$H$17</xm:f>
          </x14:formula1>
          <xm:sqref>K17 T9:T13</xm:sqref>
        </x14:dataValidation>
        <x14:dataValidation type="list" allowBlank="1" showInputMessage="1" showErrorMessage="1" xr:uid="{EFD2FE3F-D387-4894-9CE7-24D87164684B}">
          <x14:formula1>
            <xm:f>Données!$P$8:$P$9</xm:f>
          </x14:formula1>
          <xm:sqref>G68 Y68 S68 M68 AE68</xm:sqref>
        </x14:dataValidation>
        <x14:dataValidation type="list" allowBlank="1" showInputMessage="1" showErrorMessage="1" xr:uid="{391B93F3-A108-40DF-BFE4-5E4D1D75D809}">
          <x14:formula1>
            <xm:f>Données!$P$19:$P$20</xm:f>
          </x14:formula1>
          <xm:sqref>R9:R13</xm:sqref>
        </x14:dataValidation>
        <x14:dataValidation type="list" allowBlank="1" showInputMessage="1" showErrorMessage="1" xr:uid="{BDE9F9BB-7CB0-479C-9358-DF597065889C}">
          <x14:formula1>
            <xm:f>Données!$J$14:$J$43</xm:f>
          </x14:formula1>
          <xm:sqref>L9:L13</xm:sqref>
        </x14:dataValidation>
        <x14:dataValidation type="list" allowBlank="1" showInputMessage="1" showErrorMessage="1" xr:uid="{5ABCE7DB-6518-4C02-A120-338E94EA3F8A}">
          <x14:formula1>
            <xm:f>Données!$B$14:$B$43</xm:f>
          </x14:formula1>
          <xm:sqref>AE17:AF17 M17:N17 S17:T17 Y17:Z17 G17:H17</xm:sqref>
        </x14:dataValidation>
        <x14:dataValidation type="list" allowBlank="1" showInputMessage="1" showErrorMessage="1" xr:uid="{0262C145-023E-480B-AE14-87026912DA10}">
          <x14:formula1>
            <xm:f>Données!$D$14:$D$53</xm:f>
          </x14:formula1>
          <xm:sqref>B11</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Feuil32"/>
  <dimension ref="A1:AP98"/>
  <sheetViews>
    <sheetView showGridLines="0" topLeftCell="B7" zoomScale="80" zoomScaleNormal="80" workbookViewId="0">
      <pane xSplit="3" topLeftCell="E1" activePane="topRight" state="frozen"/>
      <selection activeCell="F48" sqref="F48:F52"/>
      <selection pane="topRight" activeCell="B7"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D89:AJ89"/>
    <mergeCell ref="F89:M89"/>
    <mergeCell ref="F90:M90"/>
    <mergeCell ref="N89:T89"/>
    <mergeCell ref="N90:V90"/>
    <mergeCell ref="N91:T91"/>
    <mergeCell ref="B88:C88"/>
    <mergeCell ref="F88:M88"/>
    <mergeCell ref="N88:V88"/>
    <mergeCell ref="W88:AC88"/>
    <mergeCell ref="AD88:AJ88"/>
    <mergeCell ref="L18:N18"/>
    <mergeCell ref="R18:T18"/>
    <mergeCell ref="X18:Z18"/>
    <mergeCell ref="AD18:AF18"/>
    <mergeCell ref="G10:H10"/>
    <mergeCell ref="M13:N13"/>
    <mergeCell ref="G17:H17"/>
    <mergeCell ref="M17:N17"/>
    <mergeCell ref="S17:T17"/>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C81:G81"/>
    <mergeCell ref="L81:M81"/>
    <mergeCell ref="N81:R81"/>
    <mergeCell ref="S81:T81"/>
    <mergeCell ref="W81:Y81"/>
    <mergeCell ref="Z81:AD81"/>
    <mergeCell ref="B84:C84"/>
    <mergeCell ref="F84:M84"/>
    <mergeCell ref="N84:V84"/>
    <mergeCell ref="W84:AC84"/>
    <mergeCell ref="AD84:AJ84"/>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s>
  <conditionalFormatting sqref="AH27 A27:B27 F27:G27 E22:E27 Q66">
    <cfRule type="cellIs" dxfId="614" priority="41" stopIfTrue="1" operator="lessThan">
      <formula>#REF!</formula>
    </cfRule>
  </conditionalFormatting>
  <conditionalFormatting sqref="L27:M27">
    <cfRule type="cellIs" dxfId="613" priority="40" stopIfTrue="1" operator="lessThan">
      <formula>#REF!</formula>
    </cfRule>
  </conditionalFormatting>
  <conditionalFormatting sqref="R27:S27 AG36:AG37 AG40:AG45 AG48:AG55 AG21:AG33 AG58:AG66">
    <cfRule type="cellIs" dxfId="612" priority="39" stopIfTrue="1" operator="lessThan">
      <formula>#REF!</formula>
    </cfRule>
  </conditionalFormatting>
  <conditionalFormatting sqref="E29:E33 K22:K27 Q22:Q27 W22:W27 AC22:AC27 E66 K66 W66 AC66">
    <cfRule type="cellIs" dxfId="611" priority="38" stopIfTrue="1" operator="lessThan">
      <formula>#REF!</formula>
    </cfRule>
  </conditionalFormatting>
  <conditionalFormatting sqref="E36:E37">
    <cfRule type="cellIs" dxfId="610" priority="37" stopIfTrue="1" operator="lessThan">
      <formula>#REF!</formula>
    </cfRule>
  </conditionalFormatting>
  <conditionalFormatting sqref="E40:E45">
    <cfRule type="cellIs" dxfId="609" priority="36" stopIfTrue="1" operator="lessThan">
      <formula>#REF!</formula>
    </cfRule>
  </conditionalFormatting>
  <conditionalFormatting sqref="E48:E55">
    <cfRule type="cellIs" dxfId="608" priority="35" stopIfTrue="1" operator="lessThan">
      <formula>#REF!</formula>
    </cfRule>
  </conditionalFormatting>
  <conditionalFormatting sqref="E58:E65">
    <cfRule type="cellIs" dxfId="607" priority="34" stopIfTrue="1" operator="lessThan">
      <formula>#REF!</formula>
    </cfRule>
  </conditionalFormatting>
  <conditionalFormatting sqref="K29:K33">
    <cfRule type="cellIs" dxfId="606" priority="33" stopIfTrue="1" operator="lessThan">
      <formula>#REF!</formula>
    </cfRule>
  </conditionalFormatting>
  <conditionalFormatting sqref="K36:K37">
    <cfRule type="cellIs" dxfId="605" priority="32" stopIfTrue="1" operator="lessThan">
      <formula>#REF!</formula>
    </cfRule>
  </conditionalFormatting>
  <conditionalFormatting sqref="K40:K45">
    <cfRule type="cellIs" dxfId="604" priority="31" stopIfTrue="1" operator="lessThan">
      <formula>#REF!</formula>
    </cfRule>
  </conditionalFormatting>
  <conditionalFormatting sqref="K48:K55">
    <cfRule type="cellIs" dxfId="603" priority="30" stopIfTrue="1" operator="lessThan">
      <formula>#REF!</formula>
    </cfRule>
  </conditionalFormatting>
  <conditionalFormatting sqref="K58:K65">
    <cfRule type="cellIs" dxfId="602" priority="29" stopIfTrue="1" operator="lessThan">
      <formula>#REF!</formula>
    </cfRule>
  </conditionalFormatting>
  <conditionalFormatting sqref="Q29:Q33">
    <cfRule type="cellIs" dxfId="601" priority="28" stopIfTrue="1" operator="lessThan">
      <formula>#REF!</formula>
    </cfRule>
  </conditionalFormatting>
  <conditionalFormatting sqref="Q36:Q37">
    <cfRule type="cellIs" dxfId="600" priority="27" stopIfTrue="1" operator="lessThan">
      <formula>#REF!</formula>
    </cfRule>
  </conditionalFormatting>
  <conditionalFormatting sqref="Q40:Q45">
    <cfRule type="cellIs" dxfId="599" priority="26" stopIfTrue="1" operator="lessThan">
      <formula>#REF!</formula>
    </cfRule>
  </conditionalFormatting>
  <conditionalFormatting sqref="Q48:Q55">
    <cfRule type="cellIs" dxfId="598" priority="25" stopIfTrue="1" operator="lessThan">
      <formula>#REF!</formula>
    </cfRule>
  </conditionalFormatting>
  <conditionalFormatting sqref="Q58:Q65">
    <cfRule type="cellIs" dxfId="597" priority="24" stopIfTrue="1" operator="lessThan">
      <formula>#REF!</formula>
    </cfRule>
  </conditionalFormatting>
  <conditionalFormatting sqref="P66">
    <cfRule type="cellIs" dxfId="596" priority="23" stopIfTrue="1" operator="lessThan">
      <formula>#REF!</formula>
    </cfRule>
  </conditionalFormatting>
  <conditionalFormatting sqref="X27:Y27">
    <cfRule type="cellIs" dxfId="595" priority="22" stopIfTrue="1" operator="lessThan">
      <formula>#REF!</formula>
    </cfRule>
  </conditionalFormatting>
  <conditionalFormatting sqref="AD27:AE27">
    <cfRule type="cellIs" dxfId="594" priority="21" stopIfTrue="1" operator="lessThan">
      <formula>#REF!</formula>
    </cfRule>
  </conditionalFormatting>
  <conditionalFormatting sqref="W29:W33">
    <cfRule type="cellIs" dxfId="593" priority="20" stopIfTrue="1" operator="lessThan">
      <formula>#REF!</formula>
    </cfRule>
  </conditionalFormatting>
  <conditionalFormatting sqref="W36:W37">
    <cfRule type="cellIs" dxfId="592" priority="19" stopIfTrue="1" operator="lessThan">
      <formula>#REF!</formula>
    </cfRule>
  </conditionalFormatting>
  <conditionalFormatting sqref="W40:W45">
    <cfRule type="cellIs" dxfId="591" priority="18" stopIfTrue="1" operator="lessThan">
      <formula>#REF!</formula>
    </cfRule>
  </conditionalFormatting>
  <conditionalFormatting sqref="W48:W55">
    <cfRule type="cellIs" dxfId="590" priority="17" stopIfTrue="1" operator="lessThan">
      <formula>#REF!</formula>
    </cfRule>
  </conditionalFormatting>
  <conditionalFormatting sqref="W58:W65">
    <cfRule type="cellIs" dxfId="589" priority="16" stopIfTrue="1" operator="lessThan">
      <formula>#REF!</formula>
    </cfRule>
  </conditionalFormatting>
  <conditionalFormatting sqref="AC29:AC33">
    <cfRule type="cellIs" dxfId="588" priority="15" stopIfTrue="1" operator="lessThan">
      <formula>#REF!</formula>
    </cfRule>
  </conditionalFormatting>
  <conditionalFormatting sqref="AC36:AC37">
    <cfRule type="cellIs" dxfId="587" priority="14" stopIfTrue="1" operator="lessThan">
      <formula>#REF!</formula>
    </cfRule>
  </conditionalFormatting>
  <conditionalFormatting sqref="AC40:AC45">
    <cfRule type="cellIs" dxfId="586" priority="13" stopIfTrue="1" operator="lessThan">
      <formula>#REF!</formula>
    </cfRule>
  </conditionalFormatting>
  <conditionalFormatting sqref="AC48:AC55">
    <cfRule type="cellIs" dxfId="585" priority="12" stopIfTrue="1" operator="lessThan">
      <formula>#REF!</formula>
    </cfRule>
  </conditionalFormatting>
  <conditionalFormatting sqref="AC58:AC65">
    <cfRule type="cellIs" dxfId="584" priority="11" stopIfTrue="1" operator="lessThan">
      <formula>#REF!</formula>
    </cfRule>
  </conditionalFormatting>
  <conditionalFormatting sqref="V66">
    <cfRule type="cellIs" dxfId="583" priority="10" stopIfTrue="1" operator="lessThan">
      <formula>#REF!</formula>
    </cfRule>
  </conditionalFormatting>
  <conditionalFormatting sqref="AB66">
    <cfRule type="cellIs" dxfId="582" priority="9" stopIfTrue="1" operator="lessThan">
      <formula>#REF!</formula>
    </cfRule>
  </conditionalFormatting>
  <conditionalFormatting sqref="N27">
    <cfRule type="cellIs" dxfId="581" priority="8" stopIfTrue="1" operator="lessThan">
      <formula>#REF!</formula>
    </cfRule>
  </conditionalFormatting>
  <conditionalFormatting sqref="T27">
    <cfRule type="cellIs" dxfId="580" priority="7" stopIfTrue="1" operator="lessThan">
      <formula>#REF!</formula>
    </cfRule>
  </conditionalFormatting>
  <conditionalFormatting sqref="Z27">
    <cfRule type="cellIs" dxfId="579" priority="6" stopIfTrue="1" operator="lessThan">
      <formula>#REF!</formula>
    </cfRule>
  </conditionalFormatting>
  <conditionalFormatting sqref="AF27">
    <cfRule type="cellIs" dxfId="578" priority="5" stopIfTrue="1" operator="lessThan">
      <formula>#REF!</formula>
    </cfRule>
  </conditionalFormatting>
  <conditionalFormatting sqref="AG35">
    <cfRule type="cellIs" dxfId="577" priority="4" stopIfTrue="1" operator="lessThan">
      <formula>#REF!</formula>
    </cfRule>
  </conditionalFormatting>
  <conditionalFormatting sqref="AG39">
    <cfRule type="cellIs" dxfId="576" priority="3" stopIfTrue="1" operator="lessThan">
      <formula>#REF!</formula>
    </cfRule>
  </conditionalFormatting>
  <conditionalFormatting sqref="AG47">
    <cfRule type="cellIs" dxfId="575" priority="2" stopIfTrue="1" operator="lessThan">
      <formula>#REF!</formula>
    </cfRule>
  </conditionalFormatting>
  <conditionalFormatting sqref="AG57">
    <cfRule type="cellIs" dxfId="574" priority="1" stopIfTrue="1" operator="lessThan">
      <formula>#REF!</formula>
    </cfRule>
  </conditionalFormatting>
  <dataValidations count="6">
    <dataValidation type="list" allowBlank="1" showInputMessage="1" showErrorMessage="1" sqref="C13:D14 I13:J13" xr:uid="{42FBBBE8-1AA5-421A-88A4-0E7DCF7F25CE}">
      <formula1>$K$11:$K$15</formula1>
    </dataValidation>
    <dataValidation type="list" allowBlank="1" showInputMessage="1" showErrorMessage="1" sqref="F66 AD66 X66 R66 L66" xr:uid="{CCACE857-7033-4A3F-B500-87C072F5F14E}">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051E4D30-05BC-41EF-AA50-115F53787F4C}">
      <formula1>$F$9:$F$12</formula1>
    </dataValidation>
    <dataValidation type="list" allowBlank="1" showInputMessage="1" showErrorMessage="1" sqref="C15:D15" xr:uid="{48E4416F-99E9-4398-91D0-89539D85F386}">
      <formula1>$F$10:$F$15</formula1>
    </dataValidation>
    <dataValidation type="list" allowBlank="1" showInputMessage="1" showErrorMessage="1" sqref="I12:J12 C12:D12" xr:uid="{54FB76AD-F940-4CEB-B153-20887BB34DE1}">
      <formula1>$B$10:$B$26</formula1>
    </dataValidation>
    <dataValidation type="list" allowBlank="1" showInputMessage="1" showErrorMessage="1" sqref="I11:J11 C11:D11" xr:uid="{F24F4E43-D091-4F0D-8170-2A663EBCD486}">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3F025DF3-F8F6-477A-A097-383E8F197CFE}">
          <x14:formula1>
            <xm:f>Données!$P$8:$P$9</xm:f>
          </x14:formula1>
          <xm:sqref>G68 Y68 S68 M68 AE68</xm:sqref>
        </x14:dataValidation>
        <x14:dataValidation type="list" allowBlank="1" showInputMessage="1" showErrorMessage="1" xr:uid="{2E1024CB-65C5-42C5-AFBC-CAC862AA2C49}">
          <x14:formula1>
            <xm:f>Données!$H$14:$H$17</xm:f>
          </x14:formula1>
          <xm:sqref>K17 T9:T13</xm:sqref>
        </x14:dataValidation>
        <x14:dataValidation type="list" allowBlank="1" showInputMessage="1" showErrorMessage="1" xr:uid="{F5208329-A4D9-4176-B250-49D988CA9C0D}">
          <x14:formula1>
            <xm:f>Données!$F$14:$F$17</xm:f>
          </x14:formula1>
          <xm:sqref>Z9:Z13</xm:sqref>
        </x14:dataValidation>
        <x14:dataValidation type="list" allowBlank="1" showInputMessage="1" showErrorMessage="1" xr:uid="{E92F27AC-5C4F-41DB-ABD6-F2C41C1EB181}">
          <x14:formula1>
            <xm:f>Données!$P$19:$P$20</xm:f>
          </x14:formula1>
          <xm:sqref>R9:R13</xm:sqref>
        </x14:dataValidation>
        <x14:dataValidation type="list" allowBlank="1" showInputMessage="1" showErrorMessage="1" xr:uid="{C9A59576-1346-4164-84D3-4A698CFEDA59}">
          <x14:formula1>
            <xm:f>Données!$J$14:$J$43</xm:f>
          </x14:formula1>
          <xm:sqref>L9:L13</xm:sqref>
        </x14:dataValidation>
        <x14:dataValidation type="list" allowBlank="1" showInputMessage="1" showErrorMessage="1" xr:uid="{668FCE1B-B79C-4258-AFFB-83E1EDF283E3}">
          <x14:formula1>
            <xm:f>Données!$B$14:$B$43</xm:f>
          </x14:formula1>
          <xm:sqref>AE17:AF17 M17:N17 S17:T17 Y17:Z17 G17:H17</xm:sqref>
        </x14:dataValidation>
        <x14:dataValidation type="list" allowBlank="1" showInputMessage="1" showErrorMessage="1" xr:uid="{9B96DC16-C3D9-483F-AA55-23DDCDBF9DAD}">
          <x14:formula1>
            <xm:f>Données!$D$14:$D$53</xm:f>
          </x14:formula1>
          <xm:sqref>B11</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Feuil33"/>
  <dimension ref="A1:AP98"/>
  <sheetViews>
    <sheetView showGridLines="0" topLeftCell="B13"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dataConsolidate/>
  <mergeCells count="106">
    <mergeCell ref="A1:B5"/>
    <mergeCell ref="C1:AI5"/>
    <mergeCell ref="G8:H8"/>
    <mergeCell ref="G9:H9"/>
    <mergeCell ref="M9:N9"/>
    <mergeCell ref="M10:N10"/>
    <mergeCell ref="M8:N8"/>
    <mergeCell ref="T8:X8"/>
    <mergeCell ref="Z8:AD8"/>
    <mergeCell ref="T9:X9"/>
    <mergeCell ref="Z9:AD9"/>
    <mergeCell ref="T10:X10"/>
    <mergeCell ref="Z10:AD10"/>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D89:AJ89"/>
    <mergeCell ref="F89:M89"/>
    <mergeCell ref="F90:M90"/>
    <mergeCell ref="N89:T89"/>
    <mergeCell ref="N90:V90"/>
    <mergeCell ref="N91:T91"/>
    <mergeCell ref="B88:C88"/>
    <mergeCell ref="F88:M88"/>
    <mergeCell ref="N88:V88"/>
    <mergeCell ref="W88:AC88"/>
    <mergeCell ref="AD88:AJ88"/>
    <mergeCell ref="L18:N18"/>
    <mergeCell ref="R18:T18"/>
    <mergeCell ref="X18:Z18"/>
    <mergeCell ref="AD18:AF18"/>
    <mergeCell ref="G10:H10"/>
    <mergeCell ref="M13:N13"/>
    <mergeCell ref="G17:H17"/>
    <mergeCell ref="M17:N17"/>
    <mergeCell ref="S17:T17"/>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C81:G81"/>
    <mergeCell ref="L81:M81"/>
    <mergeCell ref="N81:R81"/>
    <mergeCell ref="S81:T81"/>
    <mergeCell ref="W81:Y81"/>
    <mergeCell ref="Z81:AD81"/>
    <mergeCell ref="B84:C84"/>
    <mergeCell ref="F84:M84"/>
    <mergeCell ref="N84:V84"/>
    <mergeCell ref="W84:AC84"/>
    <mergeCell ref="AD84:AJ84"/>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s>
  <conditionalFormatting sqref="AH27 A27:B27 F27:G27 E22:E27 Q66">
    <cfRule type="cellIs" dxfId="573" priority="41" stopIfTrue="1" operator="lessThan">
      <formula>#REF!</formula>
    </cfRule>
  </conditionalFormatting>
  <conditionalFormatting sqref="L27:M27">
    <cfRule type="cellIs" dxfId="572" priority="40" stopIfTrue="1" operator="lessThan">
      <formula>#REF!</formula>
    </cfRule>
  </conditionalFormatting>
  <conditionalFormatting sqref="R27:S27 AG36:AG37 AG40:AG45 AG48:AG55 AG21:AG33 AG58:AG66">
    <cfRule type="cellIs" dxfId="571" priority="39" stopIfTrue="1" operator="lessThan">
      <formula>#REF!</formula>
    </cfRule>
  </conditionalFormatting>
  <conditionalFormatting sqref="E29:E33 K22:K27 Q22:Q27 W22:W27 AC22:AC27 E66 K66 W66 AC66">
    <cfRule type="cellIs" dxfId="570" priority="38" stopIfTrue="1" operator="lessThan">
      <formula>#REF!</formula>
    </cfRule>
  </conditionalFormatting>
  <conditionalFormatting sqref="E36:E37">
    <cfRule type="cellIs" dxfId="569" priority="37" stopIfTrue="1" operator="lessThan">
      <formula>#REF!</formula>
    </cfRule>
  </conditionalFormatting>
  <conditionalFormatting sqref="E40:E45">
    <cfRule type="cellIs" dxfId="568" priority="36" stopIfTrue="1" operator="lessThan">
      <formula>#REF!</formula>
    </cfRule>
  </conditionalFormatting>
  <conditionalFormatting sqref="E48:E55">
    <cfRule type="cellIs" dxfId="567" priority="35" stopIfTrue="1" operator="lessThan">
      <formula>#REF!</formula>
    </cfRule>
  </conditionalFormatting>
  <conditionalFormatting sqref="E58:E65">
    <cfRule type="cellIs" dxfId="566" priority="34" stopIfTrue="1" operator="lessThan">
      <formula>#REF!</formula>
    </cfRule>
  </conditionalFormatting>
  <conditionalFormatting sqref="K29:K33">
    <cfRule type="cellIs" dxfId="565" priority="33" stopIfTrue="1" operator="lessThan">
      <formula>#REF!</formula>
    </cfRule>
  </conditionalFormatting>
  <conditionalFormatting sqref="K36:K37">
    <cfRule type="cellIs" dxfId="564" priority="32" stopIfTrue="1" operator="lessThan">
      <formula>#REF!</formula>
    </cfRule>
  </conditionalFormatting>
  <conditionalFormatting sqref="K40:K45">
    <cfRule type="cellIs" dxfId="563" priority="31" stopIfTrue="1" operator="lessThan">
      <formula>#REF!</formula>
    </cfRule>
  </conditionalFormatting>
  <conditionalFormatting sqref="K48:K55">
    <cfRule type="cellIs" dxfId="562" priority="30" stopIfTrue="1" operator="lessThan">
      <formula>#REF!</formula>
    </cfRule>
  </conditionalFormatting>
  <conditionalFormatting sqref="K58:K65">
    <cfRule type="cellIs" dxfId="561" priority="29" stopIfTrue="1" operator="lessThan">
      <formula>#REF!</formula>
    </cfRule>
  </conditionalFormatting>
  <conditionalFormatting sqref="Q29:Q33">
    <cfRule type="cellIs" dxfId="560" priority="28" stopIfTrue="1" operator="lessThan">
      <formula>#REF!</formula>
    </cfRule>
  </conditionalFormatting>
  <conditionalFormatting sqref="Q36:Q37">
    <cfRule type="cellIs" dxfId="559" priority="27" stopIfTrue="1" operator="lessThan">
      <formula>#REF!</formula>
    </cfRule>
  </conditionalFormatting>
  <conditionalFormatting sqref="Q40:Q45">
    <cfRule type="cellIs" dxfId="558" priority="26" stopIfTrue="1" operator="lessThan">
      <formula>#REF!</formula>
    </cfRule>
  </conditionalFormatting>
  <conditionalFormatting sqref="Q48:Q55">
    <cfRule type="cellIs" dxfId="557" priority="25" stopIfTrue="1" operator="lessThan">
      <formula>#REF!</formula>
    </cfRule>
  </conditionalFormatting>
  <conditionalFormatting sqref="Q58:Q65">
    <cfRule type="cellIs" dxfId="556" priority="24" stopIfTrue="1" operator="lessThan">
      <formula>#REF!</formula>
    </cfRule>
  </conditionalFormatting>
  <conditionalFormatting sqref="P66">
    <cfRule type="cellIs" dxfId="555" priority="23" stopIfTrue="1" operator="lessThan">
      <formula>#REF!</formula>
    </cfRule>
  </conditionalFormatting>
  <conditionalFormatting sqref="X27:Y27">
    <cfRule type="cellIs" dxfId="554" priority="22" stopIfTrue="1" operator="lessThan">
      <formula>#REF!</formula>
    </cfRule>
  </conditionalFormatting>
  <conditionalFormatting sqref="AD27:AE27">
    <cfRule type="cellIs" dxfId="553" priority="21" stopIfTrue="1" operator="lessThan">
      <formula>#REF!</formula>
    </cfRule>
  </conditionalFormatting>
  <conditionalFormatting sqref="W29:W33">
    <cfRule type="cellIs" dxfId="552" priority="20" stopIfTrue="1" operator="lessThan">
      <formula>#REF!</formula>
    </cfRule>
  </conditionalFormatting>
  <conditionalFormatting sqref="W36:W37">
    <cfRule type="cellIs" dxfId="551" priority="19" stopIfTrue="1" operator="lessThan">
      <formula>#REF!</formula>
    </cfRule>
  </conditionalFormatting>
  <conditionalFormatting sqref="W40:W45">
    <cfRule type="cellIs" dxfId="550" priority="18" stopIfTrue="1" operator="lessThan">
      <formula>#REF!</formula>
    </cfRule>
  </conditionalFormatting>
  <conditionalFormatting sqref="W48:W55">
    <cfRule type="cellIs" dxfId="549" priority="17" stopIfTrue="1" operator="lessThan">
      <formula>#REF!</formula>
    </cfRule>
  </conditionalFormatting>
  <conditionalFormatting sqref="W58:W65">
    <cfRule type="cellIs" dxfId="548" priority="16" stopIfTrue="1" operator="lessThan">
      <formula>#REF!</formula>
    </cfRule>
  </conditionalFormatting>
  <conditionalFormatting sqref="AC29:AC33">
    <cfRule type="cellIs" dxfId="547" priority="15" stopIfTrue="1" operator="lessThan">
      <formula>#REF!</formula>
    </cfRule>
  </conditionalFormatting>
  <conditionalFormatting sqref="AC36:AC37">
    <cfRule type="cellIs" dxfId="546" priority="14" stopIfTrue="1" operator="lessThan">
      <formula>#REF!</formula>
    </cfRule>
  </conditionalFormatting>
  <conditionalFormatting sqref="AC40:AC45">
    <cfRule type="cellIs" dxfId="545" priority="13" stopIfTrue="1" operator="lessThan">
      <formula>#REF!</formula>
    </cfRule>
  </conditionalFormatting>
  <conditionalFormatting sqref="AC48:AC55">
    <cfRule type="cellIs" dxfId="544" priority="12" stopIfTrue="1" operator="lessThan">
      <formula>#REF!</formula>
    </cfRule>
  </conditionalFormatting>
  <conditionalFormatting sqref="AC58:AC65">
    <cfRule type="cellIs" dxfId="543" priority="11" stopIfTrue="1" operator="lessThan">
      <formula>#REF!</formula>
    </cfRule>
  </conditionalFormatting>
  <conditionalFormatting sqref="V66">
    <cfRule type="cellIs" dxfId="542" priority="10" stopIfTrue="1" operator="lessThan">
      <formula>#REF!</formula>
    </cfRule>
  </conditionalFormatting>
  <conditionalFormatting sqref="AB66">
    <cfRule type="cellIs" dxfId="541" priority="9" stopIfTrue="1" operator="lessThan">
      <formula>#REF!</formula>
    </cfRule>
  </conditionalFormatting>
  <conditionalFormatting sqref="N27">
    <cfRule type="cellIs" dxfId="540" priority="8" stopIfTrue="1" operator="lessThan">
      <formula>#REF!</formula>
    </cfRule>
  </conditionalFormatting>
  <conditionalFormatting sqref="T27">
    <cfRule type="cellIs" dxfId="539" priority="7" stopIfTrue="1" operator="lessThan">
      <formula>#REF!</formula>
    </cfRule>
  </conditionalFormatting>
  <conditionalFormatting sqref="Z27">
    <cfRule type="cellIs" dxfId="538" priority="6" stopIfTrue="1" operator="lessThan">
      <formula>#REF!</formula>
    </cfRule>
  </conditionalFormatting>
  <conditionalFormatting sqref="AF27">
    <cfRule type="cellIs" dxfId="537" priority="5" stopIfTrue="1" operator="lessThan">
      <formula>#REF!</formula>
    </cfRule>
  </conditionalFormatting>
  <conditionalFormatting sqref="AG35">
    <cfRule type="cellIs" dxfId="536" priority="4" stopIfTrue="1" operator="lessThan">
      <formula>#REF!</formula>
    </cfRule>
  </conditionalFormatting>
  <conditionalFormatting sqref="AG39">
    <cfRule type="cellIs" dxfId="535" priority="3" stopIfTrue="1" operator="lessThan">
      <formula>#REF!</formula>
    </cfRule>
  </conditionalFormatting>
  <conditionalFormatting sqref="AG47">
    <cfRule type="cellIs" dxfId="534" priority="2" stopIfTrue="1" operator="lessThan">
      <formula>#REF!</formula>
    </cfRule>
  </conditionalFormatting>
  <conditionalFormatting sqref="AG57">
    <cfRule type="cellIs" dxfId="533" priority="1" stopIfTrue="1" operator="lessThan">
      <formula>#REF!</formula>
    </cfRule>
  </conditionalFormatting>
  <dataValidations count="6">
    <dataValidation type="list" allowBlank="1" showInputMessage="1" showErrorMessage="1" sqref="C13:D14 I13:J13" xr:uid="{8243DC2B-FEB1-4200-AF9B-49AC6EF2A581}">
      <formula1>$K$11:$K$15</formula1>
    </dataValidation>
    <dataValidation type="list" allowBlank="1" showInputMessage="1" showErrorMessage="1" sqref="F66 AD66 X66 R66 L66" xr:uid="{801C91DD-F755-4502-8986-9907074A65B0}">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27233477-215A-49A7-97A3-8CA4C5830C2F}">
      <formula1>$F$9:$F$12</formula1>
    </dataValidation>
    <dataValidation type="list" allowBlank="1" showInputMessage="1" showErrorMessage="1" sqref="C15:D15" xr:uid="{EEF5A918-03A3-4B3B-ACD9-068A2CB1079B}">
      <formula1>$F$10:$F$15</formula1>
    </dataValidation>
    <dataValidation type="list" allowBlank="1" showInputMessage="1" showErrorMessage="1" sqref="I12:J12 C12:D12" xr:uid="{7CAE3BA7-8546-44EF-BBFE-554A8404BF20}">
      <formula1>$B$10:$B$26</formula1>
    </dataValidation>
    <dataValidation type="list" allowBlank="1" showInputMessage="1" showErrorMessage="1" sqref="I11:J11 C11:D11" xr:uid="{89E3F1A2-B9AF-4F58-954C-E01F83D1290B}">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180D65C8-C6EA-4B8C-9689-CE0B487A39D3}">
          <x14:formula1>
            <xm:f>Données!$F$14:$F$17</xm:f>
          </x14:formula1>
          <xm:sqref>Z9:Z13</xm:sqref>
        </x14:dataValidation>
        <x14:dataValidation type="list" allowBlank="1" showInputMessage="1" showErrorMessage="1" xr:uid="{F4DD221C-8A5C-4FB6-97A4-8104652E2F88}">
          <x14:formula1>
            <xm:f>Données!$H$14:$H$17</xm:f>
          </x14:formula1>
          <xm:sqref>K17 T9:T13</xm:sqref>
        </x14:dataValidation>
        <x14:dataValidation type="list" allowBlank="1" showInputMessage="1" showErrorMessage="1" xr:uid="{1A6D746D-9487-4B3D-9B36-40CC39F1CE33}">
          <x14:formula1>
            <xm:f>Données!$P$8:$P$9</xm:f>
          </x14:formula1>
          <xm:sqref>G68 Y68 S68 M68 AE68</xm:sqref>
        </x14:dataValidation>
        <x14:dataValidation type="list" allowBlank="1" showInputMessage="1" showErrorMessage="1" xr:uid="{0526D24B-8377-4662-AFDE-20B9B1F2A810}">
          <x14:formula1>
            <xm:f>Données!$P$19:$P$20</xm:f>
          </x14:formula1>
          <xm:sqref>R9:R13</xm:sqref>
        </x14:dataValidation>
        <x14:dataValidation type="list" allowBlank="1" showInputMessage="1" showErrorMessage="1" xr:uid="{9ED8D832-76DC-48FD-9C95-D5378F8B7CDA}">
          <x14:formula1>
            <xm:f>Données!$J$14:$J$43</xm:f>
          </x14:formula1>
          <xm:sqref>L9:L13</xm:sqref>
        </x14:dataValidation>
        <x14:dataValidation type="list" allowBlank="1" showInputMessage="1" showErrorMessage="1" xr:uid="{B369DD38-72B0-49D2-AF6D-AAE8BBDAA969}">
          <x14:formula1>
            <xm:f>Données!$B$14:$B$43</xm:f>
          </x14:formula1>
          <xm:sqref>AE17:AF17 M17:N17 S17:T17 Y17:Z17 G17:H17</xm:sqref>
        </x14:dataValidation>
        <x14:dataValidation type="list" allowBlank="1" showInputMessage="1" showErrorMessage="1" xr:uid="{47D3EA01-AF92-4C0C-81BF-4C8936ECC55A}">
          <x14:formula1>
            <xm:f>Données!$D$14:$D$53</xm:f>
          </x14:formula1>
          <xm:sqref>B11</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Feuil34"/>
  <dimension ref="A1:AP98"/>
  <sheetViews>
    <sheetView showGridLines="0" topLeftCell="B10"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D89:AJ89"/>
    <mergeCell ref="F89:M89"/>
    <mergeCell ref="F90:M90"/>
    <mergeCell ref="N89:T89"/>
    <mergeCell ref="N90:V90"/>
    <mergeCell ref="N91:T91"/>
    <mergeCell ref="B88:C88"/>
    <mergeCell ref="F88:M88"/>
    <mergeCell ref="N88:V88"/>
    <mergeCell ref="W88:AC88"/>
    <mergeCell ref="AD88:AJ88"/>
    <mergeCell ref="L18:N18"/>
    <mergeCell ref="R18:T18"/>
    <mergeCell ref="X18:Z18"/>
    <mergeCell ref="AD18:AF18"/>
    <mergeCell ref="G10:H10"/>
    <mergeCell ref="M13:N13"/>
    <mergeCell ref="G17:H17"/>
    <mergeCell ref="M17:N17"/>
    <mergeCell ref="S17:T17"/>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C81:G81"/>
    <mergeCell ref="L81:M81"/>
    <mergeCell ref="N81:R81"/>
    <mergeCell ref="S81:T81"/>
    <mergeCell ref="W81:Y81"/>
    <mergeCell ref="Z81:AD81"/>
    <mergeCell ref="B84:C84"/>
    <mergeCell ref="F84:M84"/>
    <mergeCell ref="N84:V84"/>
    <mergeCell ref="W84:AC84"/>
    <mergeCell ref="AD84:AJ84"/>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s>
  <conditionalFormatting sqref="AH27 A27:B27 F27:G27 E22:E27 Q66">
    <cfRule type="cellIs" dxfId="532" priority="41" stopIfTrue="1" operator="lessThan">
      <formula>#REF!</formula>
    </cfRule>
  </conditionalFormatting>
  <conditionalFormatting sqref="L27:M27">
    <cfRule type="cellIs" dxfId="531" priority="40" stopIfTrue="1" operator="lessThan">
      <formula>#REF!</formula>
    </cfRule>
  </conditionalFormatting>
  <conditionalFormatting sqref="R27:S27 AG36:AG37 AG40:AG45 AG48:AG55 AG21:AG33 AG58:AG66">
    <cfRule type="cellIs" dxfId="530" priority="39" stopIfTrue="1" operator="lessThan">
      <formula>#REF!</formula>
    </cfRule>
  </conditionalFormatting>
  <conditionalFormatting sqref="E29:E33 K22:K27 Q22:Q27 W22:W27 AC22:AC27 E66 K66 W66 AC66">
    <cfRule type="cellIs" dxfId="529" priority="38" stopIfTrue="1" operator="lessThan">
      <formula>#REF!</formula>
    </cfRule>
  </conditionalFormatting>
  <conditionalFormatting sqref="E36:E37">
    <cfRule type="cellIs" dxfId="528" priority="37" stopIfTrue="1" operator="lessThan">
      <formula>#REF!</formula>
    </cfRule>
  </conditionalFormatting>
  <conditionalFormatting sqref="E40:E45">
    <cfRule type="cellIs" dxfId="527" priority="36" stopIfTrue="1" operator="lessThan">
      <formula>#REF!</formula>
    </cfRule>
  </conditionalFormatting>
  <conditionalFormatting sqref="E48:E55">
    <cfRule type="cellIs" dxfId="526" priority="35" stopIfTrue="1" operator="lessThan">
      <formula>#REF!</formula>
    </cfRule>
  </conditionalFormatting>
  <conditionalFormatting sqref="E58:E65">
    <cfRule type="cellIs" dxfId="525" priority="34" stopIfTrue="1" operator="lessThan">
      <formula>#REF!</formula>
    </cfRule>
  </conditionalFormatting>
  <conditionalFormatting sqref="K29:K33">
    <cfRule type="cellIs" dxfId="524" priority="33" stopIfTrue="1" operator="lessThan">
      <formula>#REF!</formula>
    </cfRule>
  </conditionalFormatting>
  <conditionalFormatting sqref="K36:K37">
    <cfRule type="cellIs" dxfId="523" priority="32" stopIfTrue="1" operator="lessThan">
      <formula>#REF!</formula>
    </cfRule>
  </conditionalFormatting>
  <conditionalFormatting sqref="K40:K45">
    <cfRule type="cellIs" dxfId="522" priority="31" stopIfTrue="1" operator="lessThan">
      <formula>#REF!</formula>
    </cfRule>
  </conditionalFormatting>
  <conditionalFormatting sqref="K48:K55">
    <cfRule type="cellIs" dxfId="521" priority="30" stopIfTrue="1" operator="lessThan">
      <formula>#REF!</formula>
    </cfRule>
  </conditionalFormatting>
  <conditionalFormatting sqref="K58:K65">
    <cfRule type="cellIs" dxfId="520" priority="29" stopIfTrue="1" operator="lessThan">
      <formula>#REF!</formula>
    </cfRule>
  </conditionalFormatting>
  <conditionalFormatting sqref="Q29:Q33">
    <cfRule type="cellIs" dxfId="519" priority="28" stopIfTrue="1" operator="lessThan">
      <formula>#REF!</formula>
    </cfRule>
  </conditionalFormatting>
  <conditionalFormatting sqref="Q36:Q37">
    <cfRule type="cellIs" dxfId="518" priority="27" stopIfTrue="1" operator="lessThan">
      <formula>#REF!</formula>
    </cfRule>
  </conditionalFormatting>
  <conditionalFormatting sqref="Q40:Q45">
    <cfRule type="cellIs" dxfId="517" priority="26" stopIfTrue="1" operator="lessThan">
      <formula>#REF!</formula>
    </cfRule>
  </conditionalFormatting>
  <conditionalFormatting sqref="Q48:Q55">
    <cfRule type="cellIs" dxfId="516" priority="25" stopIfTrue="1" operator="lessThan">
      <formula>#REF!</formula>
    </cfRule>
  </conditionalFormatting>
  <conditionalFormatting sqref="Q58:Q65">
    <cfRule type="cellIs" dxfId="515" priority="24" stopIfTrue="1" operator="lessThan">
      <formula>#REF!</formula>
    </cfRule>
  </conditionalFormatting>
  <conditionalFormatting sqref="P66">
    <cfRule type="cellIs" dxfId="514" priority="23" stopIfTrue="1" operator="lessThan">
      <formula>#REF!</formula>
    </cfRule>
  </conditionalFormatting>
  <conditionalFormatting sqref="X27:Y27">
    <cfRule type="cellIs" dxfId="513" priority="22" stopIfTrue="1" operator="lessThan">
      <formula>#REF!</formula>
    </cfRule>
  </conditionalFormatting>
  <conditionalFormatting sqref="AD27:AE27">
    <cfRule type="cellIs" dxfId="512" priority="21" stopIfTrue="1" operator="lessThan">
      <formula>#REF!</formula>
    </cfRule>
  </conditionalFormatting>
  <conditionalFormatting sqref="W29:W33">
    <cfRule type="cellIs" dxfId="511" priority="20" stopIfTrue="1" operator="lessThan">
      <formula>#REF!</formula>
    </cfRule>
  </conditionalFormatting>
  <conditionalFormatting sqref="W36:W37">
    <cfRule type="cellIs" dxfId="510" priority="19" stopIfTrue="1" operator="lessThan">
      <formula>#REF!</formula>
    </cfRule>
  </conditionalFormatting>
  <conditionalFormatting sqref="W40:W45">
    <cfRule type="cellIs" dxfId="509" priority="18" stopIfTrue="1" operator="lessThan">
      <formula>#REF!</formula>
    </cfRule>
  </conditionalFormatting>
  <conditionalFormatting sqref="W48:W55">
    <cfRule type="cellIs" dxfId="508" priority="17" stopIfTrue="1" operator="lessThan">
      <formula>#REF!</formula>
    </cfRule>
  </conditionalFormatting>
  <conditionalFormatting sqref="W58:W65">
    <cfRule type="cellIs" dxfId="507" priority="16" stopIfTrue="1" operator="lessThan">
      <formula>#REF!</formula>
    </cfRule>
  </conditionalFormatting>
  <conditionalFormatting sqref="AC29:AC33">
    <cfRule type="cellIs" dxfId="506" priority="15" stopIfTrue="1" operator="lessThan">
      <formula>#REF!</formula>
    </cfRule>
  </conditionalFormatting>
  <conditionalFormatting sqref="AC36:AC37">
    <cfRule type="cellIs" dxfId="505" priority="14" stopIfTrue="1" operator="lessThan">
      <formula>#REF!</formula>
    </cfRule>
  </conditionalFormatting>
  <conditionalFormatting sqref="AC40:AC45">
    <cfRule type="cellIs" dxfId="504" priority="13" stopIfTrue="1" operator="lessThan">
      <formula>#REF!</formula>
    </cfRule>
  </conditionalFormatting>
  <conditionalFormatting sqref="AC48:AC55">
    <cfRule type="cellIs" dxfId="503" priority="12" stopIfTrue="1" operator="lessThan">
      <formula>#REF!</formula>
    </cfRule>
  </conditionalFormatting>
  <conditionalFormatting sqref="AC58:AC65">
    <cfRule type="cellIs" dxfId="502" priority="11" stopIfTrue="1" operator="lessThan">
      <formula>#REF!</formula>
    </cfRule>
  </conditionalFormatting>
  <conditionalFormatting sqref="V66">
    <cfRule type="cellIs" dxfId="501" priority="10" stopIfTrue="1" operator="lessThan">
      <formula>#REF!</formula>
    </cfRule>
  </conditionalFormatting>
  <conditionalFormatting sqref="AB66">
    <cfRule type="cellIs" dxfId="500" priority="9" stopIfTrue="1" operator="lessThan">
      <formula>#REF!</formula>
    </cfRule>
  </conditionalFormatting>
  <conditionalFormatting sqref="N27">
    <cfRule type="cellIs" dxfId="499" priority="8" stopIfTrue="1" operator="lessThan">
      <formula>#REF!</formula>
    </cfRule>
  </conditionalFormatting>
  <conditionalFormatting sqref="T27">
    <cfRule type="cellIs" dxfId="498" priority="7" stopIfTrue="1" operator="lessThan">
      <formula>#REF!</formula>
    </cfRule>
  </conditionalFormatting>
  <conditionalFormatting sqref="Z27">
    <cfRule type="cellIs" dxfId="497" priority="6" stopIfTrue="1" operator="lessThan">
      <formula>#REF!</formula>
    </cfRule>
  </conditionalFormatting>
  <conditionalFormatting sqref="AF27">
    <cfRule type="cellIs" dxfId="496" priority="5" stopIfTrue="1" operator="lessThan">
      <formula>#REF!</formula>
    </cfRule>
  </conditionalFormatting>
  <conditionalFormatting sqref="AG35">
    <cfRule type="cellIs" dxfId="495" priority="4" stopIfTrue="1" operator="lessThan">
      <formula>#REF!</formula>
    </cfRule>
  </conditionalFormatting>
  <conditionalFormatting sqref="AG39">
    <cfRule type="cellIs" dxfId="494" priority="3" stopIfTrue="1" operator="lessThan">
      <formula>#REF!</formula>
    </cfRule>
  </conditionalFormatting>
  <conditionalFormatting sqref="AG47">
    <cfRule type="cellIs" dxfId="493" priority="2" stopIfTrue="1" operator="lessThan">
      <formula>#REF!</formula>
    </cfRule>
  </conditionalFormatting>
  <conditionalFormatting sqref="AG57">
    <cfRule type="cellIs" dxfId="492" priority="1" stopIfTrue="1" operator="lessThan">
      <formula>#REF!</formula>
    </cfRule>
  </conditionalFormatting>
  <dataValidations count="6">
    <dataValidation type="list" allowBlank="1" showInputMessage="1" showErrorMessage="1" sqref="C13:D14 I13:J13" xr:uid="{D0226E02-7380-4E6C-8E5F-4720873F67B1}">
      <formula1>$K$11:$K$15</formula1>
    </dataValidation>
    <dataValidation type="list" allowBlank="1" showInputMessage="1" showErrorMessage="1" sqref="F66 AD66 X66 R66 L66" xr:uid="{34429F26-203F-4D96-8B96-3883CA222CFA}">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43443AFE-2F1D-4167-B6C1-597019FE470A}">
      <formula1>$F$9:$F$12</formula1>
    </dataValidation>
    <dataValidation type="list" allowBlank="1" showInputMessage="1" showErrorMessage="1" sqref="C15:D15" xr:uid="{876BFD9B-F9C8-4692-80AD-DE7E1B5B40BB}">
      <formula1>$F$10:$F$15</formula1>
    </dataValidation>
    <dataValidation type="list" allowBlank="1" showInputMessage="1" showErrorMessage="1" sqref="I12:J12 C12:D12" xr:uid="{922DAD89-337C-4269-BA92-8BA8F31DD7C1}">
      <formula1>$B$10:$B$26</formula1>
    </dataValidation>
    <dataValidation type="list" allowBlank="1" showInputMessage="1" showErrorMessage="1" sqref="I11:J11 C11:D11" xr:uid="{D139E03D-5164-4804-8155-E7B2B6926971}">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418D2C3E-5500-429F-9428-092C5E82A87F}">
          <x14:formula1>
            <xm:f>Données!$P$8:$P$9</xm:f>
          </x14:formula1>
          <xm:sqref>G68 Y68 S68 M68 AE68</xm:sqref>
        </x14:dataValidation>
        <x14:dataValidation type="list" allowBlank="1" showInputMessage="1" showErrorMessage="1" xr:uid="{A0D2698A-F469-4BB6-8CCF-13B8A74DE1B4}">
          <x14:formula1>
            <xm:f>Données!$H$14:$H$17</xm:f>
          </x14:formula1>
          <xm:sqref>K17 T9:T13</xm:sqref>
        </x14:dataValidation>
        <x14:dataValidation type="list" allowBlank="1" showInputMessage="1" showErrorMessage="1" xr:uid="{6697AE95-F1D4-4210-9B2A-390B1FD59597}">
          <x14:formula1>
            <xm:f>Données!$F$14:$F$17</xm:f>
          </x14:formula1>
          <xm:sqref>Z9:Z13</xm:sqref>
        </x14:dataValidation>
        <x14:dataValidation type="list" allowBlank="1" showInputMessage="1" showErrorMessage="1" xr:uid="{DD426B7B-6989-4B6A-A565-29F2D8F11661}">
          <x14:formula1>
            <xm:f>Données!$P$19:$P$20</xm:f>
          </x14:formula1>
          <xm:sqref>R9:R13</xm:sqref>
        </x14:dataValidation>
        <x14:dataValidation type="list" allowBlank="1" showInputMessage="1" showErrorMessage="1" xr:uid="{75F8ED90-B8B0-42C6-8474-93F276B6BF80}">
          <x14:formula1>
            <xm:f>Données!$J$14:$J$43</xm:f>
          </x14:formula1>
          <xm:sqref>L9:L13</xm:sqref>
        </x14:dataValidation>
        <x14:dataValidation type="list" allowBlank="1" showInputMessage="1" showErrorMessage="1" xr:uid="{65FE3843-73A8-45F8-B711-8EFA0F79EA93}">
          <x14:formula1>
            <xm:f>Données!$B$14:$B$43</xm:f>
          </x14:formula1>
          <xm:sqref>AE17:AF17 M17:N17 S17:T17 Y17:Z17 G17:H17</xm:sqref>
        </x14:dataValidation>
        <x14:dataValidation type="list" allowBlank="1" showInputMessage="1" showErrorMessage="1" xr:uid="{EAE32CFD-0C12-428E-AA99-93FE18B45D2E}">
          <x14:formula1>
            <xm:f>Données!$D$14:$D$53</xm:f>
          </x14:formula1>
          <xm:sqref>B11</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Feuil35"/>
  <dimension ref="A1:AP98"/>
  <sheetViews>
    <sheetView showGridLines="0" topLeftCell="B1"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D89:AJ89"/>
    <mergeCell ref="F89:M89"/>
    <mergeCell ref="F90:M90"/>
    <mergeCell ref="N89:T89"/>
    <mergeCell ref="N90:V90"/>
    <mergeCell ref="N91:T91"/>
    <mergeCell ref="B88:C88"/>
    <mergeCell ref="F88:M88"/>
    <mergeCell ref="N88:V88"/>
    <mergeCell ref="W88:AC88"/>
    <mergeCell ref="AD88:AJ88"/>
    <mergeCell ref="L18:N18"/>
    <mergeCell ref="R18:T18"/>
    <mergeCell ref="X18:Z18"/>
    <mergeCell ref="AD18:AF18"/>
    <mergeCell ref="G10:H10"/>
    <mergeCell ref="M13:N13"/>
    <mergeCell ref="G17:H17"/>
    <mergeCell ref="M17:N17"/>
    <mergeCell ref="S17:T17"/>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C81:G81"/>
    <mergeCell ref="L81:M81"/>
    <mergeCell ref="N81:R81"/>
    <mergeCell ref="S81:T81"/>
    <mergeCell ref="W81:Y81"/>
    <mergeCell ref="Z81:AD81"/>
    <mergeCell ref="B84:C84"/>
    <mergeCell ref="F84:M84"/>
    <mergeCell ref="N84:V84"/>
    <mergeCell ref="W84:AC84"/>
    <mergeCell ref="AD84:AJ84"/>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s>
  <conditionalFormatting sqref="AH27 A27:B27 F27:G27 E22:E27 Q66">
    <cfRule type="cellIs" dxfId="491" priority="41" stopIfTrue="1" operator="lessThan">
      <formula>#REF!</formula>
    </cfRule>
  </conditionalFormatting>
  <conditionalFormatting sqref="L27:M27">
    <cfRule type="cellIs" dxfId="490" priority="40" stopIfTrue="1" operator="lessThan">
      <formula>#REF!</formula>
    </cfRule>
  </conditionalFormatting>
  <conditionalFormatting sqref="R27:S27 AG36:AG37 AG40:AG45 AG48:AG55 AG21:AG33 AG58:AG66">
    <cfRule type="cellIs" dxfId="489" priority="39" stopIfTrue="1" operator="lessThan">
      <formula>#REF!</formula>
    </cfRule>
  </conditionalFormatting>
  <conditionalFormatting sqref="E29:E33 K22:K27 Q22:Q27 W22:W27 AC22:AC27 E66 K66 W66 AC66">
    <cfRule type="cellIs" dxfId="488" priority="38" stopIfTrue="1" operator="lessThan">
      <formula>#REF!</formula>
    </cfRule>
  </conditionalFormatting>
  <conditionalFormatting sqref="E36:E37">
    <cfRule type="cellIs" dxfId="487" priority="37" stopIfTrue="1" operator="lessThan">
      <formula>#REF!</formula>
    </cfRule>
  </conditionalFormatting>
  <conditionalFormatting sqref="E40:E45">
    <cfRule type="cellIs" dxfId="486" priority="36" stopIfTrue="1" operator="lessThan">
      <formula>#REF!</formula>
    </cfRule>
  </conditionalFormatting>
  <conditionalFormatting sqref="E48:E55">
    <cfRule type="cellIs" dxfId="485" priority="35" stopIfTrue="1" operator="lessThan">
      <formula>#REF!</formula>
    </cfRule>
  </conditionalFormatting>
  <conditionalFormatting sqref="E58:E65">
    <cfRule type="cellIs" dxfId="484" priority="34" stopIfTrue="1" operator="lessThan">
      <formula>#REF!</formula>
    </cfRule>
  </conditionalFormatting>
  <conditionalFormatting sqref="K29:K33">
    <cfRule type="cellIs" dxfId="483" priority="33" stopIfTrue="1" operator="lessThan">
      <formula>#REF!</formula>
    </cfRule>
  </conditionalFormatting>
  <conditionalFormatting sqref="K36:K37">
    <cfRule type="cellIs" dxfId="482" priority="32" stopIfTrue="1" operator="lessThan">
      <formula>#REF!</formula>
    </cfRule>
  </conditionalFormatting>
  <conditionalFormatting sqref="K40:K45">
    <cfRule type="cellIs" dxfId="481" priority="31" stopIfTrue="1" operator="lessThan">
      <formula>#REF!</formula>
    </cfRule>
  </conditionalFormatting>
  <conditionalFormatting sqref="K48:K55">
    <cfRule type="cellIs" dxfId="480" priority="30" stopIfTrue="1" operator="lessThan">
      <formula>#REF!</formula>
    </cfRule>
  </conditionalFormatting>
  <conditionalFormatting sqref="K58:K65">
    <cfRule type="cellIs" dxfId="479" priority="29" stopIfTrue="1" operator="lessThan">
      <formula>#REF!</formula>
    </cfRule>
  </conditionalFormatting>
  <conditionalFormatting sqref="Q29:Q33">
    <cfRule type="cellIs" dxfId="478" priority="28" stopIfTrue="1" operator="lessThan">
      <formula>#REF!</formula>
    </cfRule>
  </conditionalFormatting>
  <conditionalFormatting sqref="Q36:Q37">
    <cfRule type="cellIs" dxfId="477" priority="27" stopIfTrue="1" operator="lessThan">
      <formula>#REF!</formula>
    </cfRule>
  </conditionalFormatting>
  <conditionalFormatting sqref="Q40:Q45">
    <cfRule type="cellIs" dxfId="476" priority="26" stopIfTrue="1" operator="lessThan">
      <formula>#REF!</formula>
    </cfRule>
  </conditionalFormatting>
  <conditionalFormatting sqref="Q48:Q55">
    <cfRule type="cellIs" dxfId="475" priority="25" stopIfTrue="1" operator="lessThan">
      <formula>#REF!</formula>
    </cfRule>
  </conditionalFormatting>
  <conditionalFormatting sqref="Q58:Q65">
    <cfRule type="cellIs" dxfId="474" priority="24" stopIfTrue="1" operator="lessThan">
      <formula>#REF!</formula>
    </cfRule>
  </conditionalFormatting>
  <conditionalFormatting sqref="P66">
    <cfRule type="cellIs" dxfId="473" priority="23" stopIfTrue="1" operator="lessThan">
      <formula>#REF!</formula>
    </cfRule>
  </conditionalFormatting>
  <conditionalFormatting sqref="X27:Y27">
    <cfRule type="cellIs" dxfId="472" priority="22" stopIfTrue="1" operator="lessThan">
      <formula>#REF!</formula>
    </cfRule>
  </conditionalFormatting>
  <conditionalFormatting sqref="AD27:AE27">
    <cfRule type="cellIs" dxfId="471" priority="21" stopIfTrue="1" operator="lessThan">
      <formula>#REF!</formula>
    </cfRule>
  </conditionalFormatting>
  <conditionalFormatting sqref="W29:W33">
    <cfRule type="cellIs" dxfId="470" priority="20" stopIfTrue="1" operator="lessThan">
      <formula>#REF!</formula>
    </cfRule>
  </conditionalFormatting>
  <conditionalFormatting sqref="W36:W37">
    <cfRule type="cellIs" dxfId="469" priority="19" stopIfTrue="1" operator="lessThan">
      <formula>#REF!</formula>
    </cfRule>
  </conditionalFormatting>
  <conditionalFormatting sqref="W40:W45">
    <cfRule type="cellIs" dxfId="468" priority="18" stopIfTrue="1" operator="lessThan">
      <formula>#REF!</formula>
    </cfRule>
  </conditionalFormatting>
  <conditionalFormatting sqref="W48:W55">
    <cfRule type="cellIs" dxfId="467" priority="17" stopIfTrue="1" operator="lessThan">
      <formula>#REF!</formula>
    </cfRule>
  </conditionalFormatting>
  <conditionalFormatting sqref="W58:W65">
    <cfRule type="cellIs" dxfId="466" priority="16" stopIfTrue="1" operator="lessThan">
      <formula>#REF!</formula>
    </cfRule>
  </conditionalFormatting>
  <conditionalFormatting sqref="AC29:AC33">
    <cfRule type="cellIs" dxfId="465" priority="15" stopIfTrue="1" operator="lessThan">
      <formula>#REF!</formula>
    </cfRule>
  </conditionalFormatting>
  <conditionalFormatting sqref="AC36:AC37">
    <cfRule type="cellIs" dxfId="464" priority="14" stopIfTrue="1" operator="lessThan">
      <formula>#REF!</formula>
    </cfRule>
  </conditionalFormatting>
  <conditionalFormatting sqref="AC40:AC45">
    <cfRule type="cellIs" dxfId="463" priority="13" stopIfTrue="1" operator="lessThan">
      <formula>#REF!</formula>
    </cfRule>
  </conditionalFormatting>
  <conditionalFormatting sqref="AC48:AC55">
    <cfRule type="cellIs" dxfId="462" priority="12" stopIfTrue="1" operator="lessThan">
      <formula>#REF!</formula>
    </cfRule>
  </conditionalFormatting>
  <conditionalFormatting sqref="AC58:AC65">
    <cfRule type="cellIs" dxfId="461" priority="11" stopIfTrue="1" operator="lessThan">
      <formula>#REF!</formula>
    </cfRule>
  </conditionalFormatting>
  <conditionalFormatting sqref="V66">
    <cfRule type="cellIs" dxfId="460" priority="10" stopIfTrue="1" operator="lessThan">
      <formula>#REF!</formula>
    </cfRule>
  </conditionalFormatting>
  <conditionalFormatting sqref="AB66">
    <cfRule type="cellIs" dxfId="459" priority="9" stopIfTrue="1" operator="lessThan">
      <formula>#REF!</formula>
    </cfRule>
  </conditionalFormatting>
  <conditionalFormatting sqref="N27">
    <cfRule type="cellIs" dxfId="458" priority="8" stopIfTrue="1" operator="lessThan">
      <formula>#REF!</formula>
    </cfRule>
  </conditionalFormatting>
  <conditionalFormatting sqref="T27">
    <cfRule type="cellIs" dxfId="457" priority="7" stopIfTrue="1" operator="lessThan">
      <formula>#REF!</formula>
    </cfRule>
  </conditionalFormatting>
  <conditionalFormatting sqref="Z27">
    <cfRule type="cellIs" dxfId="456" priority="6" stopIfTrue="1" operator="lessThan">
      <formula>#REF!</formula>
    </cfRule>
  </conditionalFormatting>
  <conditionalFormatting sqref="AF27">
    <cfRule type="cellIs" dxfId="455" priority="5" stopIfTrue="1" operator="lessThan">
      <formula>#REF!</formula>
    </cfRule>
  </conditionalFormatting>
  <conditionalFormatting sqref="AG35">
    <cfRule type="cellIs" dxfId="454" priority="4" stopIfTrue="1" operator="lessThan">
      <formula>#REF!</formula>
    </cfRule>
  </conditionalFormatting>
  <conditionalFormatting sqref="AG39">
    <cfRule type="cellIs" dxfId="453" priority="3" stopIfTrue="1" operator="lessThan">
      <formula>#REF!</formula>
    </cfRule>
  </conditionalFormatting>
  <conditionalFormatting sqref="AG47">
    <cfRule type="cellIs" dxfId="452" priority="2" stopIfTrue="1" operator="lessThan">
      <formula>#REF!</formula>
    </cfRule>
  </conditionalFormatting>
  <conditionalFormatting sqref="AG57">
    <cfRule type="cellIs" dxfId="451" priority="1" stopIfTrue="1" operator="lessThan">
      <formula>#REF!</formula>
    </cfRule>
  </conditionalFormatting>
  <dataValidations count="6">
    <dataValidation type="list" allowBlank="1" showInputMessage="1" showErrorMessage="1" sqref="C13:D14 I13:J13" xr:uid="{882A98D9-985F-487D-887C-85BDC3A4DF9E}">
      <formula1>$K$11:$K$15</formula1>
    </dataValidation>
    <dataValidation type="list" allowBlank="1" showInputMessage="1" showErrorMessage="1" sqref="F66 AD66 X66 R66 L66" xr:uid="{8DE48AC6-2CFA-48BD-BC1E-4CCD6A3F3711}">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B865B1B0-DA5C-47F4-832A-091D5227BFEF}">
      <formula1>$F$9:$F$12</formula1>
    </dataValidation>
    <dataValidation type="list" allowBlank="1" showInputMessage="1" showErrorMessage="1" sqref="C15:D15" xr:uid="{CE13649F-02DD-46B5-96BE-A794EA3BD0BF}">
      <formula1>$F$10:$F$15</formula1>
    </dataValidation>
    <dataValidation type="list" allowBlank="1" showInputMessage="1" showErrorMessage="1" sqref="I12:J12 C12:D12" xr:uid="{1BA7BFD9-FFE1-40B3-8F71-70BEF8626C72}">
      <formula1>$B$10:$B$26</formula1>
    </dataValidation>
    <dataValidation type="list" allowBlank="1" showInputMessage="1" showErrorMessage="1" sqref="I11:J11 C11:D11" xr:uid="{5F55A768-A15E-476E-9956-F12520B8EFF1}">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5B0B83DE-C600-443E-A5FB-D2FDF1DA4718}">
          <x14:formula1>
            <xm:f>Données!$P$8:$P$9</xm:f>
          </x14:formula1>
          <xm:sqref>G68 Y68 S68 M68 AE68</xm:sqref>
        </x14:dataValidation>
        <x14:dataValidation type="list" allowBlank="1" showInputMessage="1" showErrorMessage="1" xr:uid="{CD928D9D-FD8F-4AD7-BFA0-5F4C0C18CED0}">
          <x14:formula1>
            <xm:f>Données!$H$14:$H$17</xm:f>
          </x14:formula1>
          <xm:sqref>K17 T9:T13</xm:sqref>
        </x14:dataValidation>
        <x14:dataValidation type="list" allowBlank="1" showInputMessage="1" showErrorMessage="1" xr:uid="{77F276BA-CCD3-414A-84C1-E3D540DB61B6}">
          <x14:formula1>
            <xm:f>Données!$F$14:$F$17</xm:f>
          </x14:formula1>
          <xm:sqref>Z9:Z13</xm:sqref>
        </x14:dataValidation>
        <x14:dataValidation type="list" allowBlank="1" showInputMessage="1" showErrorMessage="1" xr:uid="{F5446B90-94D6-413D-868F-C99C3E625CD5}">
          <x14:formula1>
            <xm:f>Données!$P$19:$P$20</xm:f>
          </x14:formula1>
          <xm:sqref>R9:R13</xm:sqref>
        </x14:dataValidation>
        <x14:dataValidation type="list" allowBlank="1" showInputMessage="1" showErrorMessage="1" xr:uid="{9E26EA2A-ABF9-4504-8B27-4AF713FA637B}">
          <x14:formula1>
            <xm:f>Données!$J$14:$J$43</xm:f>
          </x14:formula1>
          <xm:sqref>L9:L13</xm:sqref>
        </x14:dataValidation>
        <x14:dataValidation type="list" allowBlank="1" showInputMessage="1" showErrorMessage="1" xr:uid="{423B33A3-C775-4B39-8C3A-661290F582A2}">
          <x14:formula1>
            <xm:f>Données!$B$14:$B$43</xm:f>
          </x14:formula1>
          <xm:sqref>AE17:AF17 M17:N17 S17:T17 Y17:Z17 G17:H17</xm:sqref>
        </x14:dataValidation>
        <x14:dataValidation type="list" allowBlank="1" showInputMessage="1" showErrorMessage="1" xr:uid="{4A289FEA-5173-48F6-942F-46594A4DE856}">
          <x14:formula1>
            <xm:f>Données!$D$14:$D$53</xm:f>
          </x14:formula1>
          <xm:sqref>B11</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Feuil36"/>
  <dimension ref="A1:AP98"/>
  <sheetViews>
    <sheetView showGridLines="0" topLeftCell="B13" zoomScale="80" zoomScaleNormal="80" workbookViewId="0">
      <pane xSplit="3" topLeftCell="E1" activePane="topRight" state="frozen"/>
      <selection activeCell="F48" sqref="F48:F52"/>
      <selection pane="topRight" activeCell="B13"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D89:AJ89"/>
    <mergeCell ref="F89:M89"/>
    <mergeCell ref="F90:M90"/>
    <mergeCell ref="N89:T89"/>
    <mergeCell ref="N90:V90"/>
    <mergeCell ref="N91:T91"/>
    <mergeCell ref="B88:C88"/>
    <mergeCell ref="F88:M88"/>
    <mergeCell ref="N88:V88"/>
    <mergeCell ref="W88:AC88"/>
    <mergeCell ref="AD88:AJ88"/>
    <mergeCell ref="L18:N18"/>
    <mergeCell ref="R18:T18"/>
    <mergeCell ref="X18:Z18"/>
    <mergeCell ref="AD18:AF18"/>
    <mergeCell ref="G10:H10"/>
    <mergeCell ref="M13:N13"/>
    <mergeCell ref="G17:H17"/>
    <mergeCell ref="M17:N17"/>
    <mergeCell ref="S17:T17"/>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C81:G81"/>
    <mergeCell ref="L81:M81"/>
    <mergeCell ref="N81:R81"/>
    <mergeCell ref="S81:T81"/>
    <mergeCell ref="W81:Y81"/>
    <mergeCell ref="Z81:AD81"/>
    <mergeCell ref="B84:C84"/>
    <mergeCell ref="F84:M84"/>
    <mergeCell ref="N84:V84"/>
    <mergeCell ref="W84:AC84"/>
    <mergeCell ref="AD84:AJ84"/>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s>
  <conditionalFormatting sqref="AH27 A27:B27 F27:G27 E22:E27 Q66">
    <cfRule type="cellIs" dxfId="450" priority="41" stopIfTrue="1" operator="lessThan">
      <formula>#REF!</formula>
    </cfRule>
  </conditionalFormatting>
  <conditionalFormatting sqref="L27:M27">
    <cfRule type="cellIs" dxfId="449" priority="40" stopIfTrue="1" operator="lessThan">
      <formula>#REF!</formula>
    </cfRule>
  </conditionalFormatting>
  <conditionalFormatting sqref="R27:S27 AG36:AG37 AG40:AG45 AG48:AG55 AG21:AG33 AG58:AG66">
    <cfRule type="cellIs" dxfId="448" priority="39" stopIfTrue="1" operator="lessThan">
      <formula>#REF!</formula>
    </cfRule>
  </conditionalFormatting>
  <conditionalFormatting sqref="E29:E33 K22:K27 Q22:Q27 W22:W27 AC22:AC27 E66 K66 W66 AC66">
    <cfRule type="cellIs" dxfId="447" priority="38" stopIfTrue="1" operator="lessThan">
      <formula>#REF!</formula>
    </cfRule>
  </conditionalFormatting>
  <conditionalFormatting sqref="E36:E37">
    <cfRule type="cellIs" dxfId="446" priority="37" stopIfTrue="1" operator="lessThan">
      <formula>#REF!</formula>
    </cfRule>
  </conditionalFormatting>
  <conditionalFormatting sqref="E40:E45">
    <cfRule type="cellIs" dxfId="445" priority="36" stopIfTrue="1" operator="lessThan">
      <formula>#REF!</formula>
    </cfRule>
  </conditionalFormatting>
  <conditionalFormatting sqref="E48:E55">
    <cfRule type="cellIs" dxfId="444" priority="35" stopIfTrue="1" operator="lessThan">
      <formula>#REF!</formula>
    </cfRule>
  </conditionalFormatting>
  <conditionalFormatting sqref="E58:E65">
    <cfRule type="cellIs" dxfId="443" priority="34" stopIfTrue="1" operator="lessThan">
      <formula>#REF!</formula>
    </cfRule>
  </conditionalFormatting>
  <conditionalFormatting sqref="K29:K33">
    <cfRule type="cellIs" dxfId="442" priority="33" stopIfTrue="1" operator="lessThan">
      <formula>#REF!</formula>
    </cfRule>
  </conditionalFormatting>
  <conditionalFormatting sqref="K36:K37">
    <cfRule type="cellIs" dxfId="441" priority="32" stopIfTrue="1" operator="lessThan">
      <formula>#REF!</formula>
    </cfRule>
  </conditionalFormatting>
  <conditionalFormatting sqref="K40:K45">
    <cfRule type="cellIs" dxfId="440" priority="31" stopIfTrue="1" operator="lessThan">
      <formula>#REF!</formula>
    </cfRule>
  </conditionalFormatting>
  <conditionalFormatting sqref="K48:K55">
    <cfRule type="cellIs" dxfId="439" priority="30" stopIfTrue="1" operator="lessThan">
      <formula>#REF!</formula>
    </cfRule>
  </conditionalFormatting>
  <conditionalFormatting sqref="K58:K65">
    <cfRule type="cellIs" dxfId="438" priority="29" stopIfTrue="1" operator="lessThan">
      <formula>#REF!</formula>
    </cfRule>
  </conditionalFormatting>
  <conditionalFormatting sqref="Q29:Q33">
    <cfRule type="cellIs" dxfId="437" priority="28" stopIfTrue="1" operator="lessThan">
      <formula>#REF!</formula>
    </cfRule>
  </conditionalFormatting>
  <conditionalFormatting sqref="Q36:Q37">
    <cfRule type="cellIs" dxfId="436" priority="27" stopIfTrue="1" operator="lessThan">
      <formula>#REF!</formula>
    </cfRule>
  </conditionalFormatting>
  <conditionalFormatting sqref="Q40:Q45">
    <cfRule type="cellIs" dxfId="435" priority="26" stopIfTrue="1" operator="lessThan">
      <formula>#REF!</formula>
    </cfRule>
  </conditionalFormatting>
  <conditionalFormatting sqref="Q48:Q55">
    <cfRule type="cellIs" dxfId="434" priority="25" stopIfTrue="1" operator="lessThan">
      <formula>#REF!</formula>
    </cfRule>
  </conditionalFormatting>
  <conditionalFormatting sqref="Q58:Q65">
    <cfRule type="cellIs" dxfId="433" priority="24" stopIfTrue="1" operator="lessThan">
      <formula>#REF!</formula>
    </cfRule>
  </conditionalFormatting>
  <conditionalFormatting sqref="P66">
    <cfRule type="cellIs" dxfId="432" priority="23" stopIfTrue="1" operator="lessThan">
      <formula>#REF!</formula>
    </cfRule>
  </conditionalFormatting>
  <conditionalFormatting sqref="X27:Y27">
    <cfRule type="cellIs" dxfId="431" priority="22" stopIfTrue="1" operator="lessThan">
      <formula>#REF!</formula>
    </cfRule>
  </conditionalFormatting>
  <conditionalFormatting sqref="AD27:AE27">
    <cfRule type="cellIs" dxfId="430" priority="21" stopIfTrue="1" operator="lessThan">
      <formula>#REF!</formula>
    </cfRule>
  </conditionalFormatting>
  <conditionalFormatting sqref="W29:W33">
    <cfRule type="cellIs" dxfId="429" priority="20" stopIfTrue="1" operator="lessThan">
      <formula>#REF!</formula>
    </cfRule>
  </conditionalFormatting>
  <conditionalFormatting sqref="W36:W37">
    <cfRule type="cellIs" dxfId="428" priority="19" stopIfTrue="1" operator="lessThan">
      <formula>#REF!</formula>
    </cfRule>
  </conditionalFormatting>
  <conditionalFormatting sqref="W40:W45">
    <cfRule type="cellIs" dxfId="427" priority="18" stopIfTrue="1" operator="lessThan">
      <formula>#REF!</formula>
    </cfRule>
  </conditionalFormatting>
  <conditionalFormatting sqref="W48:W55">
    <cfRule type="cellIs" dxfId="426" priority="17" stopIfTrue="1" operator="lessThan">
      <formula>#REF!</formula>
    </cfRule>
  </conditionalFormatting>
  <conditionalFormatting sqref="W58:W65">
    <cfRule type="cellIs" dxfId="425" priority="16" stopIfTrue="1" operator="lessThan">
      <formula>#REF!</formula>
    </cfRule>
  </conditionalFormatting>
  <conditionalFormatting sqref="AC29:AC33">
    <cfRule type="cellIs" dxfId="424" priority="15" stopIfTrue="1" operator="lessThan">
      <formula>#REF!</formula>
    </cfRule>
  </conditionalFormatting>
  <conditionalFormatting sqref="AC36:AC37">
    <cfRule type="cellIs" dxfId="423" priority="14" stopIfTrue="1" operator="lessThan">
      <formula>#REF!</formula>
    </cfRule>
  </conditionalFormatting>
  <conditionalFormatting sqref="AC40:AC45">
    <cfRule type="cellIs" dxfId="422" priority="13" stopIfTrue="1" operator="lessThan">
      <formula>#REF!</formula>
    </cfRule>
  </conditionalFormatting>
  <conditionalFormatting sqref="AC48:AC55">
    <cfRule type="cellIs" dxfId="421" priority="12" stopIfTrue="1" operator="lessThan">
      <formula>#REF!</formula>
    </cfRule>
  </conditionalFormatting>
  <conditionalFormatting sqref="AC58:AC65">
    <cfRule type="cellIs" dxfId="420" priority="11" stopIfTrue="1" operator="lessThan">
      <formula>#REF!</formula>
    </cfRule>
  </conditionalFormatting>
  <conditionalFormatting sqref="V66">
    <cfRule type="cellIs" dxfId="419" priority="10" stopIfTrue="1" operator="lessThan">
      <formula>#REF!</formula>
    </cfRule>
  </conditionalFormatting>
  <conditionalFormatting sqref="AB66">
    <cfRule type="cellIs" dxfId="418" priority="9" stopIfTrue="1" operator="lessThan">
      <formula>#REF!</formula>
    </cfRule>
  </conditionalFormatting>
  <conditionalFormatting sqref="N27">
    <cfRule type="cellIs" dxfId="417" priority="8" stopIfTrue="1" operator="lessThan">
      <formula>#REF!</formula>
    </cfRule>
  </conditionalFormatting>
  <conditionalFormatting sqref="T27">
    <cfRule type="cellIs" dxfId="416" priority="7" stopIfTrue="1" operator="lessThan">
      <formula>#REF!</formula>
    </cfRule>
  </conditionalFormatting>
  <conditionalFormatting sqref="Z27">
    <cfRule type="cellIs" dxfId="415" priority="6" stopIfTrue="1" operator="lessThan">
      <formula>#REF!</formula>
    </cfRule>
  </conditionalFormatting>
  <conditionalFormatting sqref="AF27">
    <cfRule type="cellIs" dxfId="414" priority="5" stopIfTrue="1" operator="lessThan">
      <formula>#REF!</formula>
    </cfRule>
  </conditionalFormatting>
  <conditionalFormatting sqref="AG35">
    <cfRule type="cellIs" dxfId="413" priority="4" stopIfTrue="1" operator="lessThan">
      <formula>#REF!</formula>
    </cfRule>
  </conditionalFormatting>
  <conditionalFormatting sqref="AG39">
    <cfRule type="cellIs" dxfId="412" priority="3" stopIfTrue="1" operator="lessThan">
      <formula>#REF!</formula>
    </cfRule>
  </conditionalFormatting>
  <conditionalFormatting sqref="AG47">
    <cfRule type="cellIs" dxfId="411" priority="2" stopIfTrue="1" operator="lessThan">
      <formula>#REF!</formula>
    </cfRule>
  </conditionalFormatting>
  <conditionalFormatting sqref="AG57">
    <cfRule type="cellIs" dxfId="410" priority="1" stopIfTrue="1" operator="lessThan">
      <formula>#REF!</formula>
    </cfRule>
  </conditionalFormatting>
  <dataValidations count="6">
    <dataValidation type="list" allowBlank="1" showInputMessage="1" showErrorMessage="1" sqref="C13:D14 I13:J13" xr:uid="{EC137B80-9882-4E25-86AB-E5BF98D315EF}">
      <formula1>$K$11:$K$15</formula1>
    </dataValidation>
    <dataValidation type="list" allowBlank="1" showInputMessage="1" showErrorMessage="1" sqref="F66 AD66 X66 R66 L66" xr:uid="{A8CC2011-0C50-457B-9361-BDB0FE4F0CE2}">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376F90A2-36BF-46FC-9B32-1FCFA6E893AC}">
      <formula1>$F$9:$F$12</formula1>
    </dataValidation>
    <dataValidation type="list" allowBlank="1" showInputMessage="1" showErrorMessage="1" sqref="C15:D15" xr:uid="{F984DE82-0DED-4235-83BE-3D2B3EA8BDA9}">
      <formula1>$F$10:$F$15</formula1>
    </dataValidation>
    <dataValidation type="list" allowBlank="1" showInputMessage="1" showErrorMessage="1" sqref="I12:J12 C12:D12" xr:uid="{1CADF1F2-C43F-47AB-96C9-E634203E6208}">
      <formula1>$B$10:$B$26</formula1>
    </dataValidation>
    <dataValidation type="list" allowBlank="1" showInputMessage="1" showErrorMessage="1" sqref="I11:J11 C11:D11" xr:uid="{DD72847D-C74C-4F3C-BA36-0D75764959EF}">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CB1903A6-A7C0-413F-89E3-1D2AFB18F3ED}">
          <x14:formula1>
            <xm:f>Données!$F$14:$F$17</xm:f>
          </x14:formula1>
          <xm:sqref>Z9:Z13</xm:sqref>
        </x14:dataValidation>
        <x14:dataValidation type="list" allowBlank="1" showInputMessage="1" showErrorMessage="1" xr:uid="{107164DE-51BA-4347-A8DA-6475798F7987}">
          <x14:formula1>
            <xm:f>Données!$H$14:$H$17</xm:f>
          </x14:formula1>
          <xm:sqref>K17 T9:T13</xm:sqref>
        </x14:dataValidation>
        <x14:dataValidation type="list" allowBlank="1" showInputMessage="1" showErrorMessage="1" xr:uid="{0554475D-0557-495D-B2F3-057D4B144539}">
          <x14:formula1>
            <xm:f>Données!$P$8:$P$9</xm:f>
          </x14:formula1>
          <xm:sqref>G68 Y68 S68 M68 AE68</xm:sqref>
        </x14:dataValidation>
        <x14:dataValidation type="list" allowBlank="1" showInputMessage="1" showErrorMessage="1" xr:uid="{8DE09927-454D-4903-A732-F9FDB5065862}">
          <x14:formula1>
            <xm:f>Données!$P$19:$P$20</xm:f>
          </x14:formula1>
          <xm:sqref>R9:R13</xm:sqref>
        </x14:dataValidation>
        <x14:dataValidation type="list" allowBlank="1" showInputMessage="1" showErrorMessage="1" xr:uid="{C76B420B-1488-4BDF-A022-F6E70B3473A6}">
          <x14:formula1>
            <xm:f>Données!$J$14:$J$43</xm:f>
          </x14:formula1>
          <xm:sqref>L9:L13</xm:sqref>
        </x14:dataValidation>
        <x14:dataValidation type="list" allowBlank="1" showInputMessage="1" showErrorMessage="1" xr:uid="{5C807230-8EAF-4C3B-B274-F63726354905}">
          <x14:formula1>
            <xm:f>Données!$B$14:$B$43</xm:f>
          </x14:formula1>
          <xm:sqref>AE17:AF17 M17:N17 S17:T17 Y17:Z17 G17:H17</xm:sqref>
        </x14:dataValidation>
        <x14:dataValidation type="list" allowBlank="1" showInputMessage="1" showErrorMessage="1" xr:uid="{A5B4CB4D-D650-4483-A613-25FE7D8E0C8B}">
          <x14:formula1>
            <xm:f>Données!$D$14:$D$53</xm:f>
          </x14:formula1>
          <xm:sqref>B11</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Feuil38"/>
  <dimension ref="A1:AP98"/>
  <sheetViews>
    <sheetView showGridLines="0" topLeftCell="B13" zoomScale="80" zoomScaleNormal="80" workbookViewId="0">
      <pane xSplit="3" topLeftCell="E1" activePane="topRight" state="frozen"/>
      <selection activeCell="F48" sqref="F48:F52"/>
      <selection pane="topRight" activeCell="B13"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AH20:AI20"/>
    <mergeCell ref="AH18:AI19"/>
    <mergeCell ref="B92:C92"/>
    <mergeCell ref="W92:AC92"/>
    <mergeCell ref="AD92:AJ92"/>
    <mergeCell ref="F92:M92"/>
    <mergeCell ref="B91:C91"/>
    <mergeCell ref="W91:AC91"/>
    <mergeCell ref="AD91:AJ91"/>
    <mergeCell ref="F91:M91"/>
    <mergeCell ref="AD89:AJ89"/>
    <mergeCell ref="F89:M89"/>
    <mergeCell ref="B88:C88"/>
    <mergeCell ref="F88:M88"/>
    <mergeCell ref="F90:M90"/>
    <mergeCell ref="AD87:AJ87"/>
    <mergeCell ref="B87:C87"/>
    <mergeCell ref="F87:M87"/>
    <mergeCell ref="W87:AC87"/>
    <mergeCell ref="B84:C84"/>
    <mergeCell ref="F84:M84"/>
    <mergeCell ref="N84:V84"/>
    <mergeCell ref="F18:H18"/>
    <mergeCell ref="L18:N18"/>
    <mergeCell ref="M13:N13"/>
    <mergeCell ref="G17:H17"/>
    <mergeCell ref="M17:N17"/>
    <mergeCell ref="S17:T17"/>
    <mergeCell ref="T13:X13"/>
    <mergeCell ref="Z13:AD13"/>
    <mergeCell ref="F19:H19"/>
    <mergeCell ref="L19:N19"/>
    <mergeCell ref="R19:T19"/>
    <mergeCell ref="X19:Z19"/>
    <mergeCell ref="AD19:AF19"/>
    <mergeCell ref="AE17:AF17"/>
    <mergeCell ref="R18:T18"/>
    <mergeCell ref="X18:Z18"/>
    <mergeCell ref="AD18:AF18"/>
    <mergeCell ref="Y17:Z17"/>
    <mergeCell ref="C81:G81"/>
    <mergeCell ref="L81:M81"/>
    <mergeCell ref="N81:R81"/>
    <mergeCell ref="S81:T81"/>
    <mergeCell ref="W81:Y81"/>
    <mergeCell ref="Z81:AD81"/>
    <mergeCell ref="N89:T89"/>
    <mergeCell ref="N90:V90"/>
    <mergeCell ref="N91:T91"/>
    <mergeCell ref="N92:V92"/>
    <mergeCell ref="W84:AC84"/>
    <mergeCell ref="AD84:AJ84"/>
    <mergeCell ref="B85:C85"/>
    <mergeCell ref="F85:M85"/>
    <mergeCell ref="N85:V85"/>
    <mergeCell ref="W85:AC85"/>
    <mergeCell ref="AD85:AJ85"/>
    <mergeCell ref="B86:C86"/>
    <mergeCell ref="F86:M86"/>
    <mergeCell ref="N86:V86"/>
    <mergeCell ref="W86:AC86"/>
    <mergeCell ref="AD86:AJ86"/>
    <mergeCell ref="N88:V88"/>
    <mergeCell ref="W88:AC88"/>
    <mergeCell ref="AD88:AJ88"/>
    <mergeCell ref="B90:C90"/>
    <mergeCell ref="W90:AC90"/>
    <mergeCell ref="AD90:AJ90"/>
    <mergeCell ref="B89:C89"/>
    <mergeCell ref="W89:AC89"/>
  </mergeCells>
  <conditionalFormatting sqref="AH27 A27:B27 F27:G27 E22:E27 Q66">
    <cfRule type="cellIs" dxfId="409" priority="41" stopIfTrue="1" operator="lessThan">
      <formula>#REF!</formula>
    </cfRule>
  </conditionalFormatting>
  <conditionalFormatting sqref="L27:M27">
    <cfRule type="cellIs" dxfId="408" priority="40" stopIfTrue="1" operator="lessThan">
      <formula>#REF!</formula>
    </cfRule>
  </conditionalFormatting>
  <conditionalFormatting sqref="R27:S27 AG36:AG37 AG40:AG45 AG48:AG55 AG21:AG33 AG58:AG66">
    <cfRule type="cellIs" dxfId="407" priority="39" stopIfTrue="1" operator="lessThan">
      <formula>#REF!</formula>
    </cfRule>
  </conditionalFormatting>
  <conditionalFormatting sqref="E29:E33 K22:K27 Q22:Q27 W22:W27 AC22:AC27 E66 K66 W66 AC66">
    <cfRule type="cellIs" dxfId="406" priority="38" stopIfTrue="1" operator="lessThan">
      <formula>#REF!</formula>
    </cfRule>
  </conditionalFormatting>
  <conditionalFormatting sqref="E36:E37">
    <cfRule type="cellIs" dxfId="405" priority="37" stopIfTrue="1" operator="lessThan">
      <formula>#REF!</formula>
    </cfRule>
  </conditionalFormatting>
  <conditionalFormatting sqref="E40:E45">
    <cfRule type="cellIs" dxfId="404" priority="36" stopIfTrue="1" operator="lessThan">
      <formula>#REF!</formula>
    </cfRule>
  </conditionalFormatting>
  <conditionalFormatting sqref="E48:E55">
    <cfRule type="cellIs" dxfId="403" priority="35" stopIfTrue="1" operator="lessThan">
      <formula>#REF!</formula>
    </cfRule>
  </conditionalFormatting>
  <conditionalFormatting sqref="E58:E65">
    <cfRule type="cellIs" dxfId="402" priority="34" stopIfTrue="1" operator="lessThan">
      <formula>#REF!</formula>
    </cfRule>
  </conditionalFormatting>
  <conditionalFormatting sqref="K29:K33">
    <cfRule type="cellIs" dxfId="401" priority="33" stopIfTrue="1" operator="lessThan">
      <formula>#REF!</formula>
    </cfRule>
  </conditionalFormatting>
  <conditionalFormatting sqref="K36:K37">
    <cfRule type="cellIs" dxfId="400" priority="32" stopIfTrue="1" operator="lessThan">
      <formula>#REF!</formula>
    </cfRule>
  </conditionalFormatting>
  <conditionalFormatting sqref="K40:K45">
    <cfRule type="cellIs" dxfId="399" priority="31" stopIfTrue="1" operator="lessThan">
      <formula>#REF!</formula>
    </cfRule>
  </conditionalFormatting>
  <conditionalFormatting sqref="K48:K55">
    <cfRule type="cellIs" dxfId="398" priority="30" stopIfTrue="1" operator="lessThan">
      <formula>#REF!</formula>
    </cfRule>
  </conditionalFormatting>
  <conditionalFormatting sqref="K58:K65">
    <cfRule type="cellIs" dxfId="397" priority="29" stopIfTrue="1" operator="lessThan">
      <formula>#REF!</formula>
    </cfRule>
  </conditionalFormatting>
  <conditionalFormatting sqref="Q29:Q33">
    <cfRule type="cellIs" dxfId="396" priority="28" stopIfTrue="1" operator="lessThan">
      <formula>#REF!</formula>
    </cfRule>
  </conditionalFormatting>
  <conditionalFormatting sqref="Q36:Q37">
    <cfRule type="cellIs" dxfId="395" priority="27" stopIfTrue="1" operator="lessThan">
      <formula>#REF!</formula>
    </cfRule>
  </conditionalFormatting>
  <conditionalFormatting sqref="Q40:Q45">
    <cfRule type="cellIs" dxfId="394" priority="26" stopIfTrue="1" operator="lessThan">
      <formula>#REF!</formula>
    </cfRule>
  </conditionalFormatting>
  <conditionalFormatting sqref="Q48:Q55">
    <cfRule type="cellIs" dxfId="393" priority="25" stopIfTrue="1" operator="lessThan">
      <formula>#REF!</formula>
    </cfRule>
  </conditionalFormatting>
  <conditionalFormatting sqref="Q58:Q65">
    <cfRule type="cellIs" dxfId="392" priority="24" stopIfTrue="1" operator="lessThan">
      <formula>#REF!</formula>
    </cfRule>
  </conditionalFormatting>
  <conditionalFormatting sqref="P66">
    <cfRule type="cellIs" dxfId="391" priority="23" stopIfTrue="1" operator="lessThan">
      <formula>#REF!</formula>
    </cfRule>
  </conditionalFormatting>
  <conditionalFormatting sqref="X27:Y27">
    <cfRule type="cellIs" dxfId="390" priority="22" stopIfTrue="1" operator="lessThan">
      <formula>#REF!</formula>
    </cfRule>
  </conditionalFormatting>
  <conditionalFormatting sqref="AD27:AE27">
    <cfRule type="cellIs" dxfId="389" priority="21" stopIfTrue="1" operator="lessThan">
      <formula>#REF!</formula>
    </cfRule>
  </conditionalFormatting>
  <conditionalFormatting sqref="W29:W33">
    <cfRule type="cellIs" dxfId="388" priority="20" stopIfTrue="1" operator="lessThan">
      <formula>#REF!</formula>
    </cfRule>
  </conditionalFormatting>
  <conditionalFormatting sqref="W36:W37">
    <cfRule type="cellIs" dxfId="387" priority="19" stopIfTrue="1" operator="lessThan">
      <formula>#REF!</formula>
    </cfRule>
  </conditionalFormatting>
  <conditionalFormatting sqref="W40:W45">
    <cfRule type="cellIs" dxfId="386" priority="18" stopIfTrue="1" operator="lessThan">
      <formula>#REF!</formula>
    </cfRule>
  </conditionalFormatting>
  <conditionalFormatting sqref="W48:W55">
    <cfRule type="cellIs" dxfId="385" priority="17" stopIfTrue="1" operator="lessThan">
      <formula>#REF!</formula>
    </cfRule>
  </conditionalFormatting>
  <conditionalFormatting sqref="W58:W65">
    <cfRule type="cellIs" dxfId="384" priority="16" stopIfTrue="1" operator="lessThan">
      <formula>#REF!</formula>
    </cfRule>
  </conditionalFormatting>
  <conditionalFormatting sqref="AC29:AC33">
    <cfRule type="cellIs" dxfId="383" priority="15" stopIfTrue="1" operator="lessThan">
      <formula>#REF!</formula>
    </cfRule>
  </conditionalFormatting>
  <conditionalFormatting sqref="AC36:AC37">
    <cfRule type="cellIs" dxfId="382" priority="14" stopIfTrue="1" operator="lessThan">
      <formula>#REF!</formula>
    </cfRule>
  </conditionalFormatting>
  <conditionalFormatting sqref="AC40:AC45">
    <cfRule type="cellIs" dxfId="381" priority="13" stopIfTrue="1" operator="lessThan">
      <formula>#REF!</formula>
    </cfRule>
  </conditionalFormatting>
  <conditionalFormatting sqref="AC48:AC55">
    <cfRule type="cellIs" dxfId="380" priority="12" stopIfTrue="1" operator="lessThan">
      <formula>#REF!</formula>
    </cfRule>
  </conditionalFormatting>
  <conditionalFormatting sqref="AC58:AC65">
    <cfRule type="cellIs" dxfId="379" priority="11" stopIfTrue="1" operator="lessThan">
      <formula>#REF!</formula>
    </cfRule>
  </conditionalFormatting>
  <conditionalFormatting sqref="V66">
    <cfRule type="cellIs" dxfId="378" priority="10" stopIfTrue="1" operator="lessThan">
      <formula>#REF!</formula>
    </cfRule>
  </conditionalFormatting>
  <conditionalFormatting sqref="AB66">
    <cfRule type="cellIs" dxfId="377" priority="9" stopIfTrue="1" operator="lessThan">
      <formula>#REF!</formula>
    </cfRule>
  </conditionalFormatting>
  <conditionalFormatting sqref="N27">
    <cfRule type="cellIs" dxfId="376" priority="8" stopIfTrue="1" operator="lessThan">
      <formula>#REF!</formula>
    </cfRule>
  </conditionalFormatting>
  <conditionalFormatting sqref="T27">
    <cfRule type="cellIs" dxfId="375" priority="7" stopIfTrue="1" operator="lessThan">
      <formula>#REF!</formula>
    </cfRule>
  </conditionalFormatting>
  <conditionalFormatting sqref="Z27">
    <cfRule type="cellIs" dxfId="374" priority="6" stopIfTrue="1" operator="lessThan">
      <formula>#REF!</formula>
    </cfRule>
  </conditionalFormatting>
  <conditionalFormatting sqref="AF27">
    <cfRule type="cellIs" dxfId="373" priority="5" stopIfTrue="1" operator="lessThan">
      <formula>#REF!</formula>
    </cfRule>
  </conditionalFormatting>
  <conditionalFormatting sqref="AG35">
    <cfRule type="cellIs" dxfId="372" priority="4" stopIfTrue="1" operator="lessThan">
      <formula>#REF!</formula>
    </cfRule>
  </conditionalFormatting>
  <conditionalFormatting sqref="AG39">
    <cfRule type="cellIs" dxfId="371" priority="3" stopIfTrue="1" operator="lessThan">
      <formula>#REF!</formula>
    </cfRule>
  </conditionalFormatting>
  <conditionalFormatting sqref="AG47">
    <cfRule type="cellIs" dxfId="370" priority="2" stopIfTrue="1" operator="lessThan">
      <formula>#REF!</formula>
    </cfRule>
  </conditionalFormatting>
  <conditionalFormatting sqref="AG57">
    <cfRule type="cellIs" dxfId="369" priority="1" stopIfTrue="1" operator="lessThan">
      <formula>#REF!</formula>
    </cfRule>
  </conditionalFormatting>
  <dataValidations count="6">
    <dataValidation type="list" allowBlank="1" showInputMessage="1" showErrorMessage="1" sqref="C13:D14 I13:J13" xr:uid="{C2B1C65F-B07D-4A08-9B12-9601C4F98717}">
      <formula1>$K$11:$K$15</formula1>
    </dataValidation>
    <dataValidation type="list" allowBlank="1" showInputMessage="1" showErrorMessage="1" sqref="F66 AD66 X66 R66 L66" xr:uid="{CD5C5807-F831-4EB0-BC09-2CB22BD578F9}">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5F63D81C-12BA-41C7-A913-68E9A8C5C465}">
      <formula1>$F$9:$F$12</formula1>
    </dataValidation>
    <dataValidation type="list" allowBlank="1" showInputMessage="1" showErrorMessage="1" sqref="C15:D15" xr:uid="{5F0C547F-3364-4066-9E54-B1FB7B83E2E5}">
      <formula1>$F$10:$F$15</formula1>
    </dataValidation>
    <dataValidation type="list" allowBlank="1" showInputMessage="1" showErrorMessage="1" sqref="I12:J12 C12:D12" xr:uid="{B19D26F3-8409-4EF0-BEDC-349B14858397}">
      <formula1>$B$10:$B$26</formula1>
    </dataValidation>
    <dataValidation type="list" allowBlank="1" showInputMessage="1" showErrorMessage="1" sqref="I11:J11 C11:D11" xr:uid="{76B55651-E3F6-4347-87D7-3DC73187739A}">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8BB508F6-DB04-49B9-8D1B-15B90DC9044B}">
          <x14:formula1>
            <xm:f>Données!$P$8:$P$9</xm:f>
          </x14:formula1>
          <xm:sqref>G68 Y68 S68 M68 AE68</xm:sqref>
        </x14:dataValidation>
        <x14:dataValidation type="list" allowBlank="1" showInputMessage="1" showErrorMessage="1" xr:uid="{DB7A2359-215E-46A0-9BBD-2A6C6F358A3A}">
          <x14:formula1>
            <xm:f>Données!$H$14:$H$17</xm:f>
          </x14:formula1>
          <xm:sqref>K17 T9:T13</xm:sqref>
        </x14:dataValidation>
        <x14:dataValidation type="list" allowBlank="1" showInputMessage="1" showErrorMessage="1" xr:uid="{2059CDE3-951E-4A77-A065-289B57D3BE21}">
          <x14:formula1>
            <xm:f>Données!$F$14:$F$17</xm:f>
          </x14:formula1>
          <xm:sqref>Z9:Z13</xm:sqref>
        </x14:dataValidation>
        <x14:dataValidation type="list" allowBlank="1" showInputMessage="1" showErrorMessage="1" xr:uid="{63024BAB-3FA9-4BF6-A3C6-756148FD2A45}">
          <x14:formula1>
            <xm:f>Données!$P$19:$P$20</xm:f>
          </x14:formula1>
          <xm:sqref>R9:R13</xm:sqref>
        </x14:dataValidation>
        <x14:dataValidation type="list" allowBlank="1" showInputMessage="1" showErrorMessage="1" xr:uid="{C3B25746-CE36-4A77-8087-3AEE757A30EF}">
          <x14:formula1>
            <xm:f>Données!$J$14:$J$43</xm:f>
          </x14:formula1>
          <xm:sqref>L9:L13</xm:sqref>
        </x14:dataValidation>
        <x14:dataValidation type="list" allowBlank="1" showInputMessage="1" showErrorMessage="1" xr:uid="{E9B2020F-E53D-4F33-A33A-2CF581BDF20C}">
          <x14:formula1>
            <xm:f>Données!$B$14:$B$43</xm:f>
          </x14:formula1>
          <xm:sqref>AE17:AF17 M17:N17 S17:T17 Y17:Z17 G17:H17</xm:sqref>
        </x14:dataValidation>
        <x14:dataValidation type="list" allowBlank="1" showInputMessage="1" showErrorMessage="1" xr:uid="{6A821D68-BFE8-4353-94DB-52A7115F336F}">
          <x14:formula1>
            <xm:f>Données!$D$14:$D$53</xm:f>
          </x14:formula1>
          <xm:sqref>B11</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Feuil39"/>
  <dimension ref="A1:AP98"/>
  <sheetViews>
    <sheetView showGridLines="0" topLeftCell="B13" zoomScale="80" zoomScaleNormal="80" workbookViewId="0">
      <pane xSplit="3" topLeftCell="E1" activePane="topRight" state="frozen"/>
      <selection activeCell="F48" sqref="F48:F52"/>
      <selection pane="topRight" activeCell="B13"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AH20:AI20"/>
    <mergeCell ref="AH18:AI19"/>
    <mergeCell ref="B92:C92"/>
    <mergeCell ref="W92:AC92"/>
    <mergeCell ref="AD92:AJ92"/>
    <mergeCell ref="F92:M92"/>
    <mergeCell ref="B91:C91"/>
    <mergeCell ref="W91:AC91"/>
    <mergeCell ref="AD91:AJ91"/>
    <mergeCell ref="F91:M91"/>
    <mergeCell ref="AD89:AJ89"/>
    <mergeCell ref="F89:M89"/>
    <mergeCell ref="B88:C88"/>
    <mergeCell ref="F88:M88"/>
    <mergeCell ref="F90:M90"/>
    <mergeCell ref="AD87:AJ87"/>
    <mergeCell ref="B87:C87"/>
    <mergeCell ref="F87:M87"/>
    <mergeCell ref="W87:AC87"/>
    <mergeCell ref="B84:C84"/>
    <mergeCell ref="F84:M84"/>
    <mergeCell ref="N84:V84"/>
    <mergeCell ref="F18:H18"/>
    <mergeCell ref="L18:N18"/>
    <mergeCell ref="M13:N13"/>
    <mergeCell ref="G17:H17"/>
    <mergeCell ref="M17:N17"/>
    <mergeCell ref="S17:T17"/>
    <mergeCell ref="T13:X13"/>
    <mergeCell ref="Z13:AD13"/>
    <mergeCell ref="F19:H19"/>
    <mergeCell ref="L19:N19"/>
    <mergeCell ref="R19:T19"/>
    <mergeCell ref="X19:Z19"/>
    <mergeCell ref="AD19:AF19"/>
    <mergeCell ref="AE17:AF17"/>
    <mergeCell ref="R18:T18"/>
    <mergeCell ref="X18:Z18"/>
    <mergeCell ref="AD18:AF18"/>
    <mergeCell ref="Y17:Z17"/>
    <mergeCell ref="C81:G81"/>
    <mergeCell ref="L81:M81"/>
    <mergeCell ref="N81:R81"/>
    <mergeCell ref="S81:T81"/>
    <mergeCell ref="W81:Y81"/>
    <mergeCell ref="Z81:AD81"/>
    <mergeCell ref="N89:T89"/>
    <mergeCell ref="N90:V90"/>
    <mergeCell ref="N91:T91"/>
    <mergeCell ref="N92:V92"/>
    <mergeCell ref="W84:AC84"/>
    <mergeCell ref="AD84:AJ84"/>
    <mergeCell ref="B85:C85"/>
    <mergeCell ref="F85:M85"/>
    <mergeCell ref="N85:V85"/>
    <mergeCell ref="W85:AC85"/>
    <mergeCell ref="AD85:AJ85"/>
    <mergeCell ref="B86:C86"/>
    <mergeCell ref="F86:M86"/>
    <mergeCell ref="N86:V86"/>
    <mergeCell ref="W86:AC86"/>
    <mergeCell ref="AD86:AJ86"/>
    <mergeCell ref="N88:V88"/>
    <mergeCell ref="W88:AC88"/>
    <mergeCell ref="AD88:AJ88"/>
    <mergeCell ref="B90:C90"/>
    <mergeCell ref="W90:AC90"/>
    <mergeCell ref="AD90:AJ90"/>
    <mergeCell ref="B89:C89"/>
    <mergeCell ref="W89:AC89"/>
  </mergeCells>
  <conditionalFormatting sqref="AH27 A27:B27 F27:G27 E22:E27 Q66">
    <cfRule type="cellIs" dxfId="368" priority="41" stopIfTrue="1" operator="lessThan">
      <formula>#REF!</formula>
    </cfRule>
  </conditionalFormatting>
  <conditionalFormatting sqref="L27:M27">
    <cfRule type="cellIs" dxfId="367" priority="40" stopIfTrue="1" operator="lessThan">
      <formula>#REF!</formula>
    </cfRule>
  </conditionalFormatting>
  <conditionalFormatting sqref="R27:S27 AG36:AG37 AG40:AG45 AG48:AG55 AG21:AG33 AG58:AG66">
    <cfRule type="cellIs" dxfId="366" priority="39" stopIfTrue="1" operator="lessThan">
      <formula>#REF!</formula>
    </cfRule>
  </conditionalFormatting>
  <conditionalFormatting sqref="E29:E33 K22:K27 Q22:Q27 W22:W27 AC22:AC27 E66 K66 W66 AC66">
    <cfRule type="cellIs" dxfId="365" priority="38" stopIfTrue="1" operator="lessThan">
      <formula>#REF!</formula>
    </cfRule>
  </conditionalFormatting>
  <conditionalFormatting sqref="E36:E37">
    <cfRule type="cellIs" dxfId="364" priority="37" stopIfTrue="1" operator="lessThan">
      <formula>#REF!</formula>
    </cfRule>
  </conditionalFormatting>
  <conditionalFormatting sqref="E40:E45">
    <cfRule type="cellIs" dxfId="363" priority="36" stopIfTrue="1" operator="lessThan">
      <formula>#REF!</formula>
    </cfRule>
  </conditionalFormatting>
  <conditionalFormatting sqref="E48:E55">
    <cfRule type="cellIs" dxfId="362" priority="35" stopIfTrue="1" operator="lessThan">
      <formula>#REF!</formula>
    </cfRule>
  </conditionalFormatting>
  <conditionalFormatting sqref="E58:E65">
    <cfRule type="cellIs" dxfId="361" priority="34" stopIfTrue="1" operator="lessThan">
      <formula>#REF!</formula>
    </cfRule>
  </conditionalFormatting>
  <conditionalFormatting sqref="K29:K33">
    <cfRule type="cellIs" dxfId="360" priority="33" stopIfTrue="1" operator="lessThan">
      <formula>#REF!</formula>
    </cfRule>
  </conditionalFormatting>
  <conditionalFormatting sqref="K36:K37">
    <cfRule type="cellIs" dxfId="359" priority="32" stopIfTrue="1" operator="lessThan">
      <formula>#REF!</formula>
    </cfRule>
  </conditionalFormatting>
  <conditionalFormatting sqref="K40:K45">
    <cfRule type="cellIs" dxfId="358" priority="31" stopIfTrue="1" operator="lessThan">
      <formula>#REF!</formula>
    </cfRule>
  </conditionalFormatting>
  <conditionalFormatting sqref="K48:K55">
    <cfRule type="cellIs" dxfId="357" priority="30" stopIfTrue="1" operator="lessThan">
      <formula>#REF!</formula>
    </cfRule>
  </conditionalFormatting>
  <conditionalFormatting sqref="K58:K65">
    <cfRule type="cellIs" dxfId="356" priority="29" stopIfTrue="1" operator="lessThan">
      <formula>#REF!</formula>
    </cfRule>
  </conditionalFormatting>
  <conditionalFormatting sqref="Q29:Q33">
    <cfRule type="cellIs" dxfId="355" priority="28" stopIfTrue="1" operator="lessThan">
      <formula>#REF!</formula>
    </cfRule>
  </conditionalFormatting>
  <conditionalFormatting sqref="Q36:Q37">
    <cfRule type="cellIs" dxfId="354" priority="27" stopIfTrue="1" operator="lessThan">
      <formula>#REF!</formula>
    </cfRule>
  </conditionalFormatting>
  <conditionalFormatting sqref="Q40:Q45">
    <cfRule type="cellIs" dxfId="353" priority="26" stopIfTrue="1" operator="lessThan">
      <formula>#REF!</formula>
    </cfRule>
  </conditionalFormatting>
  <conditionalFormatting sqref="Q48:Q55">
    <cfRule type="cellIs" dxfId="352" priority="25" stopIfTrue="1" operator="lessThan">
      <formula>#REF!</formula>
    </cfRule>
  </conditionalFormatting>
  <conditionalFormatting sqref="Q58:Q65">
    <cfRule type="cellIs" dxfId="351" priority="24" stopIfTrue="1" operator="lessThan">
      <formula>#REF!</formula>
    </cfRule>
  </conditionalFormatting>
  <conditionalFormatting sqref="P66">
    <cfRule type="cellIs" dxfId="350" priority="23" stopIfTrue="1" operator="lessThan">
      <formula>#REF!</formula>
    </cfRule>
  </conditionalFormatting>
  <conditionalFormatting sqref="X27:Y27">
    <cfRule type="cellIs" dxfId="349" priority="22" stopIfTrue="1" operator="lessThan">
      <formula>#REF!</formula>
    </cfRule>
  </conditionalFormatting>
  <conditionalFormatting sqref="AD27:AE27">
    <cfRule type="cellIs" dxfId="348" priority="21" stopIfTrue="1" operator="lessThan">
      <formula>#REF!</formula>
    </cfRule>
  </conditionalFormatting>
  <conditionalFormatting sqref="W29:W33">
    <cfRule type="cellIs" dxfId="347" priority="20" stopIfTrue="1" operator="lessThan">
      <formula>#REF!</formula>
    </cfRule>
  </conditionalFormatting>
  <conditionalFormatting sqref="W36:W37">
    <cfRule type="cellIs" dxfId="346" priority="19" stopIfTrue="1" operator="lessThan">
      <formula>#REF!</formula>
    </cfRule>
  </conditionalFormatting>
  <conditionalFormatting sqref="W40:W45">
    <cfRule type="cellIs" dxfId="345" priority="18" stopIfTrue="1" operator="lessThan">
      <formula>#REF!</formula>
    </cfRule>
  </conditionalFormatting>
  <conditionalFormatting sqref="W48:W55">
    <cfRule type="cellIs" dxfId="344" priority="17" stopIfTrue="1" operator="lessThan">
      <formula>#REF!</formula>
    </cfRule>
  </conditionalFormatting>
  <conditionalFormatting sqref="W58:W65">
    <cfRule type="cellIs" dxfId="343" priority="16" stopIfTrue="1" operator="lessThan">
      <formula>#REF!</formula>
    </cfRule>
  </conditionalFormatting>
  <conditionalFormatting sqref="AC29:AC33">
    <cfRule type="cellIs" dxfId="342" priority="15" stopIfTrue="1" operator="lessThan">
      <formula>#REF!</formula>
    </cfRule>
  </conditionalFormatting>
  <conditionalFormatting sqref="AC36:AC37">
    <cfRule type="cellIs" dxfId="341" priority="14" stopIfTrue="1" operator="lessThan">
      <formula>#REF!</formula>
    </cfRule>
  </conditionalFormatting>
  <conditionalFormatting sqref="AC40:AC45">
    <cfRule type="cellIs" dxfId="340" priority="13" stopIfTrue="1" operator="lessThan">
      <formula>#REF!</formula>
    </cfRule>
  </conditionalFormatting>
  <conditionalFormatting sqref="AC48:AC55">
    <cfRule type="cellIs" dxfId="339" priority="12" stopIfTrue="1" operator="lessThan">
      <formula>#REF!</formula>
    </cfRule>
  </conditionalFormatting>
  <conditionalFormatting sqref="AC58:AC65">
    <cfRule type="cellIs" dxfId="338" priority="11" stopIfTrue="1" operator="lessThan">
      <formula>#REF!</formula>
    </cfRule>
  </conditionalFormatting>
  <conditionalFormatting sqref="V66">
    <cfRule type="cellIs" dxfId="337" priority="10" stopIfTrue="1" operator="lessThan">
      <formula>#REF!</formula>
    </cfRule>
  </conditionalFormatting>
  <conditionalFormatting sqref="AB66">
    <cfRule type="cellIs" dxfId="336" priority="9" stopIfTrue="1" operator="lessThan">
      <formula>#REF!</formula>
    </cfRule>
  </conditionalFormatting>
  <conditionalFormatting sqref="N27">
    <cfRule type="cellIs" dxfId="335" priority="8" stopIfTrue="1" operator="lessThan">
      <formula>#REF!</formula>
    </cfRule>
  </conditionalFormatting>
  <conditionalFormatting sqref="T27">
    <cfRule type="cellIs" dxfId="334" priority="7" stopIfTrue="1" operator="lessThan">
      <formula>#REF!</formula>
    </cfRule>
  </conditionalFormatting>
  <conditionalFormatting sqref="Z27">
    <cfRule type="cellIs" dxfId="333" priority="6" stopIfTrue="1" operator="lessThan">
      <formula>#REF!</formula>
    </cfRule>
  </conditionalFormatting>
  <conditionalFormatting sqref="AF27">
    <cfRule type="cellIs" dxfId="332" priority="5" stopIfTrue="1" operator="lessThan">
      <formula>#REF!</formula>
    </cfRule>
  </conditionalFormatting>
  <conditionalFormatting sqref="AG35">
    <cfRule type="cellIs" dxfId="331" priority="4" stopIfTrue="1" operator="lessThan">
      <formula>#REF!</formula>
    </cfRule>
  </conditionalFormatting>
  <conditionalFormatting sqref="AG39">
    <cfRule type="cellIs" dxfId="330" priority="3" stopIfTrue="1" operator="lessThan">
      <formula>#REF!</formula>
    </cfRule>
  </conditionalFormatting>
  <conditionalFormatting sqref="AG47">
    <cfRule type="cellIs" dxfId="329" priority="2" stopIfTrue="1" operator="lessThan">
      <formula>#REF!</formula>
    </cfRule>
  </conditionalFormatting>
  <conditionalFormatting sqref="AG57">
    <cfRule type="cellIs" dxfId="328" priority="1" stopIfTrue="1" operator="lessThan">
      <formula>#REF!</formula>
    </cfRule>
  </conditionalFormatting>
  <dataValidations count="6">
    <dataValidation type="list" allowBlank="1" showInputMessage="1" showErrorMessage="1" sqref="C13:D14 I13:J13" xr:uid="{A479B8DD-B2F1-47DB-BFBF-78691D63092E}">
      <formula1>$K$11:$K$15</formula1>
    </dataValidation>
    <dataValidation type="list" allowBlank="1" showInputMessage="1" showErrorMessage="1" sqref="F66 AD66 X66 R66 L66" xr:uid="{FEB8AB81-2528-46C5-9B7A-BC402E83B259}">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A2BD0828-988E-494D-A03F-BEE6BC254854}">
      <formula1>$F$9:$F$12</formula1>
    </dataValidation>
    <dataValidation type="list" allowBlank="1" showInputMessage="1" showErrorMessage="1" sqref="C15:D15" xr:uid="{235E6A42-1C71-49CA-92C7-3ED31F0E31D4}">
      <formula1>$F$10:$F$15</formula1>
    </dataValidation>
    <dataValidation type="list" allowBlank="1" showInputMessage="1" showErrorMessage="1" sqref="I12:J12 C12:D12" xr:uid="{5C9D5F75-B668-41B2-9F93-E1139B2B33E7}">
      <formula1>$B$10:$B$26</formula1>
    </dataValidation>
    <dataValidation type="list" allowBlank="1" showInputMessage="1" showErrorMessage="1" sqref="I11:J11 C11:D11" xr:uid="{65943AB1-19E4-45F8-AEA1-09A60655C4FE}">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F847238-4E66-4E7C-8676-202C5DFAAB5F}">
          <x14:formula1>
            <xm:f>Données!$F$14:$F$17</xm:f>
          </x14:formula1>
          <xm:sqref>Z9:Z13</xm:sqref>
        </x14:dataValidation>
        <x14:dataValidation type="list" allowBlank="1" showInputMessage="1" showErrorMessage="1" xr:uid="{9273802A-0EBA-4A81-AF18-39B07ADED0EB}">
          <x14:formula1>
            <xm:f>Données!$H$14:$H$17</xm:f>
          </x14:formula1>
          <xm:sqref>K17 T9:T13</xm:sqref>
        </x14:dataValidation>
        <x14:dataValidation type="list" allowBlank="1" showInputMessage="1" showErrorMessage="1" xr:uid="{32FAF34F-E3A9-443C-95FA-5B8EC1ED6372}">
          <x14:formula1>
            <xm:f>Données!$P$8:$P$9</xm:f>
          </x14:formula1>
          <xm:sqref>G68 Y68 S68 M68 AE68</xm:sqref>
        </x14:dataValidation>
        <x14:dataValidation type="list" allowBlank="1" showInputMessage="1" showErrorMessage="1" xr:uid="{5A853A43-12AB-43B5-8FC8-84A98249D437}">
          <x14:formula1>
            <xm:f>Données!$P$19:$P$20</xm:f>
          </x14:formula1>
          <xm:sqref>R9:R13</xm:sqref>
        </x14:dataValidation>
        <x14:dataValidation type="list" allowBlank="1" showInputMessage="1" showErrorMessage="1" xr:uid="{100576D2-9463-4DB2-8D70-5D9AF3C14ECF}">
          <x14:formula1>
            <xm:f>Données!$J$14:$J$43</xm:f>
          </x14:formula1>
          <xm:sqref>L9:L13</xm:sqref>
        </x14:dataValidation>
        <x14:dataValidation type="list" allowBlank="1" showInputMessage="1" showErrorMessage="1" xr:uid="{ACA9F219-E5C5-4707-9719-BDFD90709354}">
          <x14:formula1>
            <xm:f>Données!$B$14:$B$43</xm:f>
          </x14:formula1>
          <xm:sqref>AE17:AF17 M17:N17 S17:T17 Y17:Z17 G17:H17</xm:sqref>
        </x14:dataValidation>
        <x14:dataValidation type="list" allowBlank="1" showInputMessage="1" showErrorMessage="1" xr:uid="{CAA8BB51-F11F-4724-A5D9-17AA2661FD63}">
          <x14:formula1>
            <xm:f>Données!$D$14:$D$53</xm:f>
          </x14:formula1>
          <xm:sqref>B11</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Feuil40"/>
  <dimension ref="A1:AP98"/>
  <sheetViews>
    <sheetView showGridLines="0" topLeftCell="B10" zoomScale="80" zoomScaleNormal="80" workbookViewId="0">
      <pane xSplit="3" topLeftCell="E1" activePane="topRight" state="frozen"/>
      <selection activeCell="F48" sqref="F48:F52"/>
      <selection pane="topRight" activeCell="B10"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AH20:AI20"/>
    <mergeCell ref="AH18:AI19"/>
    <mergeCell ref="B92:C92"/>
    <mergeCell ref="W92:AC92"/>
    <mergeCell ref="AD92:AJ92"/>
    <mergeCell ref="F92:M92"/>
    <mergeCell ref="B91:C91"/>
    <mergeCell ref="W91:AC91"/>
    <mergeCell ref="AD91:AJ91"/>
    <mergeCell ref="F91:M91"/>
    <mergeCell ref="AD89:AJ89"/>
    <mergeCell ref="F89:M89"/>
    <mergeCell ref="B88:C88"/>
    <mergeCell ref="F88:M88"/>
    <mergeCell ref="F90:M90"/>
    <mergeCell ref="AD87:AJ87"/>
    <mergeCell ref="B87:C87"/>
    <mergeCell ref="F87:M87"/>
    <mergeCell ref="W87:AC87"/>
    <mergeCell ref="B84:C84"/>
    <mergeCell ref="F84:M84"/>
    <mergeCell ref="N84:V84"/>
    <mergeCell ref="F18:H18"/>
    <mergeCell ref="L18:N18"/>
    <mergeCell ref="M13:N13"/>
    <mergeCell ref="G17:H17"/>
    <mergeCell ref="M17:N17"/>
    <mergeCell ref="S17:T17"/>
    <mergeCell ref="T13:X13"/>
    <mergeCell ref="Z13:AD13"/>
    <mergeCell ref="F19:H19"/>
    <mergeCell ref="L19:N19"/>
    <mergeCell ref="R19:T19"/>
    <mergeCell ref="X19:Z19"/>
    <mergeCell ref="AD19:AF19"/>
    <mergeCell ref="AE17:AF17"/>
    <mergeCell ref="R18:T18"/>
    <mergeCell ref="X18:Z18"/>
    <mergeCell ref="AD18:AF18"/>
    <mergeCell ref="Y17:Z17"/>
    <mergeCell ref="C81:G81"/>
    <mergeCell ref="L81:M81"/>
    <mergeCell ref="N81:R81"/>
    <mergeCell ref="S81:T81"/>
    <mergeCell ref="W81:Y81"/>
    <mergeCell ref="Z81:AD81"/>
    <mergeCell ref="N89:T89"/>
    <mergeCell ref="N90:V90"/>
    <mergeCell ref="N91:T91"/>
    <mergeCell ref="N92:V92"/>
    <mergeCell ref="W84:AC84"/>
    <mergeCell ref="AD84:AJ84"/>
    <mergeCell ref="B85:C85"/>
    <mergeCell ref="F85:M85"/>
    <mergeCell ref="N85:V85"/>
    <mergeCell ref="W85:AC85"/>
    <mergeCell ref="AD85:AJ85"/>
    <mergeCell ref="B86:C86"/>
    <mergeCell ref="F86:M86"/>
    <mergeCell ref="N86:V86"/>
    <mergeCell ref="W86:AC86"/>
    <mergeCell ref="AD86:AJ86"/>
    <mergeCell ref="N88:V88"/>
    <mergeCell ref="W88:AC88"/>
    <mergeCell ref="AD88:AJ88"/>
    <mergeCell ref="B90:C90"/>
    <mergeCell ref="W90:AC90"/>
    <mergeCell ref="AD90:AJ90"/>
    <mergeCell ref="B89:C89"/>
    <mergeCell ref="W89:AC89"/>
  </mergeCells>
  <conditionalFormatting sqref="AH27 A27:B27 F27:G27 E22:E27 Q66">
    <cfRule type="cellIs" dxfId="327" priority="41" stopIfTrue="1" operator="lessThan">
      <formula>#REF!</formula>
    </cfRule>
  </conditionalFormatting>
  <conditionalFormatting sqref="L27:M27">
    <cfRule type="cellIs" dxfId="326" priority="40" stopIfTrue="1" operator="lessThan">
      <formula>#REF!</formula>
    </cfRule>
  </conditionalFormatting>
  <conditionalFormatting sqref="R27:S27 AG36:AG37 AG40:AG45 AG48:AG55 AG21:AG33 AG58:AG66">
    <cfRule type="cellIs" dxfId="325" priority="39" stopIfTrue="1" operator="lessThan">
      <formula>#REF!</formula>
    </cfRule>
  </conditionalFormatting>
  <conditionalFormatting sqref="E29:E33 K22:K27 Q22:Q27 W22:W27 AC22:AC27 E66 K66 W66 AC66">
    <cfRule type="cellIs" dxfId="324" priority="38" stopIfTrue="1" operator="lessThan">
      <formula>#REF!</formula>
    </cfRule>
  </conditionalFormatting>
  <conditionalFormatting sqref="E36:E37">
    <cfRule type="cellIs" dxfId="323" priority="37" stopIfTrue="1" operator="lessThan">
      <formula>#REF!</formula>
    </cfRule>
  </conditionalFormatting>
  <conditionalFormatting sqref="E40:E45">
    <cfRule type="cellIs" dxfId="322" priority="36" stopIfTrue="1" operator="lessThan">
      <formula>#REF!</formula>
    </cfRule>
  </conditionalFormatting>
  <conditionalFormatting sqref="E48:E55">
    <cfRule type="cellIs" dxfId="321" priority="35" stopIfTrue="1" operator="lessThan">
      <formula>#REF!</formula>
    </cfRule>
  </conditionalFormatting>
  <conditionalFormatting sqref="E58:E65">
    <cfRule type="cellIs" dxfId="320" priority="34" stopIfTrue="1" operator="lessThan">
      <formula>#REF!</formula>
    </cfRule>
  </conditionalFormatting>
  <conditionalFormatting sqref="K29:K33">
    <cfRule type="cellIs" dxfId="319" priority="33" stopIfTrue="1" operator="lessThan">
      <formula>#REF!</formula>
    </cfRule>
  </conditionalFormatting>
  <conditionalFormatting sqref="K36:K37">
    <cfRule type="cellIs" dxfId="318" priority="32" stopIfTrue="1" operator="lessThan">
      <formula>#REF!</formula>
    </cfRule>
  </conditionalFormatting>
  <conditionalFormatting sqref="K40:K45">
    <cfRule type="cellIs" dxfId="317" priority="31" stopIfTrue="1" operator="lessThan">
      <formula>#REF!</formula>
    </cfRule>
  </conditionalFormatting>
  <conditionalFormatting sqref="K48:K55">
    <cfRule type="cellIs" dxfId="316" priority="30" stopIfTrue="1" operator="lessThan">
      <formula>#REF!</formula>
    </cfRule>
  </conditionalFormatting>
  <conditionalFormatting sqref="K58:K65">
    <cfRule type="cellIs" dxfId="315" priority="29" stopIfTrue="1" operator="lessThan">
      <formula>#REF!</formula>
    </cfRule>
  </conditionalFormatting>
  <conditionalFormatting sqref="Q29:Q33">
    <cfRule type="cellIs" dxfId="314" priority="28" stopIfTrue="1" operator="lessThan">
      <formula>#REF!</formula>
    </cfRule>
  </conditionalFormatting>
  <conditionalFormatting sqref="Q36:Q37">
    <cfRule type="cellIs" dxfId="313" priority="27" stopIfTrue="1" operator="lessThan">
      <formula>#REF!</formula>
    </cfRule>
  </conditionalFormatting>
  <conditionalFormatting sqref="Q40:Q45">
    <cfRule type="cellIs" dxfId="312" priority="26" stopIfTrue="1" operator="lessThan">
      <formula>#REF!</formula>
    </cfRule>
  </conditionalFormatting>
  <conditionalFormatting sqref="Q48:Q55">
    <cfRule type="cellIs" dxfId="311" priority="25" stopIfTrue="1" operator="lessThan">
      <formula>#REF!</formula>
    </cfRule>
  </conditionalFormatting>
  <conditionalFormatting sqref="Q58:Q65">
    <cfRule type="cellIs" dxfId="310" priority="24" stopIfTrue="1" operator="lessThan">
      <formula>#REF!</formula>
    </cfRule>
  </conditionalFormatting>
  <conditionalFormatting sqref="P66">
    <cfRule type="cellIs" dxfId="309" priority="23" stopIfTrue="1" operator="lessThan">
      <formula>#REF!</formula>
    </cfRule>
  </conditionalFormatting>
  <conditionalFormatting sqref="X27:Y27">
    <cfRule type="cellIs" dxfId="308" priority="22" stopIfTrue="1" operator="lessThan">
      <formula>#REF!</formula>
    </cfRule>
  </conditionalFormatting>
  <conditionalFormatting sqref="AD27:AE27">
    <cfRule type="cellIs" dxfId="307" priority="21" stopIfTrue="1" operator="lessThan">
      <formula>#REF!</formula>
    </cfRule>
  </conditionalFormatting>
  <conditionalFormatting sqref="W29:W33">
    <cfRule type="cellIs" dxfId="306" priority="20" stopIfTrue="1" operator="lessThan">
      <formula>#REF!</formula>
    </cfRule>
  </conditionalFormatting>
  <conditionalFormatting sqref="W36:W37">
    <cfRule type="cellIs" dxfId="305" priority="19" stopIfTrue="1" operator="lessThan">
      <formula>#REF!</formula>
    </cfRule>
  </conditionalFormatting>
  <conditionalFormatting sqref="W40:W45">
    <cfRule type="cellIs" dxfId="304" priority="18" stopIfTrue="1" operator="lessThan">
      <formula>#REF!</formula>
    </cfRule>
  </conditionalFormatting>
  <conditionalFormatting sqref="W48:W55">
    <cfRule type="cellIs" dxfId="303" priority="17" stopIfTrue="1" operator="lessThan">
      <formula>#REF!</formula>
    </cfRule>
  </conditionalFormatting>
  <conditionalFormatting sqref="W58:W65">
    <cfRule type="cellIs" dxfId="302" priority="16" stopIfTrue="1" operator="lessThan">
      <formula>#REF!</formula>
    </cfRule>
  </conditionalFormatting>
  <conditionalFormatting sqref="AC29:AC33">
    <cfRule type="cellIs" dxfId="301" priority="15" stopIfTrue="1" operator="lessThan">
      <formula>#REF!</formula>
    </cfRule>
  </conditionalFormatting>
  <conditionalFormatting sqref="AC36:AC37">
    <cfRule type="cellIs" dxfId="300" priority="14" stopIfTrue="1" operator="lessThan">
      <formula>#REF!</formula>
    </cfRule>
  </conditionalFormatting>
  <conditionalFormatting sqref="AC40:AC45">
    <cfRule type="cellIs" dxfId="299" priority="13" stopIfTrue="1" operator="lessThan">
      <formula>#REF!</formula>
    </cfRule>
  </conditionalFormatting>
  <conditionalFormatting sqref="AC48:AC55">
    <cfRule type="cellIs" dxfId="298" priority="12" stopIfTrue="1" operator="lessThan">
      <formula>#REF!</formula>
    </cfRule>
  </conditionalFormatting>
  <conditionalFormatting sqref="AC58:AC65">
    <cfRule type="cellIs" dxfId="297" priority="11" stopIfTrue="1" operator="lessThan">
      <formula>#REF!</formula>
    </cfRule>
  </conditionalFormatting>
  <conditionalFormatting sqref="V66">
    <cfRule type="cellIs" dxfId="296" priority="10" stopIfTrue="1" operator="lessThan">
      <formula>#REF!</formula>
    </cfRule>
  </conditionalFormatting>
  <conditionalFormatting sqref="AB66">
    <cfRule type="cellIs" dxfId="295" priority="9" stopIfTrue="1" operator="lessThan">
      <formula>#REF!</formula>
    </cfRule>
  </conditionalFormatting>
  <conditionalFormatting sqref="N27">
    <cfRule type="cellIs" dxfId="294" priority="8" stopIfTrue="1" operator="lessThan">
      <formula>#REF!</formula>
    </cfRule>
  </conditionalFormatting>
  <conditionalFormatting sqref="T27">
    <cfRule type="cellIs" dxfId="293" priority="7" stopIfTrue="1" operator="lessThan">
      <formula>#REF!</formula>
    </cfRule>
  </conditionalFormatting>
  <conditionalFormatting sqref="Z27">
    <cfRule type="cellIs" dxfId="292" priority="6" stopIfTrue="1" operator="lessThan">
      <formula>#REF!</formula>
    </cfRule>
  </conditionalFormatting>
  <conditionalFormatting sqref="AF27">
    <cfRule type="cellIs" dxfId="291" priority="5" stopIfTrue="1" operator="lessThan">
      <formula>#REF!</formula>
    </cfRule>
  </conditionalFormatting>
  <conditionalFormatting sqref="AG35">
    <cfRule type="cellIs" dxfId="290" priority="4" stopIfTrue="1" operator="lessThan">
      <formula>#REF!</formula>
    </cfRule>
  </conditionalFormatting>
  <conditionalFormatting sqref="AG39">
    <cfRule type="cellIs" dxfId="289" priority="3" stopIfTrue="1" operator="lessThan">
      <formula>#REF!</formula>
    </cfRule>
  </conditionalFormatting>
  <conditionalFormatting sqref="AG47">
    <cfRule type="cellIs" dxfId="288" priority="2" stopIfTrue="1" operator="lessThan">
      <formula>#REF!</formula>
    </cfRule>
  </conditionalFormatting>
  <conditionalFormatting sqref="AG57">
    <cfRule type="cellIs" dxfId="287" priority="1" stopIfTrue="1" operator="lessThan">
      <formula>#REF!</formula>
    </cfRule>
  </conditionalFormatting>
  <dataValidations count="6">
    <dataValidation type="list" allowBlank="1" showInputMessage="1" showErrorMessage="1" sqref="C13:D14 I13:J13" xr:uid="{7DE3B0ED-4A0D-417A-A6FD-3F7A7F24B3F4}">
      <formula1>$K$11:$K$15</formula1>
    </dataValidation>
    <dataValidation type="list" allowBlank="1" showInputMessage="1" showErrorMessage="1" sqref="F66 AD66 X66 R66 L66" xr:uid="{C1DA1500-0353-4454-B947-D20C80987CCA}">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EC4CF610-A653-4C72-81D8-8E935A3AC22F}">
      <formula1>$F$9:$F$12</formula1>
    </dataValidation>
    <dataValidation type="list" allowBlank="1" showInputMessage="1" showErrorMessage="1" sqref="C15:D15" xr:uid="{B43BCF9B-60F6-4486-A22E-65FC8756AE5A}">
      <formula1>$F$10:$F$15</formula1>
    </dataValidation>
    <dataValidation type="list" allowBlank="1" showInputMessage="1" showErrorMessage="1" sqref="I12:J12 C12:D12" xr:uid="{4A89EF2D-3ED7-4F32-A80B-FC602DF56D20}">
      <formula1>$B$10:$B$26</formula1>
    </dataValidation>
    <dataValidation type="list" allowBlank="1" showInputMessage="1" showErrorMessage="1" sqref="I11:J11 C11:D11" xr:uid="{2A08D118-6D81-4345-AB84-6C1CAE7459C3}">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270FB84B-E136-40F8-9E4A-0A02037093DF}">
          <x14:formula1>
            <xm:f>Données!$F$14:$F$17</xm:f>
          </x14:formula1>
          <xm:sqref>Z9:Z13</xm:sqref>
        </x14:dataValidation>
        <x14:dataValidation type="list" allowBlank="1" showInputMessage="1" showErrorMessage="1" xr:uid="{B557EDEF-9ABB-42AA-A5E2-11D37BE85A61}">
          <x14:formula1>
            <xm:f>Données!$H$14:$H$17</xm:f>
          </x14:formula1>
          <xm:sqref>K17 T9:T13</xm:sqref>
        </x14:dataValidation>
        <x14:dataValidation type="list" allowBlank="1" showInputMessage="1" showErrorMessage="1" xr:uid="{7AE8D88E-9082-4C64-93B2-1EC6D62FEE9A}">
          <x14:formula1>
            <xm:f>Données!$P$8:$P$9</xm:f>
          </x14:formula1>
          <xm:sqref>G68 Y68 S68 M68 AE68</xm:sqref>
        </x14:dataValidation>
        <x14:dataValidation type="list" allowBlank="1" showInputMessage="1" showErrorMessage="1" xr:uid="{C751EEB0-7984-4A55-9EBA-C49CC9EC2908}">
          <x14:formula1>
            <xm:f>Données!$P$19:$P$20</xm:f>
          </x14:formula1>
          <xm:sqref>R9:R13</xm:sqref>
        </x14:dataValidation>
        <x14:dataValidation type="list" allowBlank="1" showInputMessage="1" showErrorMessage="1" xr:uid="{02F55601-8E2F-4948-8333-958E27588DD3}">
          <x14:formula1>
            <xm:f>Données!$J$14:$J$43</xm:f>
          </x14:formula1>
          <xm:sqref>L9:L13</xm:sqref>
        </x14:dataValidation>
        <x14:dataValidation type="list" allowBlank="1" showInputMessage="1" showErrorMessage="1" xr:uid="{4F85FCA6-9B5B-479A-B34E-293E65E91DF6}">
          <x14:formula1>
            <xm:f>Données!$B$14:$B$43</xm:f>
          </x14:formula1>
          <xm:sqref>AE17:AF17 M17:N17 S17:T17 Y17:Z17 G17:H17</xm:sqref>
        </x14:dataValidation>
        <x14:dataValidation type="list" allowBlank="1" showInputMessage="1" showErrorMessage="1" xr:uid="{B7643FD2-0D76-43B0-90C9-54DA923D717B}">
          <x14:formula1>
            <xm:f>Données!$D$14:$D$53</xm:f>
          </x14:formula1>
          <xm:sqref>B11</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Feuil41"/>
  <dimension ref="A1:AP98"/>
  <sheetViews>
    <sheetView showGridLines="0" topLeftCell="B10" zoomScale="80" zoomScaleNormal="80" workbookViewId="0">
      <pane xSplit="3" topLeftCell="E1" activePane="topRight" state="frozen"/>
      <selection activeCell="F48" sqref="F48:F52"/>
      <selection pane="topRight" activeCell="B10"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AH20:AI20"/>
    <mergeCell ref="AH18:AI19"/>
    <mergeCell ref="B92:C92"/>
    <mergeCell ref="W92:AC92"/>
    <mergeCell ref="AD92:AJ92"/>
    <mergeCell ref="F92:M92"/>
    <mergeCell ref="B91:C91"/>
    <mergeCell ref="W91:AC91"/>
    <mergeCell ref="AD91:AJ91"/>
    <mergeCell ref="F91:M91"/>
    <mergeCell ref="AD89:AJ89"/>
    <mergeCell ref="F89:M89"/>
    <mergeCell ref="B88:C88"/>
    <mergeCell ref="F88:M88"/>
    <mergeCell ref="F90:M90"/>
    <mergeCell ref="AD87:AJ87"/>
    <mergeCell ref="B87:C87"/>
    <mergeCell ref="F87:M87"/>
    <mergeCell ref="W87:AC87"/>
    <mergeCell ref="B84:C84"/>
    <mergeCell ref="F84:M84"/>
    <mergeCell ref="N84:V84"/>
    <mergeCell ref="F18:H18"/>
    <mergeCell ref="L18:N18"/>
    <mergeCell ref="M13:N13"/>
    <mergeCell ref="G17:H17"/>
    <mergeCell ref="M17:N17"/>
    <mergeCell ref="S17:T17"/>
    <mergeCell ref="T13:X13"/>
    <mergeCell ref="Z13:AD13"/>
    <mergeCell ref="F19:H19"/>
    <mergeCell ref="L19:N19"/>
    <mergeCell ref="R19:T19"/>
    <mergeCell ref="X19:Z19"/>
    <mergeCell ref="AD19:AF19"/>
    <mergeCell ref="AE17:AF17"/>
    <mergeCell ref="R18:T18"/>
    <mergeCell ref="X18:Z18"/>
    <mergeCell ref="AD18:AF18"/>
    <mergeCell ref="Y17:Z17"/>
    <mergeCell ref="C81:G81"/>
    <mergeCell ref="L81:M81"/>
    <mergeCell ref="N81:R81"/>
    <mergeCell ref="S81:T81"/>
    <mergeCell ref="W81:Y81"/>
    <mergeCell ref="Z81:AD81"/>
    <mergeCell ref="N89:T89"/>
    <mergeCell ref="N90:V90"/>
    <mergeCell ref="N91:T91"/>
    <mergeCell ref="N92:V92"/>
    <mergeCell ref="W84:AC84"/>
    <mergeCell ref="AD84:AJ84"/>
    <mergeCell ref="B85:C85"/>
    <mergeCell ref="F85:M85"/>
    <mergeCell ref="N85:V85"/>
    <mergeCell ref="W85:AC85"/>
    <mergeCell ref="AD85:AJ85"/>
    <mergeCell ref="B86:C86"/>
    <mergeCell ref="F86:M86"/>
    <mergeCell ref="N86:V86"/>
    <mergeCell ref="W86:AC86"/>
    <mergeCell ref="AD86:AJ86"/>
    <mergeCell ref="N88:V88"/>
    <mergeCell ref="W88:AC88"/>
    <mergeCell ref="AD88:AJ88"/>
    <mergeCell ref="B90:C90"/>
    <mergeCell ref="W90:AC90"/>
    <mergeCell ref="AD90:AJ90"/>
    <mergeCell ref="B89:C89"/>
    <mergeCell ref="W89:AC89"/>
  </mergeCells>
  <conditionalFormatting sqref="AH27 A27:B27 F27:G27 E22:E27 Q66">
    <cfRule type="cellIs" dxfId="286" priority="41" stopIfTrue="1" operator="lessThan">
      <formula>#REF!</formula>
    </cfRule>
  </conditionalFormatting>
  <conditionalFormatting sqref="L27:M27">
    <cfRule type="cellIs" dxfId="285" priority="40" stopIfTrue="1" operator="lessThan">
      <formula>#REF!</formula>
    </cfRule>
  </conditionalFormatting>
  <conditionalFormatting sqref="R27:S27 AG36:AG37 AG40:AG45 AG48:AG55 AG21:AG33 AG58:AG66">
    <cfRule type="cellIs" dxfId="284" priority="39" stopIfTrue="1" operator="lessThan">
      <formula>#REF!</formula>
    </cfRule>
  </conditionalFormatting>
  <conditionalFormatting sqref="E29:E33 K22:K27 Q22:Q27 W22:W27 AC22:AC27 E66 K66 W66 AC66">
    <cfRule type="cellIs" dxfId="283" priority="38" stopIfTrue="1" operator="lessThan">
      <formula>#REF!</formula>
    </cfRule>
  </conditionalFormatting>
  <conditionalFormatting sqref="E36:E37">
    <cfRule type="cellIs" dxfId="282" priority="37" stopIfTrue="1" operator="lessThan">
      <formula>#REF!</formula>
    </cfRule>
  </conditionalFormatting>
  <conditionalFormatting sqref="E40:E45">
    <cfRule type="cellIs" dxfId="281" priority="36" stopIfTrue="1" operator="lessThan">
      <formula>#REF!</formula>
    </cfRule>
  </conditionalFormatting>
  <conditionalFormatting sqref="E48:E55">
    <cfRule type="cellIs" dxfId="280" priority="35" stopIfTrue="1" operator="lessThan">
      <formula>#REF!</formula>
    </cfRule>
  </conditionalFormatting>
  <conditionalFormatting sqref="E58:E65">
    <cfRule type="cellIs" dxfId="279" priority="34" stopIfTrue="1" operator="lessThan">
      <formula>#REF!</formula>
    </cfRule>
  </conditionalFormatting>
  <conditionalFormatting sqref="K29:K33">
    <cfRule type="cellIs" dxfId="278" priority="33" stopIfTrue="1" operator="lessThan">
      <formula>#REF!</formula>
    </cfRule>
  </conditionalFormatting>
  <conditionalFormatting sqref="K36:K37">
    <cfRule type="cellIs" dxfId="277" priority="32" stopIfTrue="1" operator="lessThan">
      <formula>#REF!</formula>
    </cfRule>
  </conditionalFormatting>
  <conditionalFormatting sqref="K40:K45">
    <cfRule type="cellIs" dxfId="276" priority="31" stopIfTrue="1" operator="lessThan">
      <formula>#REF!</formula>
    </cfRule>
  </conditionalFormatting>
  <conditionalFormatting sqref="K48:K55">
    <cfRule type="cellIs" dxfId="275" priority="30" stopIfTrue="1" operator="lessThan">
      <formula>#REF!</formula>
    </cfRule>
  </conditionalFormatting>
  <conditionalFormatting sqref="K58:K65">
    <cfRule type="cellIs" dxfId="274" priority="29" stopIfTrue="1" operator="lessThan">
      <formula>#REF!</formula>
    </cfRule>
  </conditionalFormatting>
  <conditionalFormatting sqref="Q29:Q33">
    <cfRule type="cellIs" dxfId="273" priority="28" stopIfTrue="1" operator="lessThan">
      <formula>#REF!</formula>
    </cfRule>
  </conditionalFormatting>
  <conditionalFormatting sqref="Q36:Q37">
    <cfRule type="cellIs" dxfId="272" priority="27" stopIfTrue="1" operator="lessThan">
      <formula>#REF!</formula>
    </cfRule>
  </conditionalFormatting>
  <conditionalFormatting sqref="Q40:Q45">
    <cfRule type="cellIs" dxfId="271" priority="26" stopIfTrue="1" operator="lessThan">
      <formula>#REF!</formula>
    </cfRule>
  </conditionalFormatting>
  <conditionalFormatting sqref="Q48:Q55">
    <cfRule type="cellIs" dxfId="270" priority="25" stopIfTrue="1" operator="lessThan">
      <formula>#REF!</formula>
    </cfRule>
  </conditionalFormatting>
  <conditionalFormatting sqref="Q58:Q65">
    <cfRule type="cellIs" dxfId="269" priority="24" stopIfTrue="1" operator="lessThan">
      <formula>#REF!</formula>
    </cfRule>
  </conditionalFormatting>
  <conditionalFormatting sqref="P66">
    <cfRule type="cellIs" dxfId="268" priority="23" stopIfTrue="1" operator="lessThan">
      <formula>#REF!</formula>
    </cfRule>
  </conditionalFormatting>
  <conditionalFormatting sqref="X27:Y27">
    <cfRule type="cellIs" dxfId="267" priority="22" stopIfTrue="1" operator="lessThan">
      <formula>#REF!</formula>
    </cfRule>
  </conditionalFormatting>
  <conditionalFormatting sqref="AD27:AE27">
    <cfRule type="cellIs" dxfId="266" priority="21" stopIfTrue="1" operator="lessThan">
      <formula>#REF!</formula>
    </cfRule>
  </conditionalFormatting>
  <conditionalFormatting sqref="W29:W33">
    <cfRule type="cellIs" dxfId="265" priority="20" stopIfTrue="1" operator="lessThan">
      <formula>#REF!</formula>
    </cfRule>
  </conditionalFormatting>
  <conditionalFormatting sqref="W36:W37">
    <cfRule type="cellIs" dxfId="264" priority="19" stopIfTrue="1" operator="lessThan">
      <formula>#REF!</formula>
    </cfRule>
  </conditionalFormatting>
  <conditionalFormatting sqref="W40:W45">
    <cfRule type="cellIs" dxfId="263" priority="18" stopIfTrue="1" operator="lessThan">
      <formula>#REF!</formula>
    </cfRule>
  </conditionalFormatting>
  <conditionalFormatting sqref="W48:W55">
    <cfRule type="cellIs" dxfId="262" priority="17" stopIfTrue="1" operator="lessThan">
      <formula>#REF!</formula>
    </cfRule>
  </conditionalFormatting>
  <conditionalFormatting sqref="W58:W65">
    <cfRule type="cellIs" dxfId="261" priority="16" stopIfTrue="1" operator="lessThan">
      <formula>#REF!</formula>
    </cfRule>
  </conditionalFormatting>
  <conditionalFormatting sqref="AC29:AC33">
    <cfRule type="cellIs" dxfId="260" priority="15" stopIfTrue="1" operator="lessThan">
      <formula>#REF!</formula>
    </cfRule>
  </conditionalFormatting>
  <conditionalFormatting sqref="AC36:AC37">
    <cfRule type="cellIs" dxfId="259" priority="14" stopIfTrue="1" operator="lessThan">
      <formula>#REF!</formula>
    </cfRule>
  </conditionalFormatting>
  <conditionalFormatting sqref="AC40:AC45">
    <cfRule type="cellIs" dxfId="258" priority="13" stopIfTrue="1" operator="lessThan">
      <formula>#REF!</formula>
    </cfRule>
  </conditionalFormatting>
  <conditionalFormatting sqref="AC48:AC55">
    <cfRule type="cellIs" dxfId="257" priority="12" stopIfTrue="1" operator="lessThan">
      <formula>#REF!</formula>
    </cfRule>
  </conditionalFormatting>
  <conditionalFormatting sqref="AC58:AC65">
    <cfRule type="cellIs" dxfId="256" priority="11" stopIfTrue="1" operator="lessThan">
      <formula>#REF!</formula>
    </cfRule>
  </conditionalFormatting>
  <conditionalFormatting sqref="V66">
    <cfRule type="cellIs" dxfId="255" priority="10" stopIfTrue="1" operator="lessThan">
      <formula>#REF!</formula>
    </cfRule>
  </conditionalFormatting>
  <conditionalFormatting sqref="AB66">
    <cfRule type="cellIs" dxfId="254" priority="9" stopIfTrue="1" operator="lessThan">
      <formula>#REF!</formula>
    </cfRule>
  </conditionalFormatting>
  <conditionalFormatting sqref="N27">
    <cfRule type="cellIs" dxfId="253" priority="8" stopIfTrue="1" operator="lessThan">
      <formula>#REF!</formula>
    </cfRule>
  </conditionalFormatting>
  <conditionalFormatting sqref="T27">
    <cfRule type="cellIs" dxfId="252" priority="7" stopIfTrue="1" operator="lessThan">
      <formula>#REF!</formula>
    </cfRule>
  </conditionalFormatting>
  <conditionalFormatting sqref="Z27">
    <cfRule type="cellIs" dxfId="251" priority="6" stopIfTrue="1" operator="lessThan">
      <formula>#REF!</formula>
    </cfRule>
  </conditionalFormatting>
  <conditionalFormatting sqref="AF27">
    <cfRule type="cellIs" dxfId="250" priority="5" stopIfTrue="1" operator="lessThan">
      <formula>#REF!</formula>
    </cfRule>
  </conditionalFormatting>
  <conditionalFormatting sqref="AG35">
    <cfRule type="cellIs" dxfId="249" priority="4" stopIfTrue="1" operator="lessThan">
      <formula>#REF!</formula>
    </cfRule>
  </conditionalFormatting>
  <conditionalFormatting sqref="AG39">
    <cfRule type="cellIs" dxfId="248" priority="3" stopIfTrue="1" operator="lessThan">
      <formula>#REF!</formula>
    </cfRule>
  </conditionalFormatting>
  <conditionalFormatting sqref="AG47">
    <cfRule type="cellIs" dxfId="247" priority="2" stopIfTrue="1" operator="lessThan">
      <formula>#REF!</formula>
    </cfRule>
  </conditionalFormatting>
  <conditionalFormatting sqref="AG57">
    <cfRule type="cellIs" dxfId="246" priority="1" stopIfTrue="1" operator="lessThan">
      <formula>#REF!</formula>
    </cfRule>
  </conditionalFormatting>
  <dataValidations count="6">
    <dataValidation type="list" allowBlank="1" showInputMessage="1" showErrorMessage="1" sqref="C13:D14 I13:J13" xr:uid="{4F009FA1-5388-4EC5-9D5C-D1CD89E23EE9}">
      <formula1>$K$11:$K$15</formula1>
    </dataValidation>
    <dataValidation type="list" allowBlank="1" showInputMessage="1" showErrorMessage="1" sqref="F66 AD66 X66 R66 L66" xr:uid="{BBF5B4B9-14A1-4ABB-B591-AAFE6938210E}">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D70F7040-1A95-4B86-922D-4CD85ED146F2}">
      <formula1>$F$9:$F$12</formula1>
    </dataValidation>
    <dataValidation type="list" allowBlank="1" showInputMessage="1" showErrorMessage="1" sqref="C15:D15" xr:uid="{1EF55AB5-755D-4902-9558-8A7412BBCDC9}">
      <formula1>$F$10:$F$15</formula1>
    </dataValidation>
    <dataValidation type="list" allowBlank="1" showInputMessage="1" showErrorMessage="1" sqref="I12:J12 C12:D12" xr:uid="{FD7152E8-FF16-4929-A0E3-E83E9B5E8002}">
      <formula1>$B$10:$B$26</formula1>
    </dataValidation>
    <dataValidation type="list" allowBlank="1" showInputMessage="1" showErrorMessage="1" sqref="I11:J11 C11:D11" xr:uid="{FCB2AE20-24D1-46F7-9A78-B31E0E9F6DC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1E4E2C09-7948-4332-994B-CCC890C54F94}">
          <x14:formula1>
            <xm:f>Données!$P$8:$P$9</xm:f>
          </x14:formula1>
          <xm:sqref>G68 Y68 S68 M68 AE68</xm:sqref>
        </x14:dataValidation>
        <x14:dataValidation type="list" allowBlank="1" showInputMessage="1" showErrorMessage="1" xr:uid="{69D1D529-6CDF-40CF-99A6-D418819FA2A7}">
          <x14:formula1>
            <xm:f>Données!$H$14:$H$17</xm:f>
          </x14:formula1>
          <xm:sqref>K17 T9:T13</xm:sqref>
        </x14:dataValidation>
        <x14:dataValidation type="list" allowBlank="1" showInputMessage="1" showErrorMessage="1" xr:uid="{AE87864F-D16F-43BA-A7CC-01ADF6663032}">
          <x14:formula1>
            <xm:f>Données!$F$14:$F$17</xm:f>
          </x14:formula1>
          <xm:sqref>Z9:Z13</xm:sqref>
        </x14:dataValidation>
        <x14:dataValidation type="list" allowBlank="1" showInputMessage="1" showErrorMessage="1" xr:uid="{A6C83A75-93D1-4F55-BD5E-367436E8D109}">
          <x14:formula1>
            <xm:f>Données!$P$19:$P$20</xm:f>
          </x14:formula1>
          <xm:sqref>R9:R13</xm:sqref>
        </x14:dataValidation>
        <x14:dataValidation type="list" allowBlank="1" showInputMessage="1" showErrorMessage="1" xr:uid="{48B8889E-57D6-4B14-AD39-43EA65FF7FE8}">
          <x14:formula1>
            <xm:f>Données!$J$14:$J$43</xm:f>
          </x14:formula1>
          <xm:sqref>L9:L13</xm:sqref>
        </x14:dataValidation>
        <x14:dataValidation type="list" allowBlank="1" showInputMessage="1" showErrorMessage="1" xr:uid="{E7792D79-7CB5-466F-B883-7DA55B47F4A5}">
          <x14:formula1>
            <xm:f>Données!$B$14:$B$43</xm:f>
          </x14:formula1>
          <xm:sqref>AE17:AF17 M17:N17 S17:T17 Y17:Z17 G17:H17</xm:sqref>
        </x14:dataValidation>
        <x14:dataValidation type="list" allowBlank="1" showInputMessage="1" showErrorMessage="1" xr:uid="{F6AE99B9-6C17-4CF7-BD79-FF6B593AB6B0}">
          <x14:formula1>
            <xm:f>Données!$D$14:$D$53</xm:f>
          </x14:formula1>
          <xm:sqref>B11</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Feuil42"/>
  <dimension ref="A1:AP98"/>
  <sheetViews>
    <sheetView showGridLines="0" topLeftCell="B13" zoomScale="80" zoomScaleNormal="80" workbookViewId="0">
      <pane xSplit="3" topLeftCell="E1" activePane="topRight" state="frozen"/>
      <selection activeCell="F48" sqref="F48:F52"/>
      <selection pane="topRight" activeCell="B13"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AH20:AI20"/>
    <mergeCell ref="AH18:AI19"/>
    <mergeCell ref="B92:C92"/>
    <mergeCell ref="W92:AC92"/>
    <mergeCell ref="AD92:AJ92"/>
    <mergeCell ref="F92:M92"/>
    <mergeCell ref="B91:C91"/>
    <mergeCell ref="W91:AC91"/>
    <mergeCell ref="AD91:AJ91"/>
    <mergeCell ref="F91:M91"/>
    <mergeCell ref="AD89:AJ89"/>
    <mergeCell ref="F89:M89"/>
    <mergeCell ref="B88:C88"/>
    <mergeCell ref="F88:M88"/>
    <mergeCell ref="F90:M90"/>
    <mergeCell ref="AD87:AJ87"/>
    <mergeCell ref="B87:C87"/>
    <mergeCell ref="F87:M87"/>
    <mergeCell ref="W87:AC87"/>
    <mergeCell ref="B84:C84"/>
    <mergeCell ref="F84:M84"/>
    <mergeCell ref="N84:V84"/>
    <mergeCell ref="F18:H18"/>
    <mergeCell ref="L18:N18"/>
    <mergeCell ref="M13:N13"/>
    <mergeCell ref="G17:H17"/>
    <mergeCell ref="M17:N17"/>
    <mergeCell ref="S17:T17"/>
    <mergeCell ref="T13:X13"/>
    <mergeCell ref="Z13:AD13"/>
    <mergeCell ref="F19:H19"/>
    <mergeCell ref="L19:N19"/>
    <mergeCell ref="R19:T19"/>
    <mergeCell ref="X19:Z19"/>
    <mergeCell ref="AD19:AF19"/>
    <mergeCell ref="AE17:AF17"/>
    <mergeCell ref="R18:T18"/>
    <mergeCell ref="X18:Z18"/>
    <mergeCell ref="AD18:AF18"/>
    <mergeCell ref="Y17:Z17"/>
    <mergeCell ref="C81:G81"/>
    <mergeCell ref="L81:M81"/>
    <mergeCell ref="N81:R81"/>
    <mergeCell ref="S81:T81"/>
    <mergeCell ref="W81:Y81"/>
    <mergeCell ref="Z81:AD81"/>
    <mergeCell ref="N89:T89"/>
    <mergeCell ref="N90:V90"/>
    <mergeCell ref="N91:T91"/>
    <mergeCell ref="N92:V92"/>
    <mergeCell ref="W84:AC84"/>
    <mergeCell ref="AD84:AJ84"/>
    <mergeCell ref="B85:C85"/>
    <mergeCell ref="F85:M85"/>
    <mergeCell ref="N85:V85"/>
    <mergeCell ref="W85:AC85"/>
    <mergeCell ref="AD85:AJ85"/>
    <mergeCell ref="B86:C86"/>
    <mergeCell ref="F86:M86"/>
    <mergeCell ref="N86:V86"/>
    <mergeCell ref="W86:AC86"/>
    <mergeCell ref="AD86:AJ86"/>
    <mergeCell ref="N88:V88"/>
    <mergeCell ref="W88:AC88"/>
    <mergeCell ref="AD88:AJ88"/>
    <mergeCell ref="B90:C90"/>
    <mergeCell ref="W90:AC90"/>
    <mergeCell ref="AD90:AJ90"/>
    <mergeCell ref="B89:C89"/>
    <mergeCell ref="W89:AC89"/>
  </mergeCells>
  <conditionalFormatting sqref="AH27 A27:B27 F27:G27 E22:E27 Q66">
    <cfRule type="cellIs" dxfId="245" priority="41" stopIfTrue="1" operator="lessThan">
      <formula>#REF!</formula>
    </cfRule>
  </conditionalFormatting>
  <conditionalFormatting sqref="L27:M27">
    <cfRule type="cellIs" dxfId="244" priority="40" stopIfTrue="1" operator="lessThan">
      <formula>#REF!</formula>
    </cfRule>
  </conditionalFormatting>
  <conditionalFormatting sqref="R27:S27 AG36:AG37 AG40:AG45 AG48:AG55 AG21:AG33 AG58:AG66">
    <cfRule type="cellIs" dxfId="243" priority="39" stopIfTrue="1" operator="lessThan">
      <formula>#REF!</formula>
    </cfRule>
  </conditionalFormatting>
  <conditionalFormatting sqref="E29:E33 K22:K27 Q22:Q27 W22:W27 AC22:AC27 E66 K66 W66 AC66">
    <cfRule type="cellIs" dxfId="242" priority="38" stopIfTrue="1" operator="lessThan">
      <formula>#REF!</formula>
    </cfRule>
  </conditionalFormatting>
  <conditionalFormatting sqref="E36:E37">
    <cfRule type="cellIs" dxfId="241" priority="37" stopIfTrue="1" operator="lessThan">
      <formula>#REF!</formula>
    </cfRule>
  </conditionalFormatting>
  <conditionalFormatting sqref="E40:E45">
    <cfRule type="cellIs" dxfId="240" priority="36" stopIfTrue="1" operator="lessThan">
      <formula>#REF!</formula>
    </cfRule>
  </conditionalFormatting>
  <conditionalFormatting sqref="E48:E55">
    <cfRule type="cellIs" dxfId="239" priority="35" stopIfTrue="1" operator="lessThan">
      <formula>#REF!</formula>
    </cfRule>
  </conditionalFormatting>
  <conditionalFormatting sqref="E58:E65">
    <cfRule type="cellIs" dxfId="238" priority="34" stopIfTrue="1" operator="lessThan">
      <formula>#REF!</formula>
    </cfRule>
  </conditionalFormatting>
  <conditionalFormatting sqref="K29:K33">
    <cfRule type="cellIs" dxfId="237" priority="33" stopIfTrue="1" operator="lessThan">
      <formula>#REF!</formula>
    </cfRule>
  </conditionalFormatting>
  <conditionalFormatting sqref="K36:K37">
    <cfRule type="cellIs" dxfId="236" priority="32" stopIfTrue="1" operator="lessThan">
      <formula>#REF!</formula>
    </cfRule>
  </conditionalFormatting>
  <conditionalFormatting sqref="K40:K45">
    <cfRule type="cellIs" dxfId="235" priority="31" stopIfTrue="1" operator="lessThan">
      <formula>#REF!</formula>
    </cfRule>
  </conditionalFormatting>
  <conditionalFormatting sqref="K48:K55">
    <cfRule type="cellIs" dxfId="234" priority="30" stopIfTrue="1" operator="lessThan">
      <formula>#REF!</formula>
    </cfRule>
  </conditionalFormatting>
  <conditionalFormatting sqref="K58:K65">
    <cfRule type="cellIs" dxfId="233" priority="29" stopIfTrue="1" operator="lessThan">
      <formula>#REF!</formula>
    </cfRule>
  </conditionalFormatting>
  <conditionalFormatting sqref="Q29:Q33">
    <cfRule type="cellIs" dxfId="232" priority="28" stopIfTrue="1" operator="lessThan">
      <formula>#REF!</formula>
    </cfRule>
  </conditionalFormatting>
  <conditionalFormatting sqref="Q36:Q37">
    <cfRule type="cellIs" dxfId="231" priority="27" stopIfTrue="1" operator="lessThan">
      <formula>#REF!</formula>
    </cfRule>
  </conditionalFormatting>
  <conditionalFormatting sqref="Q40:Q45">
    <cfRule type="cellIs" dxfId="230" priority="26" stopIfTrue="1" operator="lessThan">
      <formula>#REF!</formula>
    </cfRule>
  </conditionalFormatting>
  <conditionalFormatting sqref="Q48:Q55">
    <cfRule type="cellIs" dxfId="229" priority="25" stopIfTrue="1" operator="lessThan">
      <formula>#REF!</formula>
    </cfRule>
  </conditionalFormatting>
  <conditionalFormatting sqref="Q58:Q65">
    <cfRule type="cellIs" dxfId="228" priority="24" stopIfTrue="1" operator="lessThan">
      <formula>#REF!</formula>
    </cfRule>
  </conditionalFormatting>
  <conditionalFormatting sqref="P66">
    <cfRule type="cellIs" dxfId="227" priority="23" stopIfTrue="1" operator="lessThan">
      <formula>#REF!</formula>
    </cfRule>
  </conditionalFormatting>
  <conditionalFormatting sqref="X27:Y27">
    <cfRule type="cellIs" dxfId="226" priority="22" stopIfTrue="1" operator="lessThan">
      <formula>#REF!</formula>
    </cfRule>
  </conditionalFormatting>
  <conditionalFormatting sqref="AD27:AE27">
    <cfRule type="cellIs" dxfId="225" priority="21" stopIfTrue="1" operator="lessThan">
      <formula>#REF!</formula>
    </cfRule>
  </conditionalFormatting>
  <conditionalFormatting sqref="W29:W33">
    <cfRule type="cellIs" dxfId="224" priority="20" stopIfTrue="1" operator="lessThan">
      <formula>#REF!</formula>
    </cfRule>
  </conditionalFormatting>
  <conditionalFormatting sqref="W36:W37">
    <cfRule type="cellIs" dxfId="223" priority="19" stopIfTrue="1" operator="lessThan">
      <formula>#REF!</formula>
    </cfRule>
  </conditionalFormatting>
  <conditionalFormatting sqref="W40:W45">
    <cfRule type="cellIs" dxfId="222" priority="18" stopIfTrue="1" operator="lessThan">
      <formula>#REF!</formula>
    </cfRule>
  </conditionalFormatting>
  <conditionalFormatting sqref="W48:W55">
    <cfRule type="cellIs" dxfId="221" priority="17" stopIfTrue="1" operator="lessThan">
      <formula>#REF!</formula>
    </cfRule>
  </conditionalFormatting>
  <conditionalFormatting sqref="W58:W65">
    <cfRule type="cellIs" dxfId="220" priority="16" stopIfTrue="1" operator="lessThan">
      <formula>#REF!</formula>
    </cfRule>
  </conditionalFormatting>
  <conditionalFormatting sqref="AC29:AC33">
    <cfRule type="cellIs" dxfId="219" priority="15" stopIfTrue="1" operator="lessThan">
      <formula>#REF!</formula>
    </cfRule>
  </conditionalFormatting>
  <conditionalFormatting sqref="AC36:AC37">
    <cfRule type="cellIs" dxfId="218" priority="14" stopIfTrue="1" operator="lessThan">
      <formula>#REF!</formula>
    </cfRule>
  </conditionalFormatting>
  <conditionalFormatting sqref="AC40:AC45">
    <cfRule type="cellIs" dxfId="217" priority="13" stopIfTrue="1" operator="lessThan">
      <formula>#REF!</formula>
    </cfRule>
  </conditionalFormatting>
  <conditionalFormatting sqref="AC48:AC55">
    <cfRule type="cellIs" dxfId="216" priority="12" stopIfTrue="1" operator="lessThan">
      <formula>#REF!</formula>
    </cfRule>
  </conditionalFormatting>
  <conditionalFormatting sqref="AC58:AC65">
    <cfRule type="cellIs" dxfId="215" priority="11" stopIfTrue="1" operator="lessThan">
      <formula>#REF!</formula>
    </cfRule>
  </conditionalFormatting>
  <conditionalFormatting sqref="V66">
    <cfRule type="cellIs" dxfId="214" priority="10" stopIfTrue="1" operator="lessThan">
      <formula>#REF!</formula>
    </cfRule>
  </conditionalFormatting>
  <conditionalFormatting sqref="AB66">
    <cfRule type="cellIs" dxfId="213" priority="9" stopIfTrue="1" operator="lessThan">
      <formula>#REF!</formula>
    </cfRule>
  </conditionalFormatting>
  <conditionalFormatting sqref="N27">
    <cfRule type="cellIs" dxfId="212" priority="8" stopIfTrue="1" operator="lessThan">
      <formula>#REF!</formula>
    </cfRule>
  </conditionalFormatting>
  <conditionalFormatting sqref="T27">
    <cfRule type="cellIs" dxfId="211" priority="7" stopIfTrue="1" operator="lessThan">
      <formula>#REF!</formula>
    </cfRule>
  </conditionalFormatting>
  <conditionalFormatting sqref="Z27">
    <cfRule type="cellIs" dxfId="210" priority="6" stopIfTrue="1" operator="lessThan">
      <formula>#REF!</formula>
    </cfRule>
  </conditionalFormatting>
  <conditionalFormatting sqref="AF27">
    <cfRule type="cellIs" dxfId="209" priority="5" stopIfTrue="1" operator="lessThan">
      <formula>#REF!</formula>
    </cfRule>
  </conditionalFormatting>
  <conditionalFormatting sqref="AG35">
    <cfRule type="cellIs" dxfId="208" priority="4" stopIfTrue="1" operator="lessThan">
      <formula>#REF!</formula>
    </cfRule>
  </conditionalFormatting>
  <conditionalFormatting sqref="AG39">
    <cfRule type="cellIs" dxfId="207" priority="3" stopIfTrue="1" operator="lessThan">
      <formula>#REF!</formula>
    </cfRule>
  </conditionalFormatting>
  <conditionalFormatting sqref="AG47">
    <cfRule type="cellIs" dxfId="206" priority="2" stopIfTrue="1" operator="lessThan">
      <formula>#REF!</formula>
    </cfRule>
  </conditionalFormatting>
  <conditionalFormatting sqref="AG57">
    <cfRule type="cellIs" dxfId="205" priority="1" stopIfTrue="1" operator="lessThan">
      <formula>#REF!</formula>
    </cfRule>
  </conditionalFormatting>
  <dataValidations count="6">
    <dataValidation type="list" allowBlank="1" showInputMessage="1" showErrorMessage="1" sqref="C13:D14 I13:J13" xr:uid="{4F204772-7D50-4B61-8C5E-8F5073A52D5D}">
      <formula1>$K$11:$K$15</formula1>
    </dataValidation>
    <dataValidation type="list" allowBlank="1" showInputMessage="1" showErrorMessage="1" sqref="F66 AD66 X66 R66 L66" xr:uid="{DF843F1B-0E55-467F-A2A3-898C213D840B}">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3F355E05-CF8C-432E-985C-531A77BBEE45}">
      <formula1>$F$9:$F$12</formula1>
    </dataValidation>
    <dataValidation type="list" allowBlank="1" showInputMessage="1" showErrorMessage="1" sqref="C15:D15" xr:uid="{4ED0B5C3-21E7-4AE2-A0C0-4B995D755C4A}">
      <formula1>$F$10:$F$15</formula1>
    </dataValidation>
    <dataValidation type="list" allowBlank="1" showInputMessage="1" showErrorMessage="1" sqref="I12:J12 C12:D12" xr:uid="{D57475DE-ACD3-43A6-B9F5-ABE8DB24806D}">
      <formula1>$B$10:$B$26</formula1>
    </dataValidation>
    <dataValidation type="list" allowBlank="1" showInputMessage="1" showErrorMessage="1" sqref="I11:J11 C11:D11" xr:uid="{BFF8D654-B176-41D7-8587-1321CFB3C6D5}">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2DB47A5D-6BF0-4F38-881A-8078A0697D9A}">
          <x14:formula1>
            <xm:f>Données!$P$8:$P$9</xm:f>
          </x14:formula1>
          <xm:sqref>G68 Y68 S68 M68 AE68</xm:sqref>
        </x14:dataValidation>
        <x14:dataValidation type="list" allowBlank="1" showInputMessage="1" showErrorMessage="1" xr:uid="{A39E6F8D-9912-4F81-BE23-BD9378CE3CC4}">
          <x14:formula1>
            <xm:f>Données!$H$14:$H$17</xm:f>
          </x14:formula1>
          <xm:sqref>K17 T9:T13</xm:sqref>
        </x14:dataValidation>
        <x14:dataValidation type="list" allowBlank="1" showInputMessage="1" showErrorMessage="1" xr:uid="{7AA1E539-347A-4C66-9E60-B233E1A7052A}">
          <x14:formula1>
            <xm:f>Données!$F$14:$F$17</xm:f>
          </x14:formula1>
          <xm:sqref>Z9:Z13</xm:sqref>
        </x14:dataValidation>
        <x14:dataValidation type="list" allowBlank="1" showInputMessage="1" showErrorMessage="1" xr:uid="{8B09B1F2-5C3C-44C3-AE9E-A3F5C5225C3D}">
          <x14:formula1>
            <xm:f>Données!$P$19:$P$20</xm:f>
          </x14:formula1>
          <xm:sqref>R9:R13</xm:sqref>
        </x14:dataValidation>
        <x14:dataValidation type="list" allowBlank="1" showInputMessage="1" showErrorMessage="1" xr:uid="{5B0758B4-DE3A-4E91-ADAF-C276280643A4}">
          <x14:formula1>
            <xm:f>Données!$J$14:$J$43</xm:f>
          </x14:formula1>
          <xm:sqref>L9:L13</xm:sqref>
        </x14:dataValidation>
        <x14:dataValidation type="list" allowBlank="1" showInputMessage="1" showErrorMessage="1" xr:uid="{7DF68273-9D50-468E-B755-E578823970F3}">
          <x14:formula1>
            <xm:f>Données!$B$14:$B$43</xm:f>
          </x14:formula1>
          <xm:sqref>AE17:AF17 M17:N17 S17:T17 Y17:Z17 G17:H17</xm:sqref>
        </x14:dataValidation>
        <x14:dataValidation type="list" allowBlank="1" showInputMessage="1" showErrorMessage="1" xr:uid="{ACB6C869-FCCE-4C98-9168-88B05E5713A0}">
          <x14:formula1>
            <xm:f>Données!$D$14:$D$53</xm:f>
          </x14:formula1>
          <xm:sqref>B11</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Feuil43"/>
  <dimension ref="A1:AP98"/>
  <sheetViews>
    <sheetView showGridLines="0" topLeftCell="B13" zoomScale="80" zoomScaleNormal="80" workbookViewId="0">
      <pane xSplit="3" topLeftCell="E1" activePane="topRight" state="frozen"/>
      <selection activeCell="F48" sqref="F48:F52"/>
      <selection pane="topRight" activeCell="B13"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AH20:AI20"/>
    <mergeCell ref="AH18:AI19"/>
    <mergeCell ref="AE17:AF17"/>
    <mergeCell ref="F18:H18"/>
    <mergeCell ref="L18:N18"/>
    <mergeCell ref="R18:T18"/>
    <mergeCell ref="X18:Z18"/>
    <mergeCell ref="AD18:AF18"/>
    <mergeCell ref="Y17:Z17"/>
    <mergeCell ref="M13:N13"/>
    <mergeCell ref="G17:H17"/>
    <mergeCell ref="M17:N17"/>
    <mergeCell ref="S17:T17"/>
    <mergeCell ref="T13:X13"/>
    <mergeCell ref="Z13:AD13"/>
    <mergeCell ref="F19:H19"/>
    <mergeCell ref="L19:N19"/>
    <mergeCell ref="R19:T19"/>
    <mergeCell ref="X19:Z19"/>
    <mergeCell ref="AD19:AF19"/>
    <mergeCell ref="C81:G81"/>
    <mergeCell ref="L81:M81"/>
    <mergeCell ref="N81:R81"/>
    <mergeCell ref="S81:T81"/>
    <mergeCell ref="W81:Y81"/>
    <mergeCell ref="Z81:AD81"/>
    <mergeCell ref="B84:C84"/>
    <mergeCell ref="F84:M84"/>
    <mergeCell ref="N84:V84"/>
    <mergeCell ref="W84:AC84"/>
    <mergeCell ref="AD84:AJ84"/>
    <mergeCell ref="B85:C85"/>
    <mergeCell ref="F85:M85"/>
    <mergeCell ref="N85:V85"/>
    <mergeCell ref="W85:AC85"/>
    <mergeCell ref="AD85:AJ85"/>
    <mergeCell ref="B86:C86"/>
    <mergeCell ref="F86:M86"/>
    <mergeCell ref="N86:V86"/>
    <mergeCell ref="W86:AC86"/>
    <mergeCell ref="AD86:AJ86"/>
    <mergeCell ref="B87:C87"/>
    <mergeCell ref="F87:M87"/>
    <mergeCell ref="W87:AC87"/>
    <mergeCell ref="AD87:AJ87"/>
    <mergeCell ref="B88:C88"/>
    <mergeCell ref="F88:M88"/>
    <mergeCell ref="N88:V88"/>
    <mergeCell ref="W88:AC88"/>
    <mergeCell ref="AD88:AJ88"/>
    <mergeCell ref="B89:C89"/>
    <mergeCell ref="F89:M89"/>
    <mergeCell ref="N89:T89"/>
    <mergeCell ref="W89:AC89"/>
    <mergeCell ref="AD89:AJ89"/>
    <mergeCell ref="B92:C92"/>
    <mergeCell ref="F92:M92"/>
    <mergeCell ref="N92:V92"/>
    <mergeCell ref="W92:AC92"/>
    <mergeCell ref="AD92:AJ92"/>
    <mergeCell ref="B90:C90"/>
    <mergeCell ref="F90:M90"/>
    <mergeCell ref="N90:V90"/>
    <mergeCell ref="W90:AC90"/>
    <mergeCell ref="AD90:AJ90"/>
    <mergeCell ref="B91:C91"/>
    <mergeCell ref="F91:M91"/>
    <mergeCell ref="N91:T91"/>
    <mergeCell ref="W91:AC91"/>
    <mergeCell ref="AD91:AJ91"/>
  </mergeCells>
  <conditionalFormatting sqref="AH27 A27:B27 F27:G27 E22:E27 Q66">
    <cfRule type="cellIs" dxfId="204" priority="41" stopIfTrue="1" operator="lessThan">
      <formula>#REF!</formula>
    </cfRule>
  </conditionalFormatting>
  <conditionalFormatting sqref="L27:M27">
    <cfRule type="cellIs" dxfId="203" priority="40" stopIfTrue="1" operator="lessThan">
      <formula>#REF!</formula>
    </cfRule>
  </conditionalFormatting>
  <conditionalFormatting sqref="R27:S27 AG36:AG37 AG40:AG45 AG48:AG55 AG21:AG33 AG58:AG66">
    <cfRule type="cellIs" dxfId="202" priority="39" stopIfTrue="1" operator="lessThan">
      <formula>#REF!</formula>
    </cfRule>
  </conditionalFormatting>
  <conditionalFormatting sqref="E29:E33 K22:K27 Q22:Q27 W22:W27 AC22:AC27 E66 K66 W66 AC66">
    <cfRule type="cellIs" dxfId="201" priority="38" stopIfTrue="1" operator="lessThan">
      <formula>#REF!</formula>
    </cfRule>
  </conditionalFormatting>
  <conditionalFormatting sqref="E36:E37">
    <cfRule type="cellIs" dxfId="200" priority="37" stopIfTrue="1" operator="lessThan">
      <formula>#REF!</formula>
    </cfRule>
  </conditionalFormatting>
  <conditionalFormatting sqref="E40:E45">
    <cfRule type="cellIs" dxfId="199" priority="36" stopIfTrue="1" operator="lessThan">
      <formula>#REF!</formula>
    </cfRule>
  </conditionalFormatting>
  <conditionalFormatting sqref="E48:E55">
    <cfRule type="cellIs" dxfId="198" priority="35" stopIfTrue="1" operator="lessThan">
      <formula>#REF!</formula>
    </cfRule>
  </conditionalFormatting>
  <conditionalFormatting sqref="E58:E65">
    <cfRule type="cellIs" dxfId="197" priority="34" stopIfTrue="1" operator="lessThan">
      <formula>#REF!</formula>
    </cfRule>
  </conditionalFormatting>
  <conditionalFormatting sqref="K29:K33">
    <cfRule type="cellIs" dxfId="196" priority="33" stopIfTrue="1" operator="lessThan">
      <formula>#REF!</formula>
    </cfRule>
  </conditionalFormatting>
  <conditionalFormatting sqref="K36:K37">
    <cfRule type="cellIs" dxfId="195" priority="32" stopIfTrue="1" operator="lessThan">
      <formula>#REF!</formula>
    </cfRule>
  </conditionalFormatting>
  <conditionalFormatting sqref="K40:K45">
    <cfRule type="cellIs" dxfId="194" priority="31" stopIfTrue="1" operator="lessThan">
      <formula>#REF!</formula>
    </cfRule>
  </conditionalFormatting>
  <conditionalFormatting sqref="K48:K55">
    <cfRule type="cellIs" dxfId="193" priority="30" stopIfTrue="1" operator="lessThan">
      <formula>#REF!</formula>
    </cfRule>
  </conditionalFormatting>
  <conditionalFormatting sqref="K58:K65">
    <cfRule type="cellIs" dxfId="192" priority="29" stopIfTrue="1" operator="lessThan">
      <formula>#REF!</formula>
    </cfRule>
  </conditionalFormatting>
  <conditionalFormatting sqref="Q29:Q33">
    <cfRule type="cellIs" dxfId="191" priority="28" stopIfTrue="1" operator="lessThan">
      <formula>#REF!</formula>
    </cfRule>
  </conditionalFormatting>
  <conditionalFormatting sqref="Q36:Q37">
    <cfRule type="cellIs" dxfId="190" priority="27" stopIfTrue="1" operator="lessThan">
      <formula>#REF!</formula>
    </cfRule>
  </conditionalFormatting>
  <conditionalFormatting sqref="Q40:Q45">
    <cfRule type="cellIs" dxfId="189" priority="26" stopIfTrue="1" operator="lessThan">
      <formula>#REF!</formula>
    </cfRule>
  </conditionalFormatting>
  <conditionalFormatting sqref="Q48:Q55">
    <cfRule type="cellIs" dxfId="188" priority="25" stopIfTrue="1" operator="lessThan">
      <formula>#REF!</formula>
    </cfRule>
  </conditionalFormatting>
  <conditionalFormatting sqref="Q58:Q65">
    <cfRule type="cellIs" dxfId="187" priority="24" stopIfTrue="1" operator="lessThan">
      <formula>#REF!</formula>
    </cfRule>
  </conditionalFormatting>
  <conditionalFormatting sqref="P66">
    <cfRule type="cellIs" dxfId="186" priority="23" stopIfTrue="1" operator="lessThan">
      <formula>#REF!</formula>
    </cfRule>
  </conditionalFormatting>
  <conditionalFormatting sqref="X27:Y27">
    <cfRule type="cellIs" dxfId="185" priority="22" stopIfTrue="1" operator="lessThan">
      <formula>#REF!</formula>
    </cfRule>
  </conditionalFormatting>
  <conditionalFormatting sqref="AD27:AE27">
    <cfRule type="cellIs" dxfId="184" priority="21" stopIfTrue="1" operator="lessThan">
      <formula>#REF!</formula>
    </cfRule>
  </conditionalFormatting>
  <conditionalFormatting sqref="W29:W33">
    <cfRule type="cellIs" dxfId="183" priority="20" stopIfTrue="1" operator="lessThan">
      <formula>#REF!</formula>
    </cfRule>
  </conditionalFormatting>
  <conditionalFormatting sqref="W36:W37">
    <cfRule type="cellIs" dxfId="182" priority="19" stopIfTrue="1" operator="lessThan">
      <formula>#REF!</formula>
    </cfRule>
  </conditionalFormatting>
  <conditionalFormatting sqref="W40:W45">
    <cfRule type="cellIs" dxfId="181" priority="18" stopIfTrue="1" operator="lessThan">
      <formula>#REF!</formula>
    </cfRule>
  </conditionalFormatting>
  <conditionalFormatting sqref="W48:W55">
    <cfRule type="cellIs" dxfId="180" priority="17" stopIfTrue="1" operator="lessThan">
      <formula>#REF!</formula>
    </cfRule>
  </conditionalFormatting>
  <conditionalFormatting sqref="W58:W65">
    <cfRule type="cellIs" dxfId="179" priority="16" stopIfTrue="1" operator="lessThan">
      <formula>#REF!</formula>
    </cfRule>
  </conditionalFormatting>
  <conditionalFormatting sqref="AC29:AC33">
    <cfRule type="cellIs" dxfId="178" priority="15" stopIfTrue="1" operator="lessThan">
      <formula>#REF!</formula>
    </cfRule>
  </conditionalFormatting>
  <conditionalFormatting sqref="AC36:AC37">
    <cfRule type="cellIs" dxfId="177" priority="14" stopIfTrue="1" operator="lessThan">
      <formula>#REF!</formula>
    </cfRule>
  </conditionalFormatting>
  <conditionalFormatting sqref="AC40:AC45">
    <cfRule type="cellIs" dxfId="176" priority="13" stopIfTrue="1" operator="lessThan">
      <formula>#REF!</formula>
    </cfRule>
  </conditionalFormatting>
  <conditionalFormatting sqref="AC48:AC55">
    <cfRule type="cellIs" dxfId="175" priority="12" stopIfTrue="1" operator="lessThan">
      <formula>#REF!</formula>
    </cfRule>
  </conditionalFormatting>
  <conditionalFormatting sqref="AC58:AC65">
    <cfRule type="cellIs" dxfId="174" priority="11" stopIfTrue="1" operator="lessThan">
      <formula>#REF!</formula>
    </cfRule>
  </conditionalFormatting>
  <conditionalFormatting sqref="V66">
    <cfRule type="cellIs" dxfId="173" priority="10" stopIfTrue="1" operator="lessThan">
      <formula>#REF!</formula>
    </cfRule>
  </conditionalFormatting>
  <conditionalFormatting sqref="AB66">
    <cfRule type="cellIs" dxfId="172" priority="9" stopIfTrue="1" operator="lessThan">
      <formula>#REF!</formula>
    </cfRule>
  </conditionalFormatting>
  <conditionalFormatting sqref="N27">
    <cfRule type="cellIs" dxfId="171" priority="8" stopIfTrue="1" operator="lessThan">
      <formula>#REF!</formula>
    </cfRule>
  </conditionalFormatting>
  <conditionalFormatting sqref="T27">
    <cfRule type="cellIs" dxfId="170" priority="7" stopIfTrue="1" operator="lessThan">
      <formula>#REF!</formula>
    </cfRule>
  </conditionalFormatting>
  <conditionalFormatting sqref="Z27">
    <cfRule type="cellIs" dxfId="169" priority="6" stopIfTrue="1" operator="lessThan">
      <formula>#REF!</formula>
    </cfRule>
  </conditionalFormatting>
  <conditionalFormatting sqref="AF27">
    <cfRule type="cellIs" dxfId="168" priority="5" stopIfTrue="1" operator="lessThan">
      <formula>#REF!</formula>
    </cfRule>
  </conditionalFormatting>
  <conditionalFormatting sqref="AG35">
    <cfRule type="cellIs" dxfId="167" priority="4" stopIfTrue="1" operator="lessThan">
      <formula>#REF!</formula>
    </cfRule>
  </conditionalFormatting>
  <conditionalFormatting sqref="AG39">
    <cfRule type="cellIs" dxfId="166" priority="3" stopIfTrue="1" operator="lessThan">
      <formula>#REF!</formula>
    </cfRule>
  </conditionalFormatting>
  <conditionalFormatting sqref="AG47">
    <cfRule type="cellIs" dxfId="165" priority="2" stopIfTrue="1" operator="lessThan">
      <formula>#REF!</formula>
    </cfRule>
  </conditionalFormatting>
  <conditionalFormatting sqref="AG57">
    <cfRule type="cellIs" dxfId="164" priority="1" stopIfTrue="1" operator="lessThan">
      <formula>#REF!</formula>
    </cfRule>
  </conditionalFormatting>
  <dataValidations count="6">
    <dataValidation type="list" allowBlank="1" showInputMessage="1" showErrorMessage="1" sqref="C13:D14 I13:J13" xr:uid="{D2707281-4388-48A9-BD08-57FE55395E39}">
      <formula1>$K$11:$K$15</formula1>
    </dataValidation>
    <dataValidation type="list" allowBlank="1" showInputMessage="1" showErrorMessage="1" sqref="F66 AD66 X66 R66 L66" xr:uid="{78CF3590-169A-4030-9898-FA4587B1D594}">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6F26EDE9-3411-454E-A8E0-B204BF691BB3}">
      <formula1>$F$9:$F$12</formula1>
    </dataValidation>
    <dataValidation type="list" allowBlank="1" showInputMessage="1" showErrorMessage="1" sqref="C15:D15" xr:uid="{926EF0E6-2682-49E6-82A5-5900F752BEAC}">
      <formula1>$F$10:$F$15</formula1>
    </dataValidation>
    <dataValidation type="list" allowBlank="1" showInputMessage="1" showErrorMessage="1" sqref="I12:J12 C12:D12" xr:uid="{53ED662B-FC12-4123-8DC2-A98236A20BBD}">
      <formula1>$B$10:$B$26</formula1>
    </dataValidation>
    <dataValidation type="list" allowBlank="1" showInputMessage="1" showErrorMessage="1" sqref="I11:J11 C11:D11" xr:uid="{F244ADE2-4C6C-4902-A831-E1A2F1726D7F}">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A2DE66DD-5C60-40A8-BF26-433C4CA39CB0}">
          <x14:formula1>
            <xm:f>Données!$F$14:$F$17</xm:f>
          </x14:formula1>
          <xm:sqref>Z9:Z13</xm:sqref>
        </x14:dataValidation>
        <x14:dataValidation type="list" allowBlank="1" showInputMessage="1" showErrorMessage="1" xr:uid="{BBE36E0C-E1F2-444F-93BE-DD97DC980631}">
          <x14:formula1>
            <xm:f>Données!$H$14:$H$17</xm:f>
          </x14:formula1>
          <xm:sqref>K17 T9:T13</xm:sqref>
        </x14:dataValidation>
        <x14:dataValidation type="list" allowBlank="1" showInputMessage="1" showErrorMessage="1" xr:uid="{070C539E-CC73-403D-BD40-CCC4CB246A67}">
          <x14:formula1>
            <xm:f>Données!$P$8:$P$9</xm:f>
          </x14:formula1>
          <xm:sqref>G68 Y68 S68 M68 AE68</xm:sqref>
        </x14:dataValidation>
        <x14:dataValidation type="list" allowBlank="1" showInputMessage="1" showErrorMessage="1" xr:uid="{CD95D886-2495-4D29-8C4F-89F5C72F475F}">
          <x14:formula1>
            <xm:f>Données!$P$19:$P$20</xm:f>
          </x14:formula1>
          <xm:sqref>R9:R13</xm:sqref>
        </x14:dataValidation>
        <x14:dataValidation type="list" allowBlank="1" showInputMessage="1" showErrorMessage="1" xr:uid="{AB1D4176-DE83-42C3-A239-CF3C856815EF}">
          <x14:formula1>
            <xm:f>Données!$J$14:$J$43</xm:f>
          </x14:formula1>
          <xm:sqref>L9:L13</xm:sqref>
        </x14:dataValidation>
        <x14:dataValidation type="list" allowBlank="1" showInputMessage="1" showErrorMessage="1" xr:uid="{2BCDBA42-A9DC-42CD-A459-E49330B0A08A}">
          <x14:formula1>
            <xm:f>Données!$B$14:$B$43</xm:f>
          </x14:formula1>
          <xm:sqref>AE17:AF17 M17:N17 S17:T17 Y17:Z17 G17:H17</xm:sqref>
        </x14:dataValidation>
        <x14:dataValidation type="list" allowBlank="1" showInputMessage="1" showErrorMessage="1" xr:uid="{4E154F8B-03E2-4B3A-BC23-70D7CA27694C}">
          <x14:formula1>
            <xm:f>Données!$D$14:$D$53</xm:f>
          </x14:formula1>
          <xm:sqref>B11</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Feuil44"/>
  <dimension ref="A1:AP98"/>
  <sheetViews>
    <sheetView showGridLines="0" topLeftCell="B13" zoomScale="80" zoomScaleNormal="80" workbookViewId="0">
      <pane xSplit="3" topLeftCell="E1" activePane="topRight" state="frozen"/>
      <selection activeCell="AF116" sqref="AF116"/>
      <selection pane="topRight" activeCell="B13"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dataConsolidate/>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AH20:AI20"/>
    <mergeCell ref="AH18:AI19"/>
    <mergeCell ref="AE17:AF17"/>
    <mergeCell ref="F18:H18"/>
    <mergeCell ref="L18:N18"/>
    <mergeCell ref="R18:T18"/>
    <mergeCell ref="X18:Z18"/>
    <mergeCell ref="AD18:AF18"/>
    <mergeCell ref="Y17:Z17"/>
    <mergeCell ref="M13:N13"/>
    <mergeCell ref="G17:H17"/>
    <mergeCell ref="M17:N17"/>
    <mergeCell ref="S17:T17"/>
    <mergeCell ref="T13:X13"/>
    <mergeCell ref="Z13:AD13"/>
    <mergeCell ref="F19:H19"/>
    <mergeCell ref="L19:N19"/>
    <mergeCell ref="R19:T19"/>
    <mergeCell ref="X19:Z19"/>
    <mergeCell ref="AD19:AF19"/>
    <mergeCell ref="C81:G81"/>
    <mergeCell ref="L81:M81"/>
    <mergeCell ref="N81:R81"/>
    <mergeCell ref="S81:T81"/>
    <mergeCell ref="W81:Y81"/>
    <mergeCell ref="Z81:AD81"/>
    <mergeCell ref="B84:C84"/>
    <mergeCell ref="F84:M84"/>
    <mergeCell ref="N84:V84"/>
    <mergeCell ref="W84:AC84"/>
    <mergeCell ref="AD84:AJ84"/>
    <mergeCell ref="B85:C85"/>
    <mergeCell ref="F85:M85"/>
    <mergeCell ref="N85:V85"/>
    <mergeCell ref="W85:AC85"/>
    <mergeCell ref="AD85:AJ85"/>
    <mergeCell ref="B86:C86"/>
    <mergeCell ref="F86:M86"/>
    <mergeCell ref="N86:V86"/>
    <mergeCell ref="W86:AC86"/>
    <mergeCell ref="AD86:AJ86"/>
    <mergeCell ref="B87:C87"/>
    <mergeCell ref="F87:M87"/>
    <mergeCell ref="W87:AC87"/>
    <mergeCell ref="AD87:AJ87"/>
    <mergeCell ref="B88:C88"/>
    <mergeCell ref="F88:M88"/>
    <mergeCell ref="N88:V88"/>
    <mergeCell ref="W88:AC88"/>
    <mergeCell ref="AD88:AJ88"/>
    <mergeCell ref="B89:C89"/>
    <mergeCell ref="F89:M89"/>
    <mergeCell ref="N89:T89"/>
    <mergeCell ref="W89:AC89"/>
    <mergeCell ref="AD89:AJ89"/>
    <mergeCell ref="B92:C92"/>
    <mergeCell ref="F92:M92"/>
    <mergeCell ref="N92:V92"/>
    <mergeCell ref="W92:AC92"/>
    <mergeCell ref="AD92:AJ92"/>
    <mergeCell ref="B90:C90"/>
    <mergeCell ref="F90:M90"/>
    <mergeCell ref="N90:V90"/>
    <mergeCell ref="W90:AC90"/>
    <mergeCell ref="AD90:AJ90"/>
    <mergeCell ref="B91:C91"/>
    <mergeCell ref="F91:M91"/>
    <mergeCell ref="N91:T91"/>
    <mergeCell ref="W91:AC91"/>
    <mergeCell ref="AD91:AJ91"/>
  </mergeCells>
  <conditionalFormatting sqref="AH27 A27:B27 F27:G27 E22:E27 Q66">
    <cfRule type="cellIs" dxfId="163" priority="41" stopIfTrue="1" operator="lessThan">
      <formula>#REF!</formula>
    </cfRule>
  </conditionalFormatting>
  <conditionalFormatting sqref="L27:M27">
    <cfRule type="cellIs" dxfId="162" priority="40" stopIfTrue="1" operator="lessThan">
      <formula>#REF!</formula>
    </cfRule>
  </conditionalFormatting>
  <conditionalFormatting sqref="R27:S27 AG36:AG37 AG40:AG45 AG48:AG55 AG21:AG33 AG58:AG66">
    <cfRule type="cellIs" dxfId="161" priority="39" stopIfTrue="1" operator="lessThan">
      <formula>#REF!</formula>
    </cfRule>
  </conditionalFormatting>
  <conditionalFormatting sqref="E29:E33 K22:K27 Q22:Q27 W22:W27 AC22:AC27 E66 K66 W66 AC66">
    <cfRule type="cellIs" dxfId="160" priority="38" stopIfTrue="1" operator="lessThan">
      <formula>#REF!</formula>
    </cfRule>
  </conditionalFormatting>
  <conditionalFormatting sqref="E36:E37">
    <cfRule type="cellIs" dxfId="159" priority="37" stopIfTrue="1" operator="lessThan">
      <formula>#REF!</formula>
    </cfRule>
  </conditionalFormatting>
  <conditionalFormatting sqref="E40:E45">
    <cfRule type="cellIs" dxfId="158" priority="36" stopIfTrue="1" operator="lessThan">
      <formula>#REF!</formula>
    </cfRule>
  </conditionalFormatting>
  <conditionalFormatting sqref="E48:E55">
    <cfRule type="cellIs" dxfId="157" priority="35" stopIfTrue="1" operator="lessThan">
      <formula>#REF!</formula>
    </cfRule>
  </conditionalFormatting>
  <conditionalFormatting sqref="E58:E65">
    <cfRule type="cellIs" dxfId="156" priority="34" stopIfTrue="1" operator="lessThan">
      <formula>#REF!</formula>
    </cfRule>
  </conditionalFormatting>
  <conditionalFormatting sqref="K29:K33">
    <cfRule type="cellIs" dxfId="155" priority="33" stopIfTrue="1" operator="lessThan">
      <formula>#REF!</formula>
    </cfRule>
  </conditionalFormatting>
  <conditionalFormatting sqref="K36:K37">
    <cfRule type="cellIs" dxfId="154" priority="32" stopIfTrue="1" operator="lessThan">
      <formula>#REF!</formula>
    </cfRule>
  </conditionalFormatting>
  <conditionalFormatting sqref="K40:K45">
    <cfRule type="cellIs" dxfId="153" priority="31" stopIfTrue="1" operator="lessThan">
      <formula>#REF!</formula>
    </cfRule>
  </conditionalFormatting>
  <conditionalFormatting sqref="K48:K55">
    <cfRule type="cellIs" dxfId="152" priority="30" stopIfTrue="1" operator="lessThan">
      <formula>#REF!</formula>
    </cfRule>
  </conditionalFormatting>
  <conditionalFormatting sqref="K58:K65">
    <cfRule type="cellIs" dxfId="151" priority="29" stopIfTrue="1" operator="lessThan">
      <formula>#REF!</formula>
    </cfRule>
  </conditionalFormatting>
  <conditionalFormatting sqref="Q29:Q33">
    <cfRule type="cellIs" dxfId="150" priority="28" stopIfTrue="1" operator="lessThan">
      <formula>#REF!</formula>
    </cfRule>
  </conditionalFormatting>
  <conditionalFormatting sqref="Q36:Q37">
    <cfRule type="cellIs" dxfId="149" priority="27" stopIfTrue="1" operator="lessThan">
      <formula>#REF!</formula>
    </cfRule>
  </conditionalFormatting>
  <conditionalFormatting sqref="Q40:Q45">
    <cfRule type="cellIs" dxfId="148" priority="26" stopIfTrue="1" operator="lessThan">
      <formula>#REF!</formula>
    </cfRule>
  </conditionalFormatting>
  <conditionalFormatting sqref="Q48:Q55">
    <cfRule type="cellIs" dxfId="147" priority="25" stopIfTrue="1" operator="lessThan">
      <formula>#REF!</formula>
    </cfRule>
  </conditionalFormatting>
  <conditionalFormatting sqref="Q58:Q65">
    <cfRule type="cellIs" dxfId="146" priority="24" stopIfTrue="1" operator="lessThan">
      <formula>#REF!</formula>
    </cfRule>
  </conditionalFormatting>
  <conditionalFormatting sqref="P66">
    <cfRule type="cellIs" dxfId="145" priority="23" stopIfTrue="1" operator="lessThan">
      <formula>#REF!</formula>
    </cfRule>
  </conditionalFormatting>
  <conditionalFormatting sqref="X27:Y27">
    <cfRule type="cellIs" dxfId="144" priority="22" stopIfTrue="1" operator="lessThan">
      <formula>#REF!</formula>
    </cfRule>
  </conditionalFormatting>
  <conditionalFormatting sqref="AD27:AE27">
    <cfRule type="cellIs" dxfId="143" priority="21" stopIfTrue="1" operator="lessThan">
      <formula>#REF!</formula>
    </cfRule>
  </conditionalFormatting>
  <conditionalFormatting sqref="W29:W33">
    <cfRule type="cellIs" dxfId="142" priority="20" stopIfTrue="1" operator="lessThan">
      <formula>#REF!</formula>
    </cfRule>
  </conditionalFormatting>
  <conditionalFormatting sqref="W36:W37">
    <cfRule type="cellIs" dxfId="141" priority="19" stopIfTrue="1" operator="lessThan">
      <formula>#REF!</formula>
    </cfRule>
  </conditionalFormatting>
  <conditionalFormatting sqref="W40:W45">
    <cfRule type="cellIs" dxfId="140" priority="18" stopIfTrue="1" operator="lessThan">
      <formula>#REF!</formula>
    </cfRule>
  </conditionalFormatting>
  <conditionalFormatting sqref="W48:W55">
    <cfRule type="cellIs" dxfId="139" priority="17" stopIfTrue="1" operator="lessThan">
      <formula>#REF!</formula>
    </cfRule>
  </conditionalFormatting>
  <conditionalFormatting sqref="W58:W65">
    <cfRule type="cellIs" dxfId="138" priority="16" stopIfTrue="1" operator="lessThan">
      <formula>#REF!</formula>
    </cfRule>
  </conditionalFormatting>
  <conditionalFormatting sqref="AC29:AC33">
    <cfRule type="cellIs" dxfId="137" priority="15" stopIfTrue="1" operator="lessThan">
      <formula>#REF!</formula>
    </cfRule>
  </conditionalFormatting>
  <conditionalFormatting sqref="AC36:AC37">
    <cfRule type="cellIs" dxfId="136" priority="14" stopIfTrue="1" operator="lessThan">
      <formula>#REF!</formula>
    </cfRule>
  </conditionalFormatting>
  <conditionalFormatting sqref="AC40:AC45">
    <cfRule type="cellIs" dxfId="135" priority="13" stopIfTrue="1" operator="lessThan">
      <formula>#REF!</formula>
    </cfRule>
  </conditionalFormatting>
  <conditionalFormatting sqref="AC48:AC55">
    <cfRule type="cellIs" dxfId="134" priority="12" stopIfTrue="1" operator="lessThan">
      <formula>#REF!</formula>
    </cfRule>
  </conditionalFormatting>
  <conditionalFormatting sqref="AC58:AC65">
    <cfRule type="cellIs" dxfId="133" priority="11" stopIfTrue="1" operator="lessThan">
      <formula>#REF!</formula>
    </cfRule>
  </conditionalFormatting>
  <conditionalFormatting sqref="V66">
    <cfRule type="cellIs" dxfId="132" priority="10" stopIfTrue="1" operator="lessThan">
      <formula>#REF!</formula>
    </cfRule>
  </conditionalFormatting>
  <conditionalFormatting sqref="AB66">
    <cfRule type="cellIs" dxfId="131" priority="9" stopIfTrue="1" operator="lessThan">
      <formula>#REF!</formula>
    </cfRule>
  </conditionalFormatting>
  <conditionalFormatting sqref="N27">
    <cfRule type="cellIs" dxfId="130" priority="8" stopIfTrue="1" operator="lessThan">
      <formula>#REF!</formula>
    </cfRule>
  </conditionalFormatting>
  <conditionalFormatting sqref="T27">
    <cfRule type="cellIs" dxfId="129" priority="7" stopIfTrue="1" operator="lessThan">
      <formula>#REF!</formula>
    </cfRule>
  </conditionalFormatting>
  <conditionalFormatting sqref="Z27">
    <cfRule type="cellIs" dxfId="128" priority="6" stopIfTrue="1" operator="lessThan">
      <formula>#REF!</formula>
    </cfRule>
  </conditionalFormatting>
  <conditionalFormatting sqref="AF27">
    <cfRule type="cellIs" dxfId="127" priority="5" stopIfTrue="1" operator="lessThan">
      <formula>#REF!</formula>
    </cfRule>
  </conditionalFormatting>
  <conditionalFormatting sqref="AG35">
    <cfRule type="cellIs" dxfId="126" priority="4" stopIfTrue="1" operator="lessThan">
      <formula>#REF!</formula>
    </cfRule>
  </conditionalFormatting>
  <conditionalFormatting sqref="AG39">
    <cfRule type="cellIs" dxfId="125" priority="3" stopIfTrue="1" operator="lessThan">
      <formula>#REF!</formula>
    </cfRule>
  </conditionalFormatting>
  <conditionalFormatting sqref="AG47">
    <cfRule type="cellIs" dxfId="124" priority="2" stopIfTrue="1" operator="lessThan">
      <formula>#REF!</formula>
    </cfRule>
  </conditionalFormatting>
  <conditionalFormatting sqref="AG57">
    <cfRule type="cellIs" dxfId="123" priority="1" stopIfTrue="1" operator="lessThan">
      <formula>#REF!</formula>
    </cfRule>
  </conditionalFormatting>
  <dataValidations count="6">
    <dataValidation type="list" allowBlank="1" showInputMessage="1" showErrorMessage="1" sqref="C13:D14 I13:J13" xr:uid="{025CD601-6DE4-49F5-BCCD-32B6B6E712D2}">
      <formula1>$K$11:$K$15</formula1>
    </dataValidation>
    <dataValidation type="list" allowBlank="1" showInputMessage="1" showErrorMessage="1" sqref="F66 AD66 X66 R66 L66" xr:uid="{DE1B68CC-7DEB-44BC-ACE4-A94915FFBDDD}">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B38507DC-CEC9-4F3B-9CD0-C75BA61B2121}">
      <formula1>$F$9:$F$12</formula1>
    </dataValidation>
    <dataValidation type="list" allowBlank="1" showInputMessage="1" showErrorMessage="1" sqref="C15:D15" xr:uid="{186BF58B-C930-4766-BA86-815F95300871}">
      <formula1>$F$10:$F$15</formula1>
    </dataValidation>
    <dataValidation type="list" allowBlank="1" showInputMessage="1" showErrorMessage="1" sqref="I12:J12 C12:D12" xr:uid="{DC7BFCB5-C4A0-4AE9-AB69-54EF053C10D8}">
      <formula1>$B$10:$B$26</formula1>
    </dataValidation>
    <dataValidation type="list" allowBlank="1" showInputMessage="1" showErrorMessage="1" sqref="I11:J11 C11:D11" xr:uid="{0B2A59A2-BFFE-47CB-AFF1-F6629FFBA316}">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5D085D2A-117E-44B5-B7F3-09A08694B35D}">
          <x14:formula1>
            <xm:f>Données!$P$8:$P$9</xm:f>
          </x14:formula1>
          <xm:sqref>G68 Y68 S68 M68 AE68</xm:sqref>
        </x14:dataValidation>
        <x14:dataValidation type="list" allowBlank="1" showInputMessage="1" showErrorMessage="1" xr:uid="{280114A9-1372-41F8-8E51-C77FC54FA4CB}">
          <x14:formula1>
            <xm:f>Données!$H$14:$H$17</xm:f>
          </x14:formula1>
          <xm:sqref>K17 T9:T13</xm:sqref>
        </x14:dataValidation>
        <x14:dataValidation type="list" allowBlank="1" showInputMessage="1" showErrorMessage="1" xr:uid="{66BDD377-4585-4063-8B74-DC4DE1F4CA65}">
          <x14:formula1>
            <xm:f>Données!$F$14:$F$17</xm:f>
          </x14:formula1>
          <xm:sqref>Z9:Z13</xm:sqref>
        </x14:dataValidation>
        <x14:dataValidation type="list" allowBlank="1" showInputMessage="1" showErrorMessage="1" xr:uid="{99C4C988-486B-4873-A6CB-F1D36E36494B}">
          <x14:formula1>
            <xm:f>Données!$P$19:$P$20</xm:f>
          </x14:formula1>
          <xm:sqref>R9:R13</xm:sqref>
        </x14:dataValidation>
        <x14:dataValidation type="list" allowBlank="1" showInputMessage="1" showErrorMessage="1" xr:uid="{0E31FB18-FE18-4DDF-8537-7FE3DFB95A9B}">
          <x14:formula1>
            <xm:f>Données!$J$14:$J$43</xm:f>
          </x14:formula1>
          <xm:sqref>L9:L13</xm:sqref>
        </x14:dataValidation>
        <x14:dataValidation type="list" allowBlank="1" showInputMessage="1" showErrorMessage="1" xr:uid="{7BB49C2A-B191-4BF0-AF9D-D75A7D33C094}">
          <x14:formula1>
            <xm:f>Données!$B$14:$B$43</xm:f>
          </x14:formula1>
          <xm:sqref>AE17:AF17 M17:N17 S17:T17 Y17:Z17 G17:H17</xm:sqref>
        </x14:dataValidation>
        <x14:dataValidation type="list" allowBlank="1" showInputMessage="1" showErrorMessage="1" xr:uid="{C9DF390C-E863-486D-B759-099E39335837}">
          <x14:formula1>
            <xm:f>Données!$D$14:$D$53</xm:f>
          </x14:formula1>
          <xm:sqref>B11</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Feuil45"/>
  <dimension ref="A1:AP98"/>
  <sheetViews>
    <sheetView showGridLines="0" topLeftCell="B10" zoomScale="80" zoomScaleNormal="80" workbookViewId="0">
      <pane xSplit="3" topLeftCell="E1" activePane="topRight" state="frozen"/>
      <selection activeCell="AF116" sqref="AF116"/>
      <selection pane="topRight" activeCell="B10"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AH20:AI20"/>
    <mergeCell ref="AH18:AI19"/>
    <mergeCell ref="AE17:AF17"/>
    <mergeCell ref="F18:H18"/>
    <mergeCell ref="L18:N18"/>
    <mergeCell ref="R18:T18"/>
    <mergeCell ref="X18:Z18"/>
    <mergeCell ref="AD18:AF18"/>
    <mergeCell ref="Y17:Z17"/>
    <mergeCell ref="M13:N13"/>
    <mergeCell ref="G17:H17"/>
    <mergeCell ref="M17:N17"/>
    <mergeCell ref="S17:T17"/>
    <mergeCell ref="T13:X13"/>
    <mergeCell ref="Z13:AD13"/>
    <mergeCell ref="F19:H19"/>
    <mergeCell ref="L19:N19"/>
    <mergeCell ref="R19:T19"/>
    <mergeCell ref="X19:Z19"/>
    <mergeCell ref="AD19:AF19"/>
    <mergeCell ref="C81:G81"/>
    <mergeCell ref="L81:M81"/>
    <mergeCell ref="N81:R81"/>
    <mergeCell ref="S81:T81"/>
    <mergeCell ref="W81:Y81"/>
    <mergeCell ref="Z81:AD81"/>
    <mergeCell ref="B84:C84"/>
    <mergeCell ref="F84:M84"/>
    <mergeCell ref="N84:V84"/>
    <mergeCell ref="W84:AC84"/>
    <mergeCell ref="AD84:AJ84"/>
    <mergeCell ref="B85:C85"/>
    <mergeCell ref="F85:M85"/>
    <mergeCell ref="N85:V85"/>
    <mergeCell ref="W85:AC85"/>
    <mergeCell ref="AD85:AJ85"/>
    <mergeCell ref="B86:C86"/>
    <mergeCell ref="F86:M86"/>
    <mergeCell ref="N86:V86"/>
    <mergeCell ref="W86:AC86"/>
    <mergeCell ref="AD86:AJ86"/>
    <mergeCell ref="B87:C87"/>
    <mergeCell ref="F87:M87"/>
    <mergeCell ref="W87:AC87"/>
    <mergeCell ref="AD87:AJ87"/>
    <mergeCell ref="B88:C88"/>
    <mergeCell ref="F88:M88"/>
    <mergeCell ref="N88:V88"/>
    <mergeCell ref="W88:AC88"/>
    <mergeCell ref="AD88:AJ88"/>
    <mergeCell ref="B89:C89"/>
    <mergeCell ref="F89:M89"/>
    <mergeCell ref="N89:T89"/>
    <mergeCell ref="W89:AC89"/>
    <mergeCell ref="AD89:AJ89"/>
    <mergeCell ref="B92:C92"/>
    <mergeCell ref="F92:M92"/>
    <mergeCell ref="N92:V92"/>
    <mergeCell ref="W92:AC92"/>
    <mergeCell ref="AD92:AJ92"/>
    <mergeCell ref="B90:C90"/>
    <mergeCell ref="F90:M90"/>
    <mergeCell ref="N90:V90"/>
    <mergeCell ref="W90:AC90"/>
    <mergeCell ref="AD90:AJ90"/>
    <mergeCell ref="B91:C91"/>
    <mergeCell ref="F91:M91"/>
    <mergeCell ref="N91:T91"/>
    <mergeCell ref="W91:AC91"/>
    <mergeCell ref="AD91:AJ91"/>
  </mergeCells>
  <conditionalFormatting sqref="AH27 A27:B27 F27:G27 E22:E27 Q66">
    <cfRule type="cellIs" dxfId="122" priority="41" stopIfTrue="1" operator="lessThan">
      <formula>#REF!</formula>
    </cfRule>
  </conditionalFormatting>
  <conditionalFormatting sqref="L27:M27">
    <cfRule type="cellIs" dxfId="121" priority="40" stopIfTrue="1" operator="lessThan">
      <formula>#REF!</formula>
    </cfRule>
  </conditionalFormatting>
  <conditionalFormatting sqref="R27:S27 AG36:AG37 AG40:AG45 AG48:AG55 AG21:AG33 AG58:AG66">
    <cfRule type="cellIs" dxfId="120" priority="39" stopIfTrue="1" operator="lessThan">
      <formula>#REF!</formula>
    </cfRule>
  </conditionalFormatting>
  <conditionalFormatting sqref="E29:E33 K22:K27 Q22:Q27 W22:W27 AC22:AC27 E66 K66 W66 AC66">
    <cfRule type="cellIs" dxfId="119" priority="38" stopIfTrue="1" operator="lessThan">
      <formula>#REF!</formula>
    </cfRule>
  </conditionalFormatting>
  <conditionalFormatting sqref="E36:E37">
    <cfRule type="cellIs" dxfId="118" priority="37" stopIfTrue="1" operator="lessThan">
      <formula>#REF!</formula>
    </cfRule>
  </conditionalFormatting>
  <conditionalFormatting sqref="E40:E45">
    <cfRule type="cellIs" dxfId="117" priority="36" stopIfTrue="1" operator="lessThan">
      <formula>#REF!</formula>
    </cfRule>
  </conditionalFormatting>
  <conditionalFormatting sqref="E48:E55">
    <cfRule type="cellIs" dxfId="116" priority="35" stopIfTrue="1" operator="lessThan">
      <formula>#REF!</formula>
    </cfRule>
  </conditionalFormatting>
  <conditionalFormatting sqref="E58:E65">
    <cfRule type="cellIs" dxfId="115" priority="34" stopIfTrue="1" operator="lessThan">
      <formula>#REF!</formula>
    </cfRule>
  </conditionalFormatting>
  <conditionalFormatting sqref="K29:K33">
    <cfRule type="cellIs" dxfId="114" priority="33" stopIfTrue="1" operator="lessThan">
      <formula>#REF!</formula>
    </cfRule>
  </conditionalFormatting>
  <conditionalFormatting sqref="K36:K37">
    <cfRule type="cellIs" dxfId="113" priority="32" stopIfTrue="1" operator="lessThan">
      <formula>#REF!</formula>
    </cfRule>
  </conditionalFormatting>
  <conditionalFormatting sqref="K40:K45">
    <cfRule type="cellIs" dxfId="112" priority="31" stopIfTrue="1" operator="lessThan">
      <formula>#REF!</formula>
    </cfRule>
  </conditionalFormatting>
  <conditionalFormatting sqref="K48:K55">
    <cfRule type="cellIs" dxfId="111" priority="30" stopIfTrue="1" operator="lessThan">
      <formula>#REF!</formula>
    </cfRule>
  </conditionalFormatting>
  <conditionalFormatting sqref="K58:K65">
    <cfRule type="cellIs" dxfId="110" priority="29" stopIfTrue="1" operator="lessThan">
      <formula>#REF!</formula>
    </cfRule>
  </conditionalFormatting>
  <conditionalFormatting sqref="Q29:Q33">
    <cfRule type="cellIs" dxfId="109" priority="28" stopIfTrue="1" operator="lessThan">
      <formula>#REF!</formula>
    </cfRule>
  </conditionalFormatting>
  <conditionalFormatting sqref="Q36:Q37">
    <cfRule type="cellIs" dxfId="108" priority="27" stopIfTrue="1" operator="lessThan">
      <formula>#REF!</formula>
    </cfRule>
  </conditionalFormatting>
  <conditionalFormatting sqref="Q40:Q45">
    <cfRule type="cellIs" dxfId="107" priority="26" stopIfTrue="1" operator="lessThan">
      <formula>#REF!</formula>
    </cfRule>
  </conditionalFormatting>
  <conditionalFormatting sqref="Q48:Q55">
    <cfRule type="cellIs" dxfId="106" priority="25" stopIfTrue="1" operator="lessThan">
      <formula>#REF!</formula>
    </cfRule>
  </conditionalFormatting>
  <conditionalFormatting sqref="Q58:Q65">
    <cfRule type="cellIs" dxfId="105" priority="24" stopIfTrue="1" operator="lessThan">
      <formula>#REF!</formula>
    </cfRule>
  </conditionalFormatting>
  <conditionalFormatting sqref="P66">
    <cfRule type="cellIs" dxfId="104" priority="23" stopIfTrue="1" operator="lessThan">
      <formula>#REF!</formula>
    </cfRule>
  </conditionalFormatting>
  <conditionalFormatting sqref="X27:Y27">
    <cfRule type="cellIs" dxfId="103" priority="22" stopIfTrue="1" operator="lessThan">
      <formula>#REF!</formula>
    </cfRule>
  </conditionalFormatting>
  <conditionalFormatting sqref="AD27:AE27">
    <cfRule type="cellIs" dxfId="102" priority="21" stopIfTrue="1" operator="lessThan">
      <formula>#REF!</formula>
    </cfRule>
  </conditionalFormatting>
  <conditionalFormatting sqref="W29:W33">
    <cfRule type="cellIs" dxfId="101" priority="20" stopIfTrue="1" operator="lessThan">
      <formula>#REF!</formula>
    </cfRule>
  </conditionalFormatting>
  <conditionalFormatting sqref="W36:W37">
    <cfRule type="cellIs" dxfId="100" priority="19" stopIfTrue="1" operator="lessThan">
      <formula>#REF!</formula>
    </cfRule>
  </conditionalFormatting>
  <conditionalFormatting sqref="W40:W45">
    <cfRule type="cellIs" dxfId="99" priority="18" stopIfTrue="1" operator="lessThan">
      <formula>#REF!</formula>
    </cfRule>
  </conditionalFormatting>
  <conditionalFormatting sqref="W48:W55">
    <cfRule type="cellIs" dxfId="98" priority="17" stopIfTrue="1" operator="lessThan">
      <formula>#REF!</formula>
    </cfRule>
  </conditionalFormatting>
  <conditionalFormatting sqref="W58:W65">
    <cfRule type="cellIs" dxfId="97" priority="16" stopIfTrue="1" operator="lessThan">
      <formula>#REF!</formula>
    </cfRule>
  </conditionalFormatting>
  <conditionalFormatting sqref="AC29:AC33">
    <cfRule type="cellIs" dxfId="96" priority="15" stopIfTrue="1" operator="lessThan">
      <formula>#REF!</formula>
    </cfRule>
  </conditionalFormatting>
  <conditionalFormatting sqref="AC36:AC37">
    <cfRule type="cellIs" dxfId="95" priority="14" stopIfTrue="1" operator="lessThan">
      <formula>#REF!</formula>
    </cfRule>
  </conditionalFormatting>
  <conditionalFormatting sqref="AC40:AC45">
    <cfRule type="cellIs" dxfId="94" priority="13" stopIfTrue="1" operator="lessThan">
      <formula>#REF!</formula>
    </cfRule>
  </conditionalFormatting>
  <conditionalFormatting sqref="AC48:AC55">
    <cfRule type="cellIs" dxfId="93" priority="12" stopIfTrue="1" operator="lessThan">
      <formula>#REF!</formula>
    </cfRule>
  </conditionalFormatting>
  <conditionalFormatting sqref="AC58:AC65">
    <cfRule type="cellIs" dxfId="92" priority="11" stopIfTrue="1" operator="lessThan">
      <formula>#REF!</formula>
    </cfRule>
  </conditionalFormatting>
  <conditionalFormatting sqref="V66">
    <cfRule type="cellIs" dxfId="91" priority="10" stopIfTrue="1" operator="lessThan">
      <formula>#REF!</formula>
    </cfRule>
  </conditionalFormatting>
  <conditionalFormatting sqref="AB66">
    <cfRule type="cellIs" dxfId="90" priority="9" stopIfTrue="1" operator="lessThan">
      <formula>#REF!</formula>
    </cfRule>
  </conditionalFormatting>
  <conditionalFormatting sqref="N27">
    <cfRule type="cellIs" dxfId="89" priority="8" stopIfTrue="1" operator="lessThan">
      <formula>#REF!</formula>
    </cfRule>
  </conditionalFormatting>
  <conditionalFormatting sqref="T27">
    <cfRule type="cellIs" dxfId="88" priority="7" stopIfTrue="1" operator="lessThan">
      <formula>#REF!</formula>
    </cfRule>
  </conditionalFormatting>
  <conditionalFormatting sqref="Z27">
    <cfRule type="cellIs" dxfId="87" priority="6" stopIfTrue="1" operator="lessThan">
      <formula>#REF!</formula>
    </cfRule>
  </conditionalFormatting>
  <conditionalFormatting sqref="AF27">
    <cfRule type="cellIs" dxfId="86" priority="5" stopIfTrue="1" operator="lessThan">
      <formula>#REF!</formula>
    </cfRule>
  </conditionalFormatting>
  <conditionalFormatting sqref="AG35">
    <cfRule type="cellIs" dxfId="85" priority="4" stopIfTrue="1" operator="lessThan">
      <formula>#REF!</formula>
    </cfRule>
  </conditionalFormatting>
  <conditionalFormatting sqref="AG39">
    <cfRule type="cellIs" dxfId="84" priority="3" stopIfTrue="1" operator="lessThan">
      <formula>#REF!</formula>
    </cfRule>
  </conditionalFormatting>
  <conditionalFormatting sqref="AG47">
    <cfRule type="cellIs" dxfId="83" priority="2" stopIfTrue="1" operator="lessThan">
      <formula>#REF!</formula>
    </cfRule>
  </conditionalFormatting>
  <conditionalFormatting sqref="AG57">
    <cfRule type="cellIs" dxfId="82" priority="1" stopIfTrue="1" operator="lessThan">
      <formula>#REF!</formula>
    </cfRule>
  </conditionalFormatting>
  <dataValidations count="6">
    <dataValidation type="list" allowBlank="1" showInputMessage="1" showErrorMessage="1" sqref="C13:D14 I13:J13" xr:uid="{EF128148-C050-4C18-BD14-A9DEEBE86175}">
      <formula1>$K$11:$K$15</formula1>
    </dataValidation>
    <dataValidation type="list" allowBlank="1" showInputMessage="1" showErrorMessage="1" sqref="F66 AD66 X66 R66 L66" xr:uid="{EF769932-E351-452F-92F4-F66A30BEE8C2}">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658CBA87-A4EA-4E5F-B327-CF9BFD2BE3AF}">
      <formula1>$F$9:$F$12</formula1>
    </dataValidation>
    <dataValidation type="list" allowBlank="1" showInputMessage="1" showErrorMessage="1" sqref="C15:D15" xr:uid="{6302CCF3-17A7-45AA-A68D-253EE60DCB4F}">
      <formula1>$F$10:$F$15</formula1>
    </dataValidation>
    <dataValidation type="list" allowBlank="1" showInputMessage="1" showErrorMessage="1" sqref="I12:J12 C12:D12" xr:uid="{FA7CC340-83B0-47ED-8100-482CD5ADD31A}">
      <formula1>$B$10:$B$26</formula1>
    </dataValidation>
    <dataValidation type="list" allowBlank="1" showInputMessage="1" showErrorMessage="1" sqref="I11:J11 C11:D11" xr:uid="{A3503193-752A-479F-A012-5BFADFBC8A61}">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9213B566-7734-43B7-8A04-B14568A337A8}">
          <x14:formula1>
            <xm:f>Données!$F$14:$F$17</xm:f>
          </x14:formula1>
          <xm:sqref>Z9:Z13</xm:sqref>
        </x14:dataValidation>
        <x14:dataValidation type="list" allowBlank="1" showInputMessage="1" showErrorMessage="1" xr:uid="{97BFD4AD-C57C-41ED-9E90-5AEF3407FE4E}">
          <x14:formula1>
            <xm:f>Données!$H$14:$H$17</xm:f>
          </x14:formula1>
          <xm:sqref>K17 T9:T13</xm:sqref>
        </x14:dataValidation>
        <x14:dataValidation type="list" allowBlank="1" showInputMessage="1" showErrorMessage="1" xr:uid="{B23F2A18-5597-429E-AD98-1AC3CADBEF51}">
          <x14:formula1>
            <xm:f>Données!$P$8:$P$9</xm:f>
          </x14:formula1>
          <xm:sqref>G68 Y68 S68 M68 AE68</xm:sqref>
        </x14:dataValidation>
        <x14:dataValidation type="list" allowBlank="1" showInputMessage="1" showErrorMessage="1" xr:uid="{7B1D9158-B9C0-4B2D-B883-59ED87DC3729}">
          <x14:formula1>
            <xm:f>Données!$P$19:$P$20</xm:f>
          </x14:formula1>
          <xm:sqref>R9:R13</xm:sqref>
        </x14:dataValidation>
        <x14:dataValidation type="list" allowBlank="1" showInputMessage="1" showErrorMessage="1" xr:uid="{A1A0888B-A7E9-401A-96DE-B0CAD01EFE2E}">
          <x14:formula1>
            <xm:f>Données!$J$14:$J$43</xm:f>
          </x14:formula1>
          <xm:sqref>L9:L13</xm:sqref>
        </x14:dataValidation>
        <x14:dataValidation type="list" allowBlank="1" showInputMessage="1" showErrorMessage="1" xr:uid="{CA66BB00-53AD-4E96-A5B5-BE25DE238D8D}">
          <x14:formula1>
            <xm:f>Données!$B$14:$B$43</xm:f>
          </x14:formula1>
          <xm:sqref>AE17:AF17 M17:N17 S17:T17 Y17:Z17 G17:H17</xm:sqref>
        </x14:dataValidation>
        <x14:dataValidation type="list" allowBlank="1" showInputMessage="1" showErrorMessage="1" xr:uid="{8F4BF0C1-2848-4404-874A-B80337897742}">
          <x14:formula1>
            <xm:f>Données!$D$14:$D$53</xm:f>
          </x14:formula1>
          <xm:sqref>B11</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Feuil46"/>
  <dimension ref="A1:AP98"/>
  <sheetViews>
    <sheetView showGridLines="0" topLeftCell="B16" zoomScale="80" zoomScaleNormal="80" workbookViewId="0">
      <pane xSplit="3" topLeftCell="E1" activePane="topRight" state="frozen"/>
      <selection activeCell="AF116" sqref="AF116"/>
      <selection pane="topRight" activeCell="B7"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AH20:AI20"/>
    <mergeCell ref="AH18:AI19"/>
    <mergeCell ref="AE17:AF17"/>
    <mergeCell ref="F18:H18"/>
    <mergeCell ref="L18:N18"/>
    <mergeCell ref="R18:T18"/>
    <mergeCell ref="X18:Z18"/>
    <mergeCell ref="AD18:AF18"/>
    <mergeCell ref="Y17:Z17"/>
    <mergeCell ref="M13:N13"/>
    <mergeCell ref="G17:H17"/>
    <mergeCell ref="M17:N17"/>
    <mergeCell ref="S17:T17"/>
    <mergeCell ref="T13:X13"/>
    <mergeCell ref="Z13:AD13"/>
    <mergeCell ref="F19:H19"/>
    <mergeCell ref="L19:N19"/>
    <mergeCell ref="R19:T19"/>
    <mergeCell ref="X19:Z19"/>
    <mergeCell ref="AD19:AF19"/>
    <mergeCell ref="C81:G81"/>
    <mergeCell ref="L81:M81"/>
    <mergeCell ref="N81:R81"/>
    <mergeCell ref="S81:T81"/>
    <mergeCell ref="W81:Y81"/>
    <mergeCell ref="Z81:AD81"/>
    <mergeCell ref="B84:C84"/>
    <mergeCell ref="F84:M84"/>
    <mergeCell ref="N84:V84"/>
    <mergeCell ref="W84:AC84"/>
    <mergeCell ref="AD84:AJ84"/>
    <mergeCell ref="B85:C85"/>
    <mergeCell ref="F85:M85"/>
    <mergeCell ref="N85:V85"/>
    <mergeCell ref="W85:AC85"/>
    <mergeCell ref="AD85:AJ85"/>
    <mergeCell ref="B86:C86"/>
    <mergeCell ref="F86:M86"/>
    <mergeCell ref="N86:V86"/>
    <mergeCell ref="W86:AC86"/>
    <mergeCell ref="AD86:AJ86"/>
    <mergeCell ref="B87:C87"/>
    <mergeCell ref="F87:M87"/>
    <mergeCell ref="W87:AC87"/>
    <mergeCell ref="AD87:AJ87"/>
    <mergeCell ref="B88:C88"/>
    <mergeCell ref="F88:M88"/>
    <mergeCell ref="N88:V88"/>
    <mergeCell ref="W88:AC88"/>
    <mergeCell ref="AD88:AJ88"/>
    <mergeCell ref="B89:C89"/>
    <mergeCell ref="F89:M89"/>
    <mergeCell ref="N89:T89"/>
    <mergeCell ref="W89:AC89"/>
    <mergeCell ref="AD89:AJ89"/>
    <mergeCell ref="B92:C92"/>
    <mergeCell ref="F92:M92"/>
    <mergeCell ref="N92:V92"/>
    <mergeCell ref="W92:AC92"/>
    <mergeCell ref="AD92:AJ92"/>
    <mergeCell ref="B90:C90"/>
    <mergeCell ref="F90:M90"/>
    <mergeCell ref="N90:V90"/>
    <mergeCell ref="W90:AC90"/>
    <mergeCell ref="AD90:AJ90"/>
    <mergeCell ref="B91:C91"/>
    <mergeCell ref="F91:M91"/>
    <mergeCell ref="N91:T91"/>
    <mergeCell ref="W91:AC91"/>
    <mergeCell ref="AD91:AJ91"/>
  </mergeCells>
  <conditionalFormatting sqref="AH27 A27:B27 F27:G27 E22:E27 Q66">
    <cfRule type="cellIs" dxfId="81" priority="41" stopIfTrue="1" operator="lessThan">
      <formula>#REF!</formula>
    </cfRule>
  </conditionalFormatting>
  <conditionalFormatting sqref="L27:M27">
    <cfRule type="cellIs" dxfId="80" priority="40" stopIfTrue="1" operator="lessThan">
      <formula>#REF!</formula>
    </cfRule>
  </conditionalFormatting>
  <conditionalFormatting sqref="R27:S27 AG36:AG37 AG40:AG45 AG48:AG55 AG21:AG33 AG58:AG66">
    <cfRule type="cellIs" dxfId="79" priority="39" stopIfTrue="1" operator="lessThan">
      <formula>#REF!</formula>
    </cfRule>
  </conditionalFormatting>
  <conditionalFormatting sqref="E29:E33 K22:K27 Q22:Q27 W22:W27 AC22:AC27 E66 K66 W66 AC66">
    <cfRule type="cellIs" dxfId="78" priority="38" stopIfTrue="1" operator="lessThan">
      <formula>#REF!</formula>
    </cfRule>
  </conditionalFormatting>
  <conditionalFormatting sqref="E36:E37">
    <cfRule type="cellIs" dxfId="77" priority="37" stopIfTrue="1" operator="lessThan">
      <formula>#REF!</formula>
    </cfRule>
  </conditionalFormatting>
  <conditionalFormatting sqref="E40:E45">
    <cfRule type="cellIs" dxfId="76" priority="36" stopIfTrue="1" operator="lessThan">
      <formula>#REF!</formula>
    </cfRule>
  </conditionalFormatting>
  <conditionalFormatting sqref="E48:E55">
    <cfRule type="cellIs" dxfId="75" priority="35" stopIfTrue="1" operator="lessThan">
      <formula>#REF!</formula>
    </cfRule>
  </conditionalFormatting>
  <conditionalFormatting sqref="E58:E65">
    <cfRule type="cellIs" dxfId="74" priority="34" stopIfTrue="1" operator="lessThan">
      <formula>#REF!</formula>
    </cfRule>
  </conditionalFormatting>
  <conditionalFormatting sqref="K29:K33">
    <cfRule type="cellIs" dxfId="73" priority="33" stopIfTrue="1" operator="lessThan">
      <formula>#REF!</formula>
    </cfRule>
  </conditionalFormatting>
  <conditionalFormatting sqref="K36:K37">
    <cfRule type="cellIs" dxfId="72" priority="32" stopIfTrue="1" operator="lessThan">
      <formula>#REF!</formula>
    </cfRule>
  </conditionalFormatting>
  <conditionalFormatting sqref="K40:K45">
    <cfRule type="cellIs" dxfId="71" priority="31" stopIfTrue="1" operator="lessThan">
      <formula>#REF!</formula>
    </cfRule>
  </conditionalFormatting>
  <conditionalFormatting sqref="K48:K55">
    <cfRule type="cellIs" dxfId="70" priority="30" stopIfTrue="1" operator="lessThan">
      <formula>#REF!</formula>
    </cfRule>
  </conditionalFormatting>
  <conditionalFormatting sqref="K58:K65">
    <cfRule type="cellIs" dxfId="69" priority="29" stopIfTrue="1" operator="lessThan">
      <formula>#REF!</formula>
    </cfRule>
  </conditionalFormatting>
  <conditionalFormatting sqref="Q29:Q33">
    <cfRule type="cellIs" dxfId="68" priority="28" stopIfTrue="1" operator="lessThan">
      <formula>#REF!</formula>
    </cfRule>
  </conditionalFormatting>
  <conditionalFormatting sqref="Q36:Q37">
    <cfRule type="cellIs" dxfId="67" priority="27" stopIfTrue="1" operator="lessThan">
      <formula>#REF!</formula>
    </cfRule>
  </conditionalFormatting>
  <conditionalFormatting sqref="Q40:Q45">
    <cfRule type="cellIs" dxfId="66" priority="26" stopIfTrue="1" operator="lessThan">
      <formula>#REF!</formula>
    </cfRule>
  </conditionalFormatting>
  <conditionalFormatting sqref="Q48:Q55">
    <cfRule type="cellIs" dxfId="65" priority="25" stopIfTrue="1" operator="lessThan">
      <formula>#REF!</formula>
    </cfRule>
  </conditionalFormatting>
  <conditionalFormatting sqref="Q58:Q65">
    <cfRule type="cellIs" dxfId="64" priority="24" stopIfTrue="1" operator="lessThan">
      <formula>#REF!</formula>
    </cfRule>
  </conditionalFormatting>
  <conditionalFormatting sqref="P66">
    <cfRule type="cellIs" dxfId="63" priority="23" stopIfTrue="1" operator="lessThan">
      <formula>#REF!</formula>
    </cfRule>
  </conditionalFormatting>
  <conditionalFormatting sqref="X27:Y27">
    <cfRule type="cellIs" dxfId="62" priority="22" stopIfTrue="1" operator="lessThan">
      <formula>#REF!</formula>
    </cfRule>
  </conditionalFormatting>
  <conditionalFormatting sqref="AD27:AE27">
    <cfRule type="cellIs" dxfId="61" priority="21" stopIfTrue="1" operator="lessThan">
      <formula>#REF!</formula>
    </cfRule>
  </conditionalFormatting>
  <conditionalFormatting sqref="W29:W33">
    <cfRule type="cellIs" dxfId="60" priority="20" stopIfTrue="1" operator="lessThan">
      <formula>#REF!</formula>
    </cfRule>
  </conditionalFormatting>
  <conditionalFormatting sqref="W36:W37">
    <cfRule type="cellIs" dxfId="59" priority="19" stopIfTrue="1" operator="lessThan">
      <formula>#REF!</formula>
    </cfRule>
  </conditionalFormatting>
  <conditionalFormatting sqref="W40:W45">
    <cfRule type="cellIs" dxfId="58" priority="18" stopIfTrue="1" operator="lessThan">
      <formula>#REF!</formula>
    </cfRule>
  </conditionalFormatting>
  <conditionalFormatting sqref="W48:W55">
    <cfRule type="cellIs" dxfId="57" priority="17" stopIfTrue="1" operator="lessThan">
      <formula>#REF!</formula>
    </cfRule>
  </conditionalFormatting>
  <conditionalFormatting sqref="W58:W65">
    <cfRule type="cellIs" dxfId="56" priority="16" stopIfTrue="1" operator="lessThan">
      <formula>#REF!</formula>
    </cfRule>
  </conditionalFormatting>
  <conditionalFormatting sqref="AC29:AC33">
    <cfRule type="cellIs" dxfId="55" priority="15" stopIfTrue="1" operator="lessThan">
      <formula>#REF!</formula>
    </cfRule>
  </conditionalFormatting>
  <conditionalFormatting sqref="AC36:AC37">
    <cfRule type="cellIs" dxfId="54" priority="14" stopIfTrue="1" operator="lessThan">
      <formula>#REF!</formula>
    </cfRule>
  </conditionalFormatting>
  <conditionalFormatting sqref="AC40:AC45">
    <cfRule type="cellIs" dxfId="53" priority="13" stopIfTrue="1" operator="lessThan">
      <formula>#REF!</formula>
    </cfRule>
  </conditionalFormatting>
  <conditionalFormatting sqref="AC48:AC55">
    <cfRule type="cellIs" dxfId="52" priority="12" stopIfTrue="1" operator="lessThan">
      <formula>#REF!</formula>
    </cfRule>
  </conditionalFormatting>
  <conditionalFormatting sqref="AC58:AC65">
    <cfRule type="cellIs" dxfId="51" priority="11" stopIfTrue="1" operator="lessThan">
      <formula>#REF!</formula>
    </cfRule>
  </conditionalFormatting>
  <conditionalFormatting sqref="V66">
    <cfRule type="cellIs" dxfId="50" priority="10" stopIfTrue="1" operator="lessThan">
      <formula>#REF!</formula>
    </cfRule>
  </conditionalFormatting>
  <conditionalFormatting sqref="AB66">
    <cfRule type="cellIs" dxfId="49" priority="9" stopIfTrue="1" operator="lessThan">
      <formula>#REF!</formula>
    </cfRule>
  </conditionalFormatting>
  <conditionalFormatting sqref="N27">
    <cfRule type="cellIs" dxfId="48" priority="8" stopIfTrue="1" operator="lessThan">
      <formula>#REF!</formula>
    </cfRule>
  </conditionalFormatting>
  <conditionalFormatting sqref="T27">
    <cfRule type="cellIs" dxfId="47" priority="7" stopIfTrue="1" operator="lessThan">
      <formula>#REF!</formula>
    </cfRule>
  </conditionalFormatting>
  <conditionalFormatting sqref="Z27">
    <cfRule type="cellIs" dxfId="46" priority="6" stopIfTrue="1" operator="lessThan">
      <formula>#REF!</formula>
    </cfRule>
  </conditionalFormatting>
  <conditionalFormatting sqref="AF27">
    <cfRule type="cellIs" dxfId="45" priority="5" stopIfTrue="1" operator="lessThan">
      <formula>#REF!</formula>
    </cfRule>
  </conditionalFormatting>
  <conditionalFormatting sqref="AG35">
    <cfRule type="cellIs" dxfId="44" priority="4" stopIfTrue="1" operator="lessThan">
      <formula>#REF!</formula>
    </cfRule>
  </conditionalFormatting>
  <conditionalFormatting sqref="AG39">
    <cfRule type="cellIs" dxfId="43" priority="3" stopIfTrue="1" operator="lessThan">
      <formula>#REF!</formula>
    </cfRule>
  </conditionalFormatting>
  <conditionalFormatting sqref="AG47">
    <cfRule type="cellIs" dxfId="42" priority="2" stopIfTrue="1" operator="lessThan">
      <formula>#REF!</formula>
    </cfRule>
  </conditionalFormatting>
  <conditionalFormatting sqref="AG57">
    <cfRule type="cellIs" dxfId="41" priority="1" stopIfTrue="1" operator="lessThan">
      <formula>#REF!</formula>
    </cfRule>
  </conditionalFormatting>
  <dataValidations count="6">
    <dataValidation type="list" allowBlank="1" showInputMessage="1" showErrorMessage="1" sqref="C13:D14 I13:J13" xr:uid="{76FC2228-504D-4FA0-B715-0A53A6F018EB}">
      <formula1>$K$11:$K$15</formula1>
    </dataValidation>
    <dataValidation type="list" allowBlank="1" showInputMessage="1" showErrorMessage="1" sqref="F66 AD66 X66 R66 L66" xr:uid="{51B36302-F895-484A-B3C5-59091AF25F49}">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67286C37-FBA2-4109-8453-17F21D0239B4}">
      <formula1>$F$9:$F$12</formula1>
    </dataValidation>
    <dataValidation type="list" allowBlank="1" showInputMessage="1" showErrorMessage="1" sqref="C15:D15" xr:uid="{F8256618-76BD-4C7A-9BBE-8C275B23D95B}">
      <formula1>$F$10:$F$15</formula1>
    </dataValidation>
    <dataValidation type="list" allowBlank="1" showInputMessage="1" showErrorMessage="1" sqref="I12:J12 C12:D12" xr:uid="{BA16B3E3-168C-45E2-8BB8-0F3CD5D92ABD}">
      <formula1>$B$10:$B$26</formula1>
    </dataValidation>
    <dataValidation type="list" allowBlank="1" showInputMessage="1" showErrorMessage="1" sqref="I11:J11 C11:D11" xr:uid="{86701E45-04E4-4A74-8CD2-88EECCDB60F7}">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CAF14482-33D5-440D-B6BA-306568DD3D92}">
          <x14:formula1>
            <xm:f>Données!$F$14:$F$17</xm:f>
          </x14:formula1>
          <xm:sqref>Z9:Z13</xm:sqref>
        </x14:dataValidation>
        <x14:dataValidation type="list" allowBlank="1" showInputMessage="1" showErrorMessage="1" xr:uid="{D5769B82-1C29-48AA-A754-146A67D04B44}">
          <x14:formula1>
            <xm:f>Données!$H$14:$H$17</xm:f>
          </x14:formula1>
          <xm:sqref>K17 T9:T13</xm:sqref>
        </x14:dataValidation>
        <x14:dataValidation type="list" allowBlank="1" showInputMessage="1" showErrorMessage="1" xr:uid="{D7C334AA-BADD-4872-8DD8-F676E6A869A7}">
          <x14:formula1>
            <xm:f>Données!$P$8:$P$9</xm:f>
          </x14:formula1>
          <xm:sqref>G68 Y68 S68 M68 AE68</xm:sqref>
        </x14:dataValidation>
        <x14:dataValidation type="list" allowBlank="1" showInputMessage="1" showErrorMessage="1" xr:uid="{759E440C-59F9-4A94-8D83-87155F450C80}">
          <x14:formula1>
            <xm:f>Données!$P$19:$P$20</xm:f>
          </x14:formula1>
          <xm:sqref>R9:R13</xm:sqref>
        </x14:dataValidation>
        <x14:dataValidation type="list" allowBlank="1" showInputMessage="1" showErrorMessage="1" xr:uid="{AB368764-DA79-4417-BB2A-872172417D07}">
          <x14:formula1>
            <xm:f>Données!$J$14:$J$43</xm:f>
          </x14:formula1>
          <xm:sqref>L9:L13</xm:sqref>
        </x14:dataValidation>
        <x14:dataValidation type="list" allowBlank="1" showInputMessage="1" showErrorMessage="1" xr:uid="{A77DD2E8-3726-486D-A6DC-C4F31D51CFA7}">
          <x14:formula1>
            <xm:f>Données!$B$14:$B$43</xm:f>
          </x14:formula1>
          <xm:sqref>AE17:AF17 M17:N17 S17:T17 Y17:Z17 G17:H17</xm:sqref>
        </x14:dataValidation>
        <x14:dataValidation type="list" allowBlank="1" showInputMessage="1" showErrorMessage="1" xr:uid="{6EE00FBA-02D8-40AF-94D2-E1653F4D8228}">
          <x14:formula1>
            <xm:f>Données!$D$14:$D$53</xm:f>
          </x14:formula1>
          <xm:sqref>B11</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Feuil47"/>
  <dimension ref="A1:AP98"/>
  <sheetViews>
    <sheetView showGridLines="0" topLeftCell="B1" zoomScale="80" zoomScaleNormal="80" workbookViewId="0">
      <pane xSplit="3" topLeftCell="E1" activePane="topRight" state="frozen"/>
      <selection activeCell="AF116" sqref="AF116"/>
      <selection pane="topRight" activeCell="F26" sqref="F2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AH20:AI20"/>
    <mergeCell ref="AH18:AI19"/>
    <mergeCell ref="AE17:AF17"/>
    <mergeCell ref="F18:H18"/>
    <mergeCell ref="L18:N18"/>
    <mergeCell ref="R18:T18"/>
    <mergeCell ref="X18:Z18"/>
    <mergeCell ref="AD18:AF18"/>
    <mergeCell ref="Y17:Z17"/>
    <mergeCell ref="M13:N13"/>
    <mergeCell ref="G17:H17"/>
    <mergeCell ref="M17:N17"/>
    <mergeCell ref="S17:T17"/>
    <mergeCell ref="T13:X13"/>
    <mergeCell ref="Z13:AD13"/>
    <mergeCell ref="F19:H19"/>
    <mergeCell ref="L19:N19"/>
    <mergeCell ref="R19:T19"/>
    <mergeCell ref="X19:Z19"/>
    <mergeCell ref="AD19:AF19"/>
    <mergeCell ref="C81:G81"/>
    <mergeCell ref="L81:M81"/>
    <mergeCell ref="N81:R81"/>
    <mergeCell ref="S81:T81"/>
    <mergeCell ref="W81:Y81"/>
    <mergeCell ref="Z81:AD81"/>
    <mergeCell ref="B84:C84"/>
    <mergeCell ref="F84:M84"/>
    <mergeCell ref="N84:V84"/>
    <mergeCell ref="W84:AC84"/>
    <mergeCell ref="AD84:AJ84"/>
    <mergeCell ref="B85:C85"/>
    <mergeCell ref="F85:M85"/>
    <mergeCell ref="N85:V85"/>
    <mergeCell ref="W85:AC85"/>
    <mergeCell ref="AD85:AJ85"/>
    <mergeCell ref="B86:C86"/>
    <mergeCell ref="F86:M86"/>
    <mergeCell ref="N86:V86"/>
    <mergeCell ref="W86:AC86"/>
    <mergeCell ref="AD86:AJ86"/>
    <mergeCell ref="B87:C87"/>
    <mergeCell ref="F87:M87"/>
    <mergeCell ref="W87:AC87"/>
    <mergeCell ref="AD87:AJ87"/>
    <mergeCell ref="B88:C88"/>
    <mergeCell ref="F88:M88"/>
    <mergeCell ref="N88:V88"/>
    <mergeCell ref="W88:AC88"/>
    <mergeCell ref="AD88:AJ88"/>
    <mergeCell ref="B89:C89"/>
    <mergeCell ref="F89:M89"/>
    <mergeCell ref="N89:T89"/>
    <mergeCell ref="W89:AC89"/>
    <mergeCell ref="AD89:AJ89"/>
    <mergeCell ref="B92:C92"/>
    <mergeCell ref="F92:M92"/>
    <mergeCell ref="N92:V92"/>
    <mergeCell ref="W92:AC92"/>
    <mergeCell ref="AD92:AJ92"/>
    <mergeCell ref="B90:C90"/>
    <mergeCell ref="F90:M90"/>
    <mergeCell ref="N90:V90"/>
    <mergeCell ref="W90:AC90"/>
    <mergeCell ref="AD90:AJ90"/>
    <mergeCell ref="B91:C91"/>
    <mergeCell ref="F91:M91"/>
    <mergeCell ref="N91:T91"/>
    <mergeCell ref="W91:AC91"/>
    <mergeCell ref="AD91:AJ91"/>
  </mergeCells>
  <conditionalFormatting sqref="AH27 A27:B27 F27:G27 E22:E27 Q66">
    <cfRule type="cellIs" dxfId="40" priority="41" stopIfTrue="1" operator="lessThan">
      <formula>#REF!</formula>
    </cfRule>
  </conditionalFormatting>
  <conditionalFormatting sqref="L27:M27">
    <cfRule type="cellIs" dxfId="39" priority="40" stopIfTrue="1" operator="lessThan">
      <formula>#REF!</formula>
    </cfRule>
  </conditionalFormatting>
  <conditionalFormatting sqref="R27:S27 AG36:AG37 AG40:AG45 AG48:AG55 AG21:AG33 AG58:AG66">
    <cfRule type="cellIs" dxfId="38" priority="39" stopIfTrue="1" operator="lessThan">
      <formula>#REF!</formula>
    </cfRule>
  </conditionalFormatting>
  <conditionalFormatting sqref="E29:E33 K22:K27 Q22:Q27 W22:W27 AC22:AC27 E66 K66 W66 AC66">
    <cfRule type="cellIs" dxfId="37" priority="38" stopIfTrue="1" operator="lessThan">
      <formula>#REF!</formula>
    </cfRule>
  </conditionalFormatting>
  <conditionalFormatting sqref="E36:E37">
    <cfRule type="cellIs" dxfId="36" priority="37" stopIfTrue="1" operator="lessThan">
      <formula>#REF!</formula>
    </cfRule>
  </conditionalFormatting>
  <conditionalFormatting sqref="E40:E45">
    <cfRule type="cellIs" dxfId="35" priority="36" stopIfTrue="1" operator="lessThan">
      <formula>#REF!</formula>
    </cfRule>
  </conditionalFormatting>
  <conditionalFormatting sqref="E48:E55">
    <cfRule type="cellIs" dxfId="34" priority="35" stopIfTrue="1" operator="lessThan">
      <formula>#REF!</formula>
    </cfRule>
  </conditionalFormatting>
  <conditionalFormatting sqref="E58:E65">
    <cfRule type="cellIs" dxfId="33" priority="34" stopIfTrue="1" operator="lessThan">
      <formula>#REF!</formula>
    </cfRule>
  </conditionalFormatting>
  <conditionalFormatting sqref="K29:K33">
    <cfRule type="cellIs" dxfId="32" priority="33" stopIfTrue="1" operator="lessThan">
      <formula>#REF!</formula>
    </cfRule>
  </conditionalFormatting>
  <conditionalFormatting sqref="K36:K37">
    <cfRule type="cellIs" dxfId="31" priority="32" stopIfTrue="1" operator="lessThan">
      <formula>#REF!</formula>
    </cfRule>
  </conditionalFormatting>
  <conditionalFormatting sqref="K40:K45">
    <cfRule type="cellIs" dxfId="30" priority="31" stopIfTrue="1" operator="lessThan">
      <formula>#REF!</formula>
    </cfRule>
  </conditionalFormatting>
  <conditionalFormatting sqref="K48:K55">
    <cfRule type="cellIs" dxfId="29" priority="30" stopIfTrue="1" operator="lessThan">
      <formula>#REF!</formula>
    </cfRule>
  </conditionalFormatting>
  <conditionalFormatting sqref="K58:K65">
    <cfRule type="cellIs" dxfId="28" priority="29" stopIfTrue="1" operator="lessThan">
      <formula>#REF!</formula>
    </cfRule>
  </conditionalFormatting>
  <conditionalFormatting sqref="Q29:Q33">
    <cfRule type="cellIs" dxfId="27" priority="28" stopIfTrue="1" operator="lessThan">
      <formula>#REF!</formula>
    </cfRule>
  </conditionalFormatting>
  <conditionalFormatting sqref="Q36:Q37">
    <cfRule type="cellIs" dxfId="26" priority="27" stopIfTrue="1" operator="lessThan">
      <formula>#REF!</formula>
    </cfRule>
  </conditionalFormatting>
  <conditionalFormatting sqref="Q40:Q45">
    <cfRule type="cellIs" dxfId="25" priority="26" stopIfTrue="1" operator="lessThan">
      <formula>#REF!</formula>
    </cfRule>
  </conditionalFormatting>
  <conditionalFormatting sqref="Q48:Q55">
    <cfRule type="cellIs" dxfId="24" priority="25" stopIfTrue="1" operator="lessThan">
      <formula>#REF!</formula>
    </cfRule>
  </conditionalFormatting>
  <conditionalFormatting sqref="Q58:Q65">
    <cfRule type="cellIs" dxfId="23" priority="24" stopIfTrue="1" operator="lessThan">
      <formula>#REF!</formula>
    </cfRule>
  </conditionalFormatting>
  <conditionalFormatting sqref="P66">
    <cfRule type="cellIs" dxfId="22" priority="23" stopIfTrue="1" operator="lessThan">
      <formula>#REF!</formula>
    </cfRule>
  </conditionalFormatting>
  <conditionalFormatting sqref="X27:Y27">
    <cfRule type="cellIs" dxfId="21" priority="22" stopIfTrue="1" operator="lessThan">
      <formula>#REF!</formula>
    </cfRule>
  </conditionalFormatting>
  <conditionalFormatting sqref="AD27:AE27">
    <cfRule type="cellIs" dxfId="20" priority="21" stopIfTrue="1" operator="lessThan">
      <formula>#REF!</formula>
    </cfRule>
  </conditionalFormatting>
  <conditionalFormatting sqref="W29:W33">
    <cfRule type="cellIs" dxfId="19" priority="20" stopIfTrue="1" operator="lessThan">
      <formula>#REF!</formula>
    </cfRule>
  </conditionalFormatting>
  <conditionalFormatting sqref="W36:W37">
    <cfRule type="cellIs" dxfId="18" priority="19" stopIfTrue="1" operator="lessThan">
      <formula>#REF!</formula>
    </cfRule>
  </conditionalFormatting>
  <conditionalFormatting sqref="W40:W45">
    <cfRule type="cellIs" dxfId="17" priority="18" stopIfTrue="1" operator="lessThan">
      <formula>#REF!</formula>
    </cfRule>
  </conditionalFormatting>
  <conditionalFormatting sqref="W48:W55">
    <cfRule type="cellIs" dxfId="16" priority="17" stopIfTrue="1" operator="lessThan">
      <formula>#REF!</formula>
    </cfRule>
  </conditionalFormatting>
  <conditionalFormatting sqref="W58:W65">
    <cfRule type="cellIs" dxfId="15" priority="16" stopIfTrue="1" operator="lessThan">
      <formula>#REF!</formula>
    </cfRule>
  </conditionalFormatting>
  <conditionalFormatting sqref="AC29:AC33">
    <cfRule type="cellIs" dxfId="14" priority="15" stopIfTrue="1" operator="lessThan">
      <formula>#REF!</formula>
    </cfRule>
  </conditionalFormatting>
  <conditionalFormatting sqref="AC36:AC37">
    <cfRule type="cellIs" dxfId="13" priority="14" stopIfTrue="1" operator="lessThan">
      <formula>#REF!</formula>
    </cfRule>
  </conditionalFormatting>
  <conditionalFormatting sqref="AC40:AC45">
    <cfRule type="cellIs" dxfId="12" priority="13" stopIfTrue="1" operator="lessThan">
      <formula>#REF!</formula>
    </cfRule>
  </conditionalFormatting>
  <conditionalFormatting sqref="AC48:AC55">
    <cfRule type="cellIs" dxfId="11" priority="12" stopIfTrue="1" operator="lessThan">
      <formula>#REF!</formula>
    </cfRule>
  </conditionalFormatting>
  <conditionalFormatting sqref="AC58:AC65">
    <cfRule type="cellIs" dxfId="10" priority="11" stopIfTrue="1" operator="lessThan">
      <formula>#REF!</formula>
    </cfRule>
  </conditionalFormatting>
  <conditionalFormatting sqref="V66">
    <cfRule type="cellIs" dxfId="9" priority="10" stopIfTrue="1" operator="lessThan">
      <formula>#REF!</formula>
    </cfRule>
  </conditionalFormatting>
  <conditionalFormatting sqref="AB66">
    <cfRule type="cellIs" dxfId="8" priority="9" stopIfTrue="1" operator="lessThan">
      <formula>#REF!</formula>
    </cfRule>
  </conditionalFormatting>
  <conditionalFormatting sqref="N27">
    <cfRule type="cellIs" dxfId="7" priority="8" stopIfTrue="1" operator="lessThan">
      <formula>#REF!</formula>
    </cfRule>
  </conditionalFormatting>
  <conditionalFormatting sqref="T27">
    <cfRule type="cellIs" dxfId="6" priority="7" stopIfTrue="1" operator="lessThan">
      <formula>#REF!</formula>
    </cfRule>
  </conditionalFormatting>
  <conditionalFormatting sqref="Z27">
    <cfRule type="cellIs" dxfId="5" priority="6" stopIfTrue="1" operator="lessThan">
      <formula>#REF!</formula>
    </cfRule>
  </conditionalFormatting>
  <conditionalFormatting sqref="AF27">
    <cfRule type="cellIs" dxfId="4" priority="5" stopIfTrue="1" operator="lessThan">
      <formula>#REF!</formula>
    </cfRule>
  </conditionalFormatting>
  <conditionalFormatting sqref="AG35">
    <cfRule type="cellIs" dxfId="3" priority="4" stopIfTrue="1" operator="lessThan">
      <formula>#REF!</formula>
    </cfRule>
  </conditionalFormatting>
  <conditionalFormatting sqref="AG39">
    <cfRule type="cellIs" dxfId="2" priority="3" stopIfTrue="1" operator="lessThan">
      <formula>#REF!</formula>
    </cfRule>
  </conditionalFormatting>
  <conditionalFormatting sqref="AG47">
    <cfRule type="cellIs" dxfId="1" priority="2" stopIfTrue="1" operator="lessThan">
      <formula>#REF!</formula>
    </cfRule>
  </conditionalFormatting>
  <conditionalFormatting sqref="AG57">
    <cfRule type="cellIs" dxfId="0" priority="1" stopIfTrue="1" operator="lessThan">
      <formula>#REF!</formula>
    </cfRule>
  </conditionalFormatting>
  <dataValidations count="6">
    <dataValidation type="list" allowBlank="1" showInputMessage="1" showErrorMessage="1" sqref="C13:D14 I13:J13" xr:uid="{4C41715D-B230-46AC-BB5A-7BAAF35EAA04}">
      <formula1>$K$11:$K$15</formula1>
    </dataValidation>
    <dataValidation type="list" allowBlank="1" showInputMessage="1" showErrorMessage="1" sqref="F66 AD66 X66 R66 L66" xr:uid="{B01F8647-190C-4FE2-8CCC-DADB66FC03B9}">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BE647174-6786-4D7B-9B9F-51EF2F3C3F20}">
      <formula1>$F$9:$F$12</formula1>
    </dataValidation>
    <dataValidation type="list" allowBlank="1" showInputMessage="1" showErrorMessage="1" sqref="C15:D15" xr:uid="{4EEEC1BA-5119-471C-821C-305ADF6C5F65}">
      <formula1>$F$10:$F$15</formula1>
    </dataValidation>
    <dataValidation type="list" allowBlank="1" showInputMessage="1" showErrorMessage="1" sqref="I12:J12 C12:D12" xr:uid="{495A06BA-0AF8-4DA1-A589-040FD501F204}">
      <formula1>$B$10:$B$26</formula1>
    </dataValidation>
    <dataValidation type="list" allowBlank="1" showInputMessage="1" showErrorMessage="1" sqref="I11:J11 C11:D11" xr:uid="{5E426847-8115-427D-8A26-D0E2E9D04CC5}">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983C5F3C-8A90-45EF-9DAF-092AE2A0B126}">
          <x14:formula1>
            <xm:f>Données!$P$8:$P$9</xm:f>
          </x14:formula1>
          <xm:sqref>G68 Y68 S68 M68 AE68</xm:sqref>
        </x14:dataValidation>
        <x14:dataValidation type="list" allowBlank="1" showInputMessage="1" showErrorMessage="1" xr:uid="{FA87840C-271B-42B8-9325-58762ACB4573}">
          <x14:formula1>
            <xm:f>Données!$H$14:$H$17</xm:f>
          </x14:formula1>
          <xm:sqref>K17 T9:T13</xm:sqref>
        </x14:dataValidation>
        <x14:dataValidation type="list" allowBlank="1" showInputMessage="1" showErrorMessage="1" xr:uid="{0D66C61D-C654-4373-840E-EDE94A13479A}">
          <x14:formula1>
            <xm:f>Données!$F$14:$F$17</xm:f>
          </x14:formula1>
          <xm:sqref>Z9:Z13</xm:sqref>
        </x14:dataValidation>
        <x14:dataValidation type="list" allowBlank="1" showInputMessage="1" showErrorMessage="1" xr:uid="{9CF11DD6-2135-419B-9622-3C1CD98CB42D}">
          <x14:formula1>
            <xm:f>Données!$P$19:$P$20</xm:f>
          </x14:formula1>
          <xm:sqref>R9:R13</xm:sqref>
        </x14:dataValidation>
        <x14:dataValidation type="list" allowBlank="1" showInputMessage="1" showErrorMessage="1" xr:uid="{F2092508-C2CF-4FF7-9D91-27D8D89EC6DE}">
          <x14:formula1>
            <xm:f>Données!$J$14:$J$43</xm:f>
          </x14:formula1>
          <xm:sqref>L9:L13</xm:sqref>
        </x14:dataValidation>
        <x14:dataValidation type="list" allowBlank="1" showInputMessage="1" showErrorMessage="1" xr:uid="{7E02A806-7DA9-480D-B7B4-DB94994F6CED}">
          <x14:formula1>
            <xm:f>Données!$B$14:$B$43</xm:f>
          </x14:formula1>
          <xm:sqref>AE17:AF17 M17:N17 S17:T17 Y17:Z17 G17:H17</xm:sqref>
        </x14:dataValidation>
        <x14:dataValidation type="list" allowBlank="1" showInputMessage="1" showErrorMessage="1" xr:uid="{4ADF90F4-40A3-4104-AA4B-2BF4304EE803}">
          <x14:formula1>
            <xm:f>Données!$D$14:$D$53</xm:f>
          </x14:formula1>
          <xm:sqref>B11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45</vt:i4>
      </vt:variant>
    </vt:vector>
  </HeadingPairs>
  <TitlesOfParts>
    <vt:vector size="45" baseType="lpstr">
      <vt:lpstr>Global</vt:lpstr>
      <vt:lpstr>S&amp;S</vt:lpstr>
      <vt:lpstr>Suivi  Détaillé</vt:lpstr>
      <vt:lpstr>Données</vt:lpstr>
      <vt:lpstr>Référentiel</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lpstr>26</vt:lpstr>
      <vt:lpstr>27</vt:lpstr>
      <vt:lpstr>28</vt:lpstr>
      <vt:lpstr>29</vt:lpstr>
      <vt:lpstr>30</vt:lpstr>
      <vt:lpstr>31</vt:lpstr>
      <vt:lpstr>32</vt:lpstr>
      <vt:lpstr>33</vt:lpstr>
      <vt:lpstr>34</vt:lpstr>
      <vt:lpstr>35</vt:lpstr>
      <vt:lpstr>36</vt:lpstr>
      <vt:lpstr>37</vt:lpstr>
      <vt:lpstr>38</vt:lpstr>
      <vt:lpstr>39</vt:lpstr>
      <vt:lpstr>40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Lobna Majjedi</dc:creator>
  <cp:lastModifiedBy>Hajer Chafra</cp:lastModifiedBy>
  <cp:lastPrinted>2018-04-06T15:40:10Z</cp:lastPrinted>
  <dcterms:created xsi:type="dcterms:W3CDTF">2018-04-04T08:55:46Z</dcterms:created>
  <dcterms:modified xsi:type="dcterms:W3CDTF">2022-02-16T15:07:02Z</dcterms:modified>
</cp:coreProperties>
</file>