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dy\Desktop\proyecto Mayra\"/>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5" i="1" l="1"/>
  <c r="K35" i="1"/>
  <c r="P35" i="1" s="1"/>
  <c r="J35" i="1"/>
  <c r="O35" i="1" s="1"/>
  <c r="I35" i="1"/>
  <c r="N35" i="1" s="1"/>
  <c r="H35" i="1"/>
  <c r="G35" i="1"/>
  <c r="L35" i="1" s="1"/>
  <c r="K34" i="1"/>
  <c r="P34" i="1" s="1"/>
  <c r="J34" i="1"/>
  <c r="O34" i="1" s="1"/>
  <c r="I34" i="1"/>
  <c r="N34" i="1" s="1"/>
  <c r="H34" i="1"/>
  <c r="M34" i="1" s="1"/>
  <c r="G34" i="1"/>
  <c r="L34" i="1" s="1"/>
  <c r="K33" i="1"/>
  <c r="P33" i="1" s="1"/>
  <c r="J33" i="1"/>
  <c r="O33" i="1" s="1"/>
  <c r="Q33" i="1" s="1"/>
  <c r="I33" i="1"/>
  <c r="N33" i="1" s="1"/>
  <c r="H33" i="1"/>
  <c r="M33" i="1" s="1"/>
  <c r="G33" i="1"/>
  <c r="L33" i="1" s="1"/>
  <c r="M32" i="1"/>
  <c r="K32" i="1"/>
  <c r="P32" i="1" s="1"/>
  <c r="J32" i="1"/>
  <c r="O32" i="1" s="1"/>
  <c r="I32" i="1"/>
  <c r="N32" i="1" s="1"/>
  <c r="H32" i="1"/>
  <c r="G32" i="1"/>
  <c r="L32" i="1" s="1"/>
  <c r="M31" i="1"/>
  <c r="K31" i="1"/>
  <c r="P31" i="1" s="1"/>
  <c r="J31" i="1"/>
  <c r="O31" i="1" s="1"/>
  <c r="I31" i="1"/>
  <c r="N31" i="1" s="1"/>
  <c r="H31" i="1"/>
  <c r="G31" i="1"/>
  <c r="L31" i="1" s="1"/>
  <c r="K30" i="1"/>
  <c r="P30" i="1" s="1"/>
  <c r="J30" i="1"/>
  <c r="O30" i="1" s="1"/>
  <c r="I30" i="1"/>
  <c r="N30" i="1" s="1"/>
  <c r="H30" i="1"/>
  <c r="M30" i="1" s="1"/>
  <c r="G30" i="1"/>
  <c r="L30" i="1" s="1"/>
  <c r="K29" i="1"/>
  <c r="P29" i="1" s="1"/>
  <c r="J29" i="1"/>
  <c r="O29" i="1" s="1"/>
  <c r="Q29" i="1" s="1"/>
  <c r="I29" i="1"/>
  <c r="N29" i="1" s="1"/>
  <c r="H29" i="1"/>
  <c r="M29" i="1" s="1"/>
  <c r="G29" i="1"/>
  <c r="L29" i="1" s="1"/>
  <c r="M28" i="1"/>
  <c r="K28" i="1"/>
  <c r="P28" i="1" s="1"/>
  <c r="J28" i="1"/>
  <c r="O28" i="1" s="1"/>
  <c r="I28" i="1"/>
  <c r="N28" i="1" s="1"/>
  <c r="H28" i="1"/>
  <c r="G28" i="1"/>
  <c r="L28" i="1" s="1"/>
  <c r="M27" i="1"/>
  <c r="K27" i="1"/>
  <c r="P27" i="1" s="1"/>
  <c r="J27" i="1"/>
  <c r="O27" i="1" s="1"/>
  <c r="I27" i="1"/>
  <c r="N27" i="1" s="1"/>
  <c r="H27" i="1"/>
  <c r="G27" i="1"/>
  <c r="L27" i="1" s="1"/>
  <c r="K26" i="1"/>
  <c r="P26" i="1" s="1"/>
  <c r="J26" i="1"/>
  <c r="O26" i="1" s="1"/>
  <c r="I26" i="1"/>
  <c r="N26" i="1" s="1"/>
  <c r="H26" i="1"/>
  <c r="M26" i="1" s="1"/>
  <c r="G26" i="1"/>
  <c r="L26" i="1" s="1"/>
  <c r="K25" i="1"/>
  <c r="P25" i="1" s="1"/>
  <c r="J25" i="1"/>
  <c r="O25" i="1" s="1"/>
  <c r="Q25" i="1" s="1"/>
  <c r="I25" i="1"/>
  <c r="N25" i="1" s="1"/>
  <c r="H25" i="1"/>
  <c r="M25" i="1" s="1"/>
  <c r="G25" i="1"/>
  <c r="L25" i="1" s="1"/>
  <c r="M24" i="1"/>
  <c r="K24" i="1"/>
  <c r="P24" i="1" s="1"/>
  <c r="J24" i="1"/>
  <c r="O24" i="1" s="1"/>
  <c r="I24" i="1"/>
  <c r="N24" i="1" s="1"/>
  <c r="H24" i="1"/>
  <c r="G24" i="1"/>
  <c r="L24" i="1" s="1"/>
  <c r="M23" i="1"/>
  <c r="K23" i="1"/>
  <c r="P23" i="1" s="1"/>
  <c r="J23" i="1"/>
  <c r="O23" i="1" s="1"/>
  <c r="I23" i="1"/>
  <c r="N23" i="1" s="1"/>
  <c r="H23" i="1"/>
  <c r="G23" i="1"/>
  <c r="L23" i="1" s="1"/>
  <c r="K22" i="1"/>
  <c r="P22" i="1" s="1"/>
  <c r="J22" i="1"/>
  <c r="O22" i="1" s="1"/>
  <c r="I22" i="1"/>
  <c r="N22" i="1" s="1"/>
  <c r="H22" i="1"/>
  <c r="M22" i="1" s="1"/>
  <c r="G22" i="1"/>
  <c r="L22" i="1" s="1"/>
  <c r="K21" i="1"/>
  <c r="P21" i="1" s="1"/>
  <c r="J21" i="1"/>
  <c r="O21" i="1" s="1"/>
  <c r="Q21" i="1" s="1"/>
  <c r="I21" i="1"/>
  <c r="N21" i="1" s="1"/>
  <c r="H21" i="1"/>
  <c r="M21" i="1" s="1"/>
  <c r="G21" i="1"/>
  <c r="L21" i="1" s="1"/>
  <c r="M20" i="1"/>
  <c r="K20" i="1"/>
  <c r="P20" i="1" s="1"/>
  <c r="J20" i="1"/>
  <c r="O20" i="1" s="1"/>
  <c r="I20" i="1"/>
  <c r="N20" i="1" s="1"/>
  <c r="H20" i="1"/>
  <c r="G20" i="1"/>
  <c r="L20" i="1" s="1"/>
  <c r="M19" i="1"/>
  <c r="K19" i="1"/>
  <c r="P19" i="1" s="1"/>
  <c r="J19" i="1"/>
  <c r="O19" i="1" s="1"/>
  <c r="I19" i="1"/>
  <c r="N19" i="1" s="1"/>
  <c r="H19" i="1"/>
  <c r="G19" i="1"/>
  <c r="L19" i="1" s="1"/>
  <c r="K18" i="1"/>
  <c r="P18" i="1" s="1"/>
  <c r="J18" i="1"/>
  <c r="O18" i="1" s="1"/>
  <c r="I18" i="1"/>
  <c r="N18" i="1" s="1"/>
  <c r="H18" i="1"/>
  <c r="M18" i="1" s="1"/>
  <c r="G18" i="1"/>
  <c r="L18" i="1" s="1"/>
  <c r="K17" i="1"/>
  <c r="P17" i="1" s="1"/>
  <c r="J17" i="1"/>
  <c r="O17" i="1" s="1"/>
  <c r="Q17" i="1" s="1"/>
  <c r="I17" i="1"/>
  <c r="N17" i="1" s="1"/>
  <c r="H17" i="1"/>
  <c r="M17" i="1" s="1"/>
  <c r="G17" i="1"/>
  <c r="L17" i="1" s="1"/>
  <c r="M16" i="1"/>
  <c r="K16" i="1"/>
  <c r="P16" i="1" s="1"/>
  <c r="J16" i="1"/>
  <c r="O16" i="1" s="1"/>
  <c r="I16" i="1"/>
  <c r="N16" i="1" s="1"/>
  <c r="H16" i="1"/>
  <c r="G16" i="1"/>
  <c r="L16" i="1" s="1"/>
  <c r="K15" i="1"/>
  <c r="P15" i="1" s="1"/>
  <c r="J15" i="1"/>
  <c r="O15" i="1" s="1"/>
  <c r="Q15" i="1" s="1"/>
  <c r="I15" i="1"/>
  <c r="N15" i="1" s="1"/>
  <c r="H15" i="1"/>
  <c r="M15" i="1" s="1"/>
  <c r="G15" i="1"/>
  <c r="L15" i="1" s="1"/>
  <c r="P14" i="1"/>
  <c r="L14" i="1"/>
  <c r="K14" i="1"/>
  <c r="J14" i="1"/>
  <c r="O14" i="1" s="1"/>
  <c r="Q14" i="1" s="1"/>
  <c r="I14" i="1"/>
  <c r="N14" i="1" s="1"/>
  <c r="H14" i="1"/>
  <c r="M14" i="1" s="1"/>
  <c r="G14" i="1"/>
  <c r="P13" i="1"/>
  <c r="L13" i="1"/>
  <c r="K13" i="1"/>
  <c r="J13" i="1"/>
  <c r="O13" i="1" s="1"/>
  <c r="I13" i="1"/>
  <c r="N13" i="1" s="1"/>
  <c r="H13" i="1"/>
  <c r="M13" i="1" s="1"/>
  <c r="G13" i="1"/>
  <c r="N12" i="1"/>
  <c r="K12" i="1"/>
  <c r="P12" i="1" s="1"/>
  <c r="J12" i="1"/>
  <c r="O12" i="1" s="1"/>
  <c r="I12" i="1"/>
  <c r="H12" i="1"/>
  <c r="M12" i="1" s="1"/>
  <c r="G12" i="1"/>
  <c r="L12" i="1" s="1"/>
  <c r="K11" i="1"/>
  <c r="P11" i="1" s="1"/>
  <c r="J11" i="1"/>
  <c r="O11" i="1" s="1"/>
  <c r="I11" i="1"/>
  <c r="N11" i="1" s="1"/>
  <c r="H11" i="1"/>
  <c r="M11" i="1" s="1"/>
  <c r="G11" i="1"/>
  <c r="L11" i="1" s="1"/>
  <c r="L10" i="1"/>
  <c r="K10" i="1"/>
  <c r="P10" i="1" s="1"/>
  <c r="J10" i="1"/>
  <c r="O10" i="1" s="1"/>
  <c r="I10" i="1"/>
  <c r="N10" i="1" s="1"/>
  <c r="H10" i="1"/>
  <c r="M10" i="1" s="1"/>
  <c r="G10" i="1"/>
  <c r="K9" i="1"/>
  <c r="P9" i="1" s="1"/>
  <c r="J9" i="1"/>
  <c r="O9" i="1" s="1"/>
  <c r="I9" i="1"/>
  <c r="N9" i="1" s="1"/>
  <c r="H9" i="1"/>
  <c r="M9" i="1" s="1"/>
  <c r="G9" i="1"/>
  <c r="L9" i="1" s="1"/>
  <c r="N8" i="1"/>
  <c r="L8" i="1"/>
  <c r="K8" i="1"/>
  <c r="P8" i="1" s="1"/>
  <c r="J8" i="1"/>
  <c r="O8" i="1" s="1"/>
  <c r="I8" i="1"/>
  <c r="H8" i="1"/>
  <c r="M8" i="1" s="1"/>
  <c r="G8" i="1"/>
  <c r="P7" i="1"/>
  <c r="K7" i="1"/>
  <c r="J7" i="1"/>
  <c r="O7" i="1" s="1"/>
  <c r="I7" i="1"/>
  <c r="N7" i="1" s="1"/>
  <c r="H7" i="1"/>
  <c r="M7" i="1" s="1"/>
  <c r="G7" i="1"/>
  <c r="L7" i="1" s="1"/>
  <c r="N6" i="1"/>
  <c r="K6" i="1"/>
  <c r="P6" i="1" s="1"/>
  <c r="J6" i="1"/>
  <c r="O6" i="1" s="1"/>
  <c r="I6" i="1"/>
  <c r="H6" i="1"/>
  <c r="M6" i="1" s="1"/>
  <c r="G6" i="1"/>
  <c r="L6" i="1" s="1"/>
  <c r="K5" i="1"/>
  <c r="P5" i="1" s="1"/>
  <c r="J5" i="1"/>
  <c r="O5" i="1" s="1"/>
  <c r="I5" i="1"/>
  <c r="N5" i="1" s="1"/>
  <c r="H5" i="1"/>
  <c r="M5" i="1" s="1"/>
  <c r="G5" i="1"/>
  <c r="L5" i="1" s="1"/>
  <c r="Q7" i="1" l="1"/>
  <c r="Q9" i="1"/>
  <c r="Q8" i="1"/>
  <c r="Q5" i="1"/>
  <c r="Q11" i="1"/>
  <c r="Q16" i="1"/>
  <c r="Q18" i="1"/>
  <c r="Q19" i="1"/>
  <c r="Q20" i="1"/>
  <c r="Q22" i="1"/>
  <c r="Q23" i="1"/>
  <c r="Q24" i="1"/>
  <c r="Q26" i="1"/>
  <c r="Q27" i="1"/>
  <c r="Q28" i="1"/>
  <c r="Q30" i="1"/>
  <c r="Q31" i="1"/>
  <c r="Q32" i="1"/>
  <c r="Q34" i="1"/>
  <c r="Q35" i="1"/>
  <c r="Q13" i="1"/>
  <c r="V10" i="1" a="1"/>
  <c r="Q6" i="1"/>
  <c r="Q10" i="1"/>
  <c r="Q12" i="1"/>
  <c r="W12" i="1" l="1"/>
  <c r="V11" i="1"/>
  <c r="V12" i="1"/>
  <c r="X10" i="1"/>
  <c r="X12" i="1"/>
  <c r="V10" i="1"/>
  <c r="X11" i="1"/>
  <c r="W11" i="1"/>
  <c r="W10" i="1"/>
  <c r="V15" i="1" l="1" a="1"/>
  <c r="AY17" i="1" l="1"/>
  <c r="AU17" i="1"/>
  <c r="AQ17" i="1"/>
  <c r="AM17" i="1"/>
  <c r="AI17" i="1"/>
  <c r="AE17" i="1"/>
  <c r="AA17" i="1"/>
  <c r="W17" i="1"/>
  <c r="AX16" i="1"/>
  <c r="AT16" i="1"/>
  <c r="AP16" i="1"/>
  <c r="AL16" i="1"/>
  <c r="AH16" i="1"/>
  <c r="AD16" i="1"/>
  <c r="Z16" i="1"/>
  <c r="V16" i="1"/>
  <c r="AW15" i="1"/>
  <c r="AS15" i="1"/>
  <c r="AO15" i="1"/>
  <c r="AK15" i="1"/>
  <c r="AG15" i="1"/>
  <c r="AC15" i="1"/>
  <c r="Y15" i="1"/>
  <c r="AX17" i="1"/>
  <c r="AT17" i="1"/>
  <c r="AP17" i="1"/>
  <c r="AL17" i="1"/>
  <c r="AH17" i="1"/>
  <c r="AD17" i="1"/>
  <c r="Z17" i="1"/>
  <c r="V17" i="1"/>
  <c r="AW16" i="1"/>
  <c r="AS16" i="1"/>
  <c r="AO16" i="1"/>
  <c r="AK16" i="1"/>
  <c r="AG16" i="1"/>
  <c r="AC16" i="1"/>
  <c r="Y16" i="1"/>
  <c r="AZ15" i="1"/>
  <c r="AV15" i="1"/>
  <c r="AR15" i="1"/>
  <c r="AN15" i="1"/>
  <c r="AJ15" i="1"/>
  <c r="AF15" i="1"/>
  <c r="AB15" i="1"/>
  <c r="X15" i="1"/>
  <c r="AR17" i="1"/>
  <c r="AF17" i="1"/>
  <c r="X17" i="1"/>
  <c r="AU16" i="1"/>
  <c r="AM16" i="1"/>
  <c r="AE16" i="1"/>
  <c r="W16" i="1"/>
  <c r="AT15" i="1"/>
  <c r="AL15" i="1"/>
  <c r="AD15" i="1"/>
  <c r="AW17" i="1"/>
  <c r="AS17" i="1"/>
  <c r="AO17" i="1"/>
  <c r="AK17" i="1"/>
  <c r="AG17" i="1"/>
  <c r="AC17" i="1"/>
  <c r="Y17" i="1"/>
  <c r="AZ16" i="1"/>
  <c r="AV16" i="1"/>
  <c r="AR16" i="1"/>
  <c r="AN16" i="1"/>
  <c r="AJ16" i="1"/>
  <c r="AF16" i="1"/>
  <c r="AB16" i="1"/>
  <c r="X16" i="1"/>
  <c r="AY15" i="1"/>
  <c r="AU15" i="1"/>
  <c r="AQ15" i="1"/>
  <c r="AM15" i="1"/>
  <c r="AI15" i="1"/>
  <c r="AE15" i="1"/>
  <c r="AA15" i="1"/>
  <c r="W15" i="1"/>
  <c r="AZ17" i="1"/>
  <c r="AV17" i="1"/>
  <c r="AN17" i="1"/>
  <c r="AJ17" i="1"/>
  <c r="AB17" i="1"/>
  <c r="AY16" i="1"/>
  <c r="AQ16" i="1"/>
  <c r="AI16" i="1"/>
  <c r="AA16" i="1"/>
  <c r="AX15" i="1"/>
  <c r="AP15" i="1"/>
  <c r="AH15" i="1"/>
  <c r="Z15" i="1"/>
  <c r="V15" i="1"/>
  <c r="R5" i="1" l="1" a="1"/>
  <c r="R7" i="1" l="1"/>
  <c r="R6" i="1"/>
  <c r="R5" i="1"/>
</calcChain>
</file>

<file path=xl/sharedStrings.xml><?xml version="1.0" encoding="utf-8"?>
<sst xmlns="http://schemas.openxmlformats.org/spreadsheetml/2006/main" count="99" uniqueCount="89">
  <si>
    <t>DO 302 ROJO</t>
  </si>
  <si>
    <t>DO 100 AMARILLO</t>
  </si>
  <si>
    <t>sustrato</t>
  </si>
  <si>
    <t>DO 500 AZUL</t>
  </si>
  <si>
    <t>C</t>
  </si>
  <si>
    <t>LONGITUD DE ONDA</t>
  </si>
  <si>
    <t>REFLECTANCIA</t>
  </si>
  <si>
    <t>K/S</t>
  </si>
  <si>
    <t>K/Sstd-K/Ssust</t>
  </si>
  <si>
    <t>%C</t>
  </si>
  <si>
    <t>142,08</t>
  </si>
  <si>
    <t>ROJO</t>
  </si>
  <si>
    <t>145,72</t>
  </si>
  <si>
    <t>AMARILLO</t>
  </si>
  <si>
    <t>146,61</t>
  </si>
  <si>
    <t>AZUL</t>
  </si>
  <si>
    <t>149,11</t>
  </si>
  <si>
    <t>149,54</t>
  </si>
  <si>
    <t>150,96</t>
  </si>
  <si>
    <t>151,37</t>
  </si>
  <si>
    <t>7,82</t>
  </si>
  <si>
    <t>150,08</t>
  </si>
  <si>
    <t>151,20</t>
  </si>
  <si>
    <t>152,12</t>
  </si>
  <si>
    <t>151,40</t>
  </si>
  <si>
    <t>150,55</t>
  </si>
  <si>
    <t>151,12</t>
  </si>
  <si>
    <t>151,30</t>
  </si>
  <si>
    <t>150,51</t>
  </si>
  <si>
    <t>151,15</t>
  </si>
  <si>
    <t>151,35</t>
  </si>
  <si>
    <t>150,53</t>
  </si>
  <si>
    <t>149,61</t>
  </si>
  <si>
    <t>149,72</t>
  </si>
  <si>
    <t>150,19</t>
  </si>
  <si>
    <t>149,46</t>
  </si>
  <si>
    <t>149,79</t>
  </si>
  <si>
    <t>148,37</t>
  </si>
  <si>
    <t>148,16</t>
  </si>
  <si>
    <t>149,33</t>
  </si>
  <si>
    <t>148,02</t>
  </si>
  <si>
    <t>148,65</t>
  </si>
  <si>
    <t>147,40</t>
  </si>
  <si>
    <t>147,22</t>
  </si>
  <si>
    <t>147,45</t>
  </si>
  <si>
    <t>(BARNIE) estandar</t>
  </si>
  <si>
    <t>57,06</t>
  </si>
  <si>
    <t>60,28</t>
  </si>
  <si>
    <t>54,19</t>
  </si>
  <si>
    <t>42,33</t>
  </si>
  <si>
    <t>30,61</t>
  </si>
  <si>
    <t>24,59</t>
  </si>
  <si>
    <t>19,70</t>
  </si>
  <si>
    <t>15,80</t>
  </si>
  <si>
    <t>12,40</t>
  </si>
  <si>
    <t>10,38</t>
  </si>
  <si>
    <t>8,67</t>
  </si>
  <si>
    <t>7,73</t>
  </si>
  <si>
    <t>6,96</t>
  </si>
  <si>
    <t>6,86</t>
  </si>
  <si>
    <t>7,20</t>
  </si>
  <si>
    <t>7,29</t>
  </si>
  <si>
    <t>9,95</t>
  </si>
  <si>
    <t>13,98</t>
  </si>
  <si>
    <t>19,26</t>
  </si>
  <si>
    <t>42,80</t>
  </si>
  <si>
    <t>57,65</t>
  </si>
  <si>
    <t>66,17</t>
  </si>
  <si>
    <t>71,58</t>
  </si>
  <si>
    <t>80,63</t>
  </si>
  <si>
    <t>94,95</t>
  </si>
  <si>
    <t>113,97</t>
  </si>
  <si>
    <t>132,36</t>
  </si>
  <si>
    <t>147,03</t>
  </si>
  <si>
    <t>161,22</t>
  </si>
  <si>
    <t>REFLECTANCIA (%)</t>
  </si>
  <si>
    <t>ESTOS RESULTADOS FUERON OBTENIDOS EN BASE A DATOS DE REFLECTANCIA DADOS POR LA EMPRESA QUE PROVEE LOS COLORANTES   A UNA CONCENTRACION DE 200% Y OWF DE 0,5%</t>
  </si>
  <si>
    <t>DATOS DE RECETA DE  LA EMPRESA</t>
  </si>
  <si>
    <r>
      <rPr>
        <b/>
        <sz val="11"/>
        <color theme="1"/>
        <rFont val="Calibri"/>
        <family val="2"/>
        <scheme val="minor"/>
      </rPr>
      <t xml:space="preserve">CONCLUSION </t>
    </r>
    <r>
      <rPr>
        <sz val="11"/>
        <color theme="1"/>
        <rFont val="Calibri"/>
        <family val="2"/>
        <scheme val="minor"/>
      </rPr>
      <t>COMO SE PUEDE OBSERVAR HACIENDO UNA COMPARACION DE DATOS EL RESULTADO OBTENIDO LA TEORIA DE KUBELKA MUNK ES LOGICO Y VARIA UN POCO PORQUE LOS DATOS DE REFLECTANCIA DE LOS 3 COLORES PRIMARIOS FUERON DADAS POR LA EMPRESA QUE PROVEE LOS COLORANTES Y EL MISMO DATO FUE OBTENIDO SIN DILUCION POR LO TANTO ES UN DATO CON CASI UN 100% DE PUREZA, PERO LA EMPRESA DILUYE EL COLORANTE AL TRABAJAR CON LOS HILOS, ASI QUE NO ES EXACTO POR ESE MOTIVO PERO SI TIENE LOGICA. NO SE TRABAJO CON LOS RESULTADOS EXACTOS PORQUE NO SE TIENE UN ESPECTOFOTOMETRO QUE DETERMINE REFLECTANCIAS DE LOS COLORANTES LIQUIDOS EN LA EMPRESA.</t>
    </r>
  </si>
  <si>
    <t>COLOR</t>
  </si>
  <si>
    <t>CONCENTRACION</t>
  </si>
  <si>
    <t>DO 500</t>
  </si>
  <si>
    <t>0,04</t>
  </si>
  <si>
    <t>DO 301</t>
  </si>
  <si>
    <t>0,16</t>
  </si>
  <si>
    <t>DO 314</t>
  </si>
  <si>
    <t>0,71</t>
  </si>
  <si>
    <t>DO 400</t>
  </si>
  <si>
    <t>0,67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</si>
</sst>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000000"/>
    <numFmt numFmtId="166" formatCode="0.000000"/>
  </numFmts>
  <fonts count="4"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7C8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bgColor indexed="64"/>
      </patternFill>
    </fill>
    <fill>
      <patternFill patternType="solid">
        <fgColor theme="0"/>
        <bgColor indexed="64"/>
      </patternFill>
    </fill>
    <fill>
      <patternFill patternType="solid">
        <fgColor rgb="FFFF33CC"/>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right"/>
    </xf>
    <xf numFmtId="0" fontId="1" fillId="3" borderId="1" xfId="0" applyFont="1" applyFill="1" applyBorder="1" applyAlignment="1">
      <alignment horizontal="center" vertical="center"/>
    </xf>
    <xf numFmtId="0" fontId="2" fillId="9"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right" vertical="center"/>
    </xf>
    <xf numFmtId="0" fontId="0" fillId="0" borderId="1" xfId="0" applyNumberFormat="1" applyFill="1" applyBorder="1" applyAlignment="1" applyProtection="1">
      <alignment horizontal="right"/>
    </xf>
    <xf numFmtId="0" fontId="0" fillId="0" borderId="1" xfId="0" applyBorder="1" applyAlignment="1">
      <alignment horizontal="right"/>
    </xf>
    <xf numFmtId="164" fontId="0" fillId="0" borderId="1" xfId="0" applyNumberFormat="1" applyBorder="1" applyAlignment="1">
      <alignment horizontal="right"/>
    </xf>
    <xf numFmtId="2" fontId="0" fillId="0" borderId="1" xfId="0" applyNumberFormat="1" applyFill="1" applyBorder="1" applyAlignment="1" applyProtection="1">
      <alignment horizontal="right"/>
    </xf>
    <xf numFmtId="0" fontId="0" fillId="0" borderId="1" xfId="0" applyBorder="1" applyAlignment="1">
      <alignment horizontal="center" vertical="center"/>
    </xf>
    <xf numFmtId="164" fontId="0" fillId="2" borderId="1" xfId="0" applyNumberFormat="1" applyFill="1" applyBorder="1"/>
    <xf numFmtId="0" fontId="0" fillId="5" borderId="1" xfId="0" applyFill="1" applyBorder="1" applyAlignment="1">
      <alignment horizontal="center" wrapText="1"/>
    </xf>
    <xf numFmtId="0" fontId="0" fillId="5" borderId="1" xfId="0" applyFill="1" applyBorder="1" applyAlignment="1">
      <alignment horizontal="center" vertical="center"/>
    </xf>
    <xf numFmtId="0" fontId="0" fillId="8" borderId="0" xfId="0" applyFill="1" applyBorder="1" applyAlignment="1">
      <alignment horizontal="center" vertical="center"/>
    </xf>
    <xf numFmtId="164" fontId="0" fillId="8" borderId="0" xfId="0" applyNumberFormat="1" applyFill="1" applyBorder="1"/>
    <xf numFmtId="164" fontId="0" fillId="10" borderId="1" xfId="0" applyNumberFormat="1" applyFill="1" applyBorder="1" applyAlignment="1">
      <alignment horizontal="right"/>
    </xf>
    <xf numFmtId="164" fontId="0" fillId="10" borderId="0" xfId="0" applyNumberFormat="1" applyFill="1"/>
    <xf numFmtId="0" fontId="0" fillId="7" borderId="1" xfId="0" applyFill="1" applyBorder="1" applyAlignment="1">
      <alignment horizontal="right" vertical="center"/>
    </xf>
    <xf numFmtId="0" fontId="1" fillId="4"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4" borderId="0" xfId="0" applyFont="1" applyFill="1"/>
    <xf numFmtId="0" fontId="0" fillId="3" borderId="0" xfId="0" applyFill="1"/>
    <xf numFmtId="0" fontId="0" fillId="6" borderId="0" xfId="0" applyFill="1"/>
    <xf numFmtId="0" fontId="3" fillId="8" borderId="0" xfId="0" applyFont="1" applyFill="1"/>
    <xf numFmtId="0" fontId="0" fillId="8" borderId="0" xfId="0" applyFill="1"/>
    <xf numFmtId="0" fontId="0" fillId="5" borderId="1" xfId="0" applyFill="1" applyBorder="1" applyAlignment="1">
      <alignment horizontal="center" vertical="center"/>
    </xf>
    <xf numFmtId="0" fontId="0" fillId="11" borderId="0" xfId="0" applyFill="1" applyAlignment="1">
      <alignment horizontal="left" wrapText="1"/>
    </xf>
    <xf numFmtId="0" fontId="1" fillId="1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FF7C8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43</xdr:row>
      <xdr:rowOff>1</xdr:rowOff>
    </xdr:from>
    <xdr:to>
      <xdr:col>5</xdr:col>
      <xdr:colOff>19051</xdr:colOff>
      <xdr:row>57</xdr:row>
      <xdr:rowOff>133351</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1" y="8572501"/>
          <a:ext cx="2724150" cy="28003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64"/>
  <sheetViews>
    <sheetView tabSelected="1" workbookViewId="0">
      <selection sqref="A1:XFD1"/>
    </sheetView>
  </sheetViews>
  <sheetFormatPr baseColWidth="10" defaultRowHeight="15" x14ac:dyDescent="0.25"/>
  <cols>
    <col min="3" max="3" width="17.7109375" customWidth="1"/>
    <col min="7" max="7" width="12.7109375" customWidth="1"/>
    <col min="8" max="8" width="17" customWidth="1"/>
    <col min="17" max="17" width="15.42578125" customWidth="1"/>
  </cols>
  <sheetData>
    <row r="2" spans="1:52" ht="30" x14ac:dyDescent="0.25">
      <c r="A2" s="14"/>
      <c r="B2" s="23" t="s">
        <v>0</v>
      </c>
      <c r="C2" s="24" t="s">
        <v>1</v>
      </c>
      <c r="D2" s="5" t="s">
        <v>3</v>
      </c>
      <c r="E2" s="6" t="s">
        <v>45</v>
      </c>
      <c r="F2" s="7" t="s">
        <v>2</v>
      </c>
      <c r="G2" s="23" t="s">
        <v>0</v>
      </c>
      <c r="H2" s="24" t="s">
        <v>1</v>
      </c>
      <c r="I2" s="5" t="s">
        <v>3</v>
      </c>
      <c r="J2" s="6" t="s">
        <v>45</v>
      </c>
      <c r="K2" s="7" t="s">
        <v>2</v>
      </c>
      <c r="L2" s="23" t="s">
        <v>0</v>
      </c>
      <c r="M2" s="24" t="s">
        <v>1</v>
      </c>
      <c r="N2" s="5" t="s">
        <v>3</v>
      </c>
      <c r="O2" s="6" t="s">
        <v>45</v>
      </c>
      <c r="P2" s="7" t="s">
        <v>2</v>
      </c>
    </row>
    <row r="3" spans="1:52" x14ac:dyDescent="0.25">
      <c r="A3" s="8" t="s">
        <v>4</v>
      </c>
      <c r="B3" s="8"/>
      <c r="C3" s="8"/>
      <c r="D3" s="8"/>
      <c r="E3" s="8"/>
      <c r="F3" s="8"/>
      <c r="G3" s="8"/>
      <c r="H3" s="8"/>
      <c r="I3" s="8"/>
      <c r="J3" s="8"/>
      <c r="K3" s="8"/>
      <c r="L3" s="8"/>
      <c r="M3" s="8"/>
      <c r="N3" s="8"/>
      <c r="O3" s="8"/>
      <c r="P3" s="8"/>
    </row>
    <row r="4" spans="1:52" ht="30" x14ac:dyDescent="0.25">
      <c r="A4" s="16" t="s">
        <v>5</v>
      </c>
      <c r="B4" s="30" t="s">
        <v>75</v>
      </c>
      <c r="C4" s="30"/>
      <c r="D4" s="30"/>
      <c r="E4" s="30"/>
      <c r="F4" s="30"/>
      <c r="G4" s="30" t="s">
        <v>6</v>
      </c>
      <c r="H4" s="30"/>
      <c r="I4" s="30"/>
      <c r="J4" s="30"/>
      <c r="K4" s="30"/>
      <c r="L4" s="30" t="s">
        <v>7</v>
      </c>
      <c r="M4" s="30"/>
      <c r="N4" s="30"/>
      <c r="O4" s="30"/>
      <c r="P4" s="30"/>
      <c r="Q4" s="17" t="s">
        <v>8</v>
      </c>
      <c r="R4" s="17" t="s">
        <v>9</v>
      </c>
      <c r="S4" s="18"/>
    </row>
    <row r="5" spans="1:52" x14ac:dyDescent="0.25">
      <c r="A5" s="22">
        <v>400</v>
      </c>
      <c r="B5" s="9">
        <v>21</v>
      </c>
      <c r="C5" s="9">
        <v>6</v>
      </c>
      <c r="D5" s="9">
        <v>35</v>
      </c>
      <c r="E5" s="10" t="s">
        <v>46</v>
      </c>
      <c r="F5" s="10" t="s">
        <v>10</v>
      </c>
      <c r="G5" s="11">
        <f>B5/100</f>
        <v>0.21</v>
      </c>
      <c r="H5" s="11">
        <f>C5/100</f>
        <v>0.06</v>
      </c>
      <c r="I5" s="11">
        <f>D5/100</f>
        <v>0.35</v>
      </c>
      <c r="J5" s="11" t="e">
        <f>E5/100</f>
        <v>#VALUE!</v>
      </c>
      <c r="K5" s="12" t="e">
        <f>F5/100</f>
        <v>#VALUE!</v>
      </c>
      <c r="L5" s="20">
        <f>(1-G5)^2/(2*G5)</f>
        <v>1.4859523809523811</v>
      </c>
      <c r="M5" s="20">
        <f>(1-H5)^2/(2*H5)</f>
        <v>7.3633333333333333</v>
      </c>
      <c r="N5" s="20">
        <f>(1-I5)^2/(2*I5)</f>
        <v>0.60357142857142865</v>
      </c>
      <c r="O5" s="12" t="e">
        <f>(1-J5)^2/(2*J5)</f>
        <v>#VALUE!</v>
      </c>
      <c r="P5" s="12" t="e">
        <f>(1-K5)^2/(2*K5)</f>
        <v>#VALUE!</v>
      </c>
      <c r="Q5" s="12" t="e">
        <f>O5-P5</f>
        <v>#VALUE!</v>
      </c>
      <c r="R5" s="15" t="e">
        <f t="array" ref="R5:R7">MMULT(V15:AZ17,Q5:Q35)</f>
        <v>#VALUE!</v>
      </c>
      <c r="S5" s="19"/>
      <c r="T5" s="25" t="s">
        <v>11</v>
      </c>
      <c r="U5" s="28"/>
      <c r="V5" s="21">
        <v>1.4859523809523811</v>
      </c>
      <c r="W5" s="21">
        <v>1.8677777777777782</v>
      </c>
      <c r="X5" s="21">
        <v>2.4083333333333332</v>
      </c>
      <c r="Y5" s="21">
        <v>3.8144047619047621</v>
      </c>
      <c r="Z5" s="21">
        <v>5.29</v>
      </c>
      <c r="AA5" s="21">
        <v>7.3633333333333333</v>
      </c>
      <c r="AB5" s="21">
        <v>9.0249999999999986</v>
      </c>
      <c r="AC5" s="21">
        <v>11.52</v>
      </c>
      <c r="AD5" s="21">
        <v>13.303214285714285</v>
      </c>
      <c r="AE5" s="21">
        <v>14.168015151515149</v>
      </c>
      <c r="AF5" s="21">
        <v>15.681666666666667</v>
      </c>
      <c r="AG5" s="21">
        <v>16.871142857142857</v>
      </c>
      <c r="AH5" s="21">
        <v>16.871142857142857</v>
      </c>
      <c r="AI5" s="21">
        <v>15.681666666666667</v>
      </c>
      <c r="AJ5" s="21">
        <v>14.641</v>
      </c>
      <c r="AK5" s="21">
        <v>14.168015151515149</v>
      </c>
      <c r="AL5" s="21">
        <v>11.52</v>
      </c>
      <c r="AM5" s="21">
        <v>7.3633333333333333</v>
      </c>
      <c r="AN5" s="21">
        <v>3.8144047619047621</v>
      </c>
      <c r="AO5" s="21">
        <v>1.7952027027027027</v>
      </c>
      <c r="AP5" s="21">
        <v>0.84241525423728836</v>
      </c>
      <c r="AQ5" s="21">
        <v>0.477051282051282</v>
      </c>
      <c r="AR5" s="21">
        <v>0.20839622641509431</v>
      </c>
      <c r="AS5" s="21">
        <v>8.7575757575757557E-2</v>
      </c>
      <c r="AT5" s="21">
        <v>4.1666666666666664E-2</v>
      </c>
      <c r="AU5" s="21">
        <v>2.7911392405063282E-2</v>
      </c>
      <c r="AV5" s="21">
        <v>2.0996932515337435E-2</v>
      </c>
      <c r="AW5" s="21">
        <v>1.8560606060606073E-2</v>
      </c>
      <c r="AX5" s="21">
        <v>1.7409638554216875E-2</v>
      </c>
      <c r="AY5" s="21">
        <v>1.6961538461538445E-2</v>
      </c>
      <c r="AZ5" s="21">
        <v>1.3235294117647062E-2</v>
      </c>
    </row>
    <row r="6" spans="1:52" x14ac:dyDescent="0.25">
      <c r="A6" s="22">
        <v>410</v>
      </c>
      <c r="B6" s="9">
        <v>18</v>
      </c>
      <c r="C6" s="9">
        <v>5</v>
      </c>
      <c r="D6" s="9">
        <v>37</v>
      </c>
      <c r="E6" s="10" t="s">
        <v>47</v>
      </c>
      <c r="F6" s="10" t="s">
        <v>12</v>
      </c>
      <c r="G6" s="11">
        <f t="shared" ref="G6:K35" si="0">B6/100</f>
        <v>0.18</v>
      </c>
      <c r="H6" s="11">
        <f t="shared" si="0"/>
        <v>0.05</v>
      </c>
      <c r="I6" s="11">
        <f t="shared" si="0"/>
        <v>0.37</v>
      </c>
      <c r="J6" s="11" t="e">
        <f t="shared" si="0"/>
        <v>#VALUE!</v>
      </c>
      <c r="K6" s="12" t="e">
        <f t="shared" si="0"/>
        <v>#VALUE!</v>
      </c>
      <c r="L6" s="20">
        <f t="shared" ref="L6:P35" si="1">(1-G6)^2/(2*G6)</f>
        <v>1.8677777777777782</v>
      </c>
      <c r="M6" s="20">
        <f t="shared" si="1"/>
        <v>9.0249999999999986</v>
      </c>
      <c r="N6" s="20">
        <f t="shared" si="1"/>
        <v>0.53635135135135137</v>
      </c>
      <c r="O6" s="12" t="e">
        <f t="shared" si="1"/>
        <v>#VALUE!</v>
      </c>
      <c r="P6" s="12" t="e">
        <f t="shared" si="1"/>
        <v>#VALUE!</v>
      </c>
      <c r="Q6" s="12" t="e">
        <f t="shared" ref="Q6:Q35" si="2">O6-P6</f>
        <v>#VALUE!</v>
      </c>
      <c r="R6" s="15" t="e">
        <v>#VALUE!</v>
      </c>
      <c r="S6" s="19"/>
      <c r="T6" s="27" t="s">
        <v>13</v>
      </c>
      <c r="U6" s="29"/>
      <c r="V6" s="21">
        <v>7.3633333333333333</v>
      </c>
      <c r="W6" s="21">
        <v>9.0249999999999986</v>
      </c>
      <c r="X6" s="21">
        <v>15.681666666666667</v>
      </c>
      <c r="Y6" s="21">
        <v>49.004999999999995</v>
      </c>
      <c r="Z6" s="21">
        <v>49.004999999999995</v>
      </c>
      <c r="AA6" s="21">
        <v>49.004999999999995</v>
      </c>
      <c r="AB6" s="21">
        <v>49.004999999999995</v>
      </c>
      <c r="AC6" s="21">
        <v>24.009999999999998</v>
      </c>
      <c r="AD6" s="21">
        <v>9.0249999999999986</v>
      </c>
      <c r="AE6" s="21">
        <v>2.641428571428571</v>
      </c>
      <c r="AF6" s="21">
        <v>0.81666666666666654</v>
      </c>
      <c r="AG6" s="21">
        <v>0.25</v>
      </c>
      <c r="AH6" s="21">
        <v>9.4230769230769215E-2</v>
      </c>
      <c r="AI6" s="21">
        <v>4.5675675675675681E-2</v>
      </c>
      <c r="AJ6" s="21">
        <v>3.102564102564102E-2</v>
      </c>
      <c r="AK6" s="21">
        <v>2.7911392405063282E-2</v>
      </c>
      <c r="AL6" s="21">
        <v>2.4999999999999988E-2</v>
      </c>
      <c r="AM6" s="21">
        <v>1.9756097560975624E-2</v>
      </c>
      <c r="AN6" s="21">
        <v>1.7409638554216875E-2</v>
      </c>
      <c r="AO6" s="21">
        <v>1.7409638554216875E-2</v>
      </c>
      <c r="AP6" s="21">
        <v>1.5238095238095245E-2</v>
      </c>
      <c r="AQ6" s="21">
        <v>1.4215976331360953E-2</v>
      </c>
      <c r="AR6" s="21">
        <v>1.3235294117647062E-2</v>
      </c>
      <c r="AS6" s="21">
        <v>1.3235294117647062E-2</v>
      </c>
      <c r="AT6" s="21">
        <v>1.2295321637426904E-2</v>
      </c>
      <c r="AU6" s="21">
        <v>1.1395348837209305E-2</v>
      </c>
      <c r="AV6" s="21">
        <v>1.0534682080924857E-2</v>
      </c>
      <c r="AW6" s="21">
        <v>9.7126436781609215E-3</v>
      </c>
      <c r="AX6" s="21">
        <v>9.7126436781609215E-3</v>
      </c>
      <c r="AY6" s="21">
        <v>8.1818181818181807E-3</v>
      </c>
      <c r="AZ6" s="21">
        <v>6.7977528089887629E-3</v>
      </c>
    </row>
    <row r="7" spans="1:52" x14ac:dyDescent="0.25">
      <c r="A7" s="22">
        <v>420</v>
      </c>
      <c r="B7" s="9">
        <v>15</v>
      </c>
      <c r="C7" s="9">
        <v>3</v>
      </c>
      <c r="D7" s="9">
        <v>36.5</v>
      </c>
      <c r="E7" s="10" t="s">
        <v>48</v>
      </c>
      <c r="F7" s="10" t="s">
        <v>14</v>
      </c>
      <c r="G7" s="11">
        <f t="shared" si="0"/>
        <v>0.15</v>
      </c>
      <c r="H7" s="11">
        <f t="shared" si="0"/>
        <v>0.03</v>
      </c>
      <c r="I7" s="11">
        <f t="shared" si="0"/>
        <v>0.36499999999999999</v>
      </c>
      <c r="J7" s="11" t="e">
        <f t="shared" si="0"/>
        <v>#VALUE!</v>
      </c>
      <c r="K7" s="12" t="e">
        <f t="shared" si="0"/>
        <v>#VALUE!</v>
      </c>
      <c r="L7" s="20">
        <f t="shared" si="1"/>
        <v>2.4083333333333332</v>
      </c>
      <c r="M7" s="20">
        <f t="shared" si="1"/>
        <v>15.681666666666667</v>
      </c>
      <c r="N7" s="20">
        <f t="shared" si="1"/>
        <v>0.55236301369863017</v>
      </c>
      <c r="O7" s="12" t="e">
        <f t="shared" si="1"/>
        <v>#VALUE!</v>
      </c>
      <c r="P7" s="12" t="e">
        <f t="shared" si="1"/>
        <v>#VALUE!</v>
      </c>
      <c r="Q7" s="12" t="e">
        <f t="shared" si="2"/>
        <v>#VALUE!</v>
      </c>
      <c r="R7" s="15" t="e">
        <v>#VALUE!</v>
      </c>
      <c r="S7" s="19"/>
      <c r="T7" s="26" t="s">
        <v>15</v>
      </c>
      <c r="U7" s="29"/>
      <c r="V7" s="21">
        <v>0.60357142857142865</v>
      </c>
      <c r="W7" s="21">
        <v>0.53635135135135137</v>
      </c>
      <c r="X7" s="21">
        <v>0.55236301369863017</v>
      </c>
      <c r="Y7" s="21">
        <v>0.60357142857142865</v>
      </c>
      <c r="Z7" s="21">
        <v>0.70096153846153852</v>
      </c>
      <c r="AA7" s="21">
        <v>0.80662913907284761</v>
      </c>
      <c r="AB7" s="21">
        <v>0.9257142857142856</v>
      </c>
      <c r="AC7" s="21">
        <v>1.053076923076923</v>
      </c>
      <c r="AD7" s="21">
        <v>1.1633163265306123</v>
      </c>
      <c r="AE7" s="21">
        <v>1.3827272727272728</v>
      </c>
      <c r="AF7" s="21">
        <v>1.7265789473684214</v>
      </c>
      <c r="AG7" s="21">
        <v>2.2049999999999996</v>
      </c>
      <c r="AH7" s="21">
        <v>2.641428571428571</v>
      </c>
      <c r="AI7" s="21">
        <v>3.6004545454545456</v>
      </c>
      <c r="AJ7" s="21">
        <v>4.7258181818181813</v>
      </c>
      <c r="AK7" s="21">
        <v>6.7248076923076932</v>
      </c>
      <c r="AL7" s="21">
        <v>9.0249999999999986</v>
      </c>
      <c r="AM7" s="21">
        <v>11.52</v>
      </c>
      <c r="AN7" s="21">
        <v>19.012499999999999</v>
      </c>
      <c r="AO7" s="21">
        <v>24.009999999999998</v>
      </c>
      <c r="AP7" s="21">
        <v>21.738272727272726</v>
      </c>
      <c r="AQ7" s="21">
        <v>21.738272727272726</v>
      </c>
      <c r="AR7" s="21">
        <v>24.009999999999998</v>
      </c>
      <c r="AS7" s="21">
        <v>49.004999999999995</v>
      </c>
      <c r="AT7" s="21">
        <v>40.672666666666665</v>
      </c>
      <c r="AU7" s="21">
        <v>19.012499999999999</v>
      </c>
      <c r="AV7" s="21">
        <v>9.0249999999999986</v>
      </c>
      <c r="AW7" s="21">
        <v>3.4053260869565221</v>
      </c>
      <c r="AX7" s="21">
        <v>1.7265789473684214</v>
      </c>
      <c r="AY7" s="21">
        <v>0.9257142857142856</v>
      </c>
      <c r="AZ7" s="21">
        <v>0.43706790123456785</v>
      </c>
    </row>
    <row r="8" spans="1:52" x14ac:dyDescent="0.25">
      <c r="A8" s="22">
        <v>430</v>
      </c>
      <c r="B8" s="9">
        <v>10.5</v>
      </c>
      <c r="C8" s="9">
        <v>1</v>
      </c>
      <c r="D8" s="9">
        <v>35</v>
      </c>
      <c r="E8" s="10" t="s">
        <v>49</v>
      </c>
      <c r="F8" s="10" t="s">
        <v>16</v>
      </c>
      <c r="G8" s="11">
        <f t="shared" si="0"/>
        <v>0.105</v>
      </c>
      <c r="H8" s="11">
        <f t="shared" si="0"/>
        <v>0.01</v>
      </c>
      <c r="I8" s="11">
        <f t="shared" si="0"/>
        <v>0.35</v>
      </c>
      <c r="J8" s="11" t="e">
        <f t="shared" si="0"/>
        <v>#VALUE!</v>
      </c>
      <c r="K8" s="12" t="e">
        <f t="shared" si="0"/>
        <v>#VALUE!</v>
      </c>
      <c r="L8" s="20">
        <f t="shared" si="1"/>
        <v>3.8144047619047621</v>
      </c>
      <c r="M8" s="20">
        <f t="shared" si="1"/>
        <v>49.004999999999995</v>
      </c>
      <c r="N8" s="20">
        <f t="shared" si="1"/>
        <v>0.60357142857142865</v>
      </c>
      <c r="O8" s="12" t="e">
        <f t="shared" si="1"/>
        <v>#VALUE!</v>
      </c>
      <c r="P8" s="12" t="e">
        <f t="shared" si="1"/>
        <v>#VALUE!</v>
      </c>
      <c r="Q8" s="12" t="e">
        <f t="shared" si="2"/>
        <v>#VALUE!</v>
      </c>
      <c r="R8" s="1"/>
      <c r="S8" s="1"/>
    </row>
    <row r="9" spans="1:52" x14ac:dyDescent="0.25">
      <c r="A9" s="22">
        <v>440</v>
      </c>
      <c r="B9" s="9">
        <v>8</v>
      </c>
      <c r="C9" s="9">
        <v>1</v>
      </c>
      <c r="D9" s="9">
        <v>32.5</v>
      </c>
      <c r="E9" s="10" t="s">
        <v>50</v>
      </c>
      <c r="F9" s="10" t="s">
        <v>17</v>
      </c>
      <c r="G9" s="11">
        <f t="shared" si="0"/>
        <v>0.08</v>
      </c>
      <c r="H9" s="11">
        <f t="shared" si="0"/>
        <v>0.01</v>
      </c>
      <c r="I9" s="11">
        <f t="shared" si="0"/>
        <v>0.32500000000000001</v>
      </c>
      <c r="J9" s="11" t="e">
        <f t="shared" si="0"/>
        <v>#VALUE!</v>
      </c>
      <c r="K9" s="12" t="e">
        <f t="shared" si="0"/>
        <v>#VALUE!</v>
      </c>
      <c r="L9" s="20">
        <f t="shared" si="1"/>
        <v>5.29</v>
      </c>
      <c r="M9" s="20">
        <f t="shared" si="1"/>
        <v>49.004999999999995</v>
      </c>
      <c r="N9" s="20">
        <f t="shared" si="1"/>
        <v>0.70096153846153852</v>
      </c>
      <c r="O9" s="12" t="e">
        <f t="shared" si="1"/>
        <v>#VALUE!</v>
      </c>
      <c r="P9" s="12" t="e">
        <f t="shared" si="1"/>
        <v>#VALUE!</v>
      </c>
      <c r="Q9" s="12" t="e">
        <f t="shared" si="2"/>
        <v>#VALUE!</v>
      </c>
      <c r="R9" s="1"/>
      <c r="S9" s="1"/>
    </row>
    <row r="10" spans="1:52" x14ac:dyDescent="0.25">
      <c r="A10" s="22">
        <v>450</v>
      </c>
      <c r="B10" s="9">
        <v>6</v>
      </c>
      <c r="C10" s="9">
        <v>1</v>
      </c>
      <c r="D10" s="9">
        <v>30.2</v>
      </c>
      <c r="E10" s="10" t="s">
        <v>51</v>
      </c>
      <c r="F10" s="10" t="s">
        <v>18</v>
      </c>
      <c r="G10" s="11">
        <f t="shared" si="0"/>
        <v>0.06</v>
      </c>
      <c r="H10" s="11">
        <f t="shared" si="0"/>
        <v>0.01</v>
      </c>
      <c r="I10" s="11">
        <f t="shared" si="0"/>
        <v>0.30199999999999999</v>
      </c>
      <c r="J10" s="11" t="e">
        <f t="shared" si="0"/>
        <v>#VALUE!</v>
      </c>
      <c r="K10" s="12" t="e">
        <f t="shared" si="0"/>
        <v>#VALUE!</v>
      </c>
      <c r="L10" s="20">
        <f t="shared" si="1"/>
        <v>7.3633333333333333</v>
      </c>
      <c r="M10" s="20">
        <f t="shared" si="1"/>
        <v>49.004999999999995</v>
      </c>
      <c r="N10" s="20">
        <f t="shared" si="1"/>
        <v>0.80662913907284761</v>
      </c>
      <c r="O10" s="12" t="e">
        <f t="shared" si="1"/>
        <v>#VALUE!</v>
      </c>
      <c r="P10" s="12" t="e">
        <f t="shared" si="1"/>
        <v>#VALUE!</v>
      </c>
      <c r="Q10" s="12" t="e">
        <f t="shared" si="2"/>
        <v>#VALUE!</v>
      </c>
      <c r="R10" s="1"/>
      <c r="S10" s="1"/>
      <c r="V10" s="2">
        <f t="array" ref="V10:X12">MINVERSE(MMULT(V5:AZ7,L5:N35))</f>
        <v>4.9533470705383708E-4</v>
      </c>
      <c r="W10" s="2">
        <v>-8.1319122356224787E-5</v>
      </c>
      <c r="X10" s="2">
        <v>-4.8271205047671441E-5</v>
      </c>
    </row>
    <row r="11" spans="1:52" x14ac:dyDescent="0.25">
      <c r="A11" s="22">
        <v>460</v>
      </c>
      <c r="B11" s="9">
        <v>5</v>
      </c>
      <c r="C11" s="9">
        <v>1</v>
      </c>
      <c r="D11" s="9">
        <v>28</v>
      </c>
      <c r="E11" s="10" t="s">
        <v>52</v>
      </c>
      <c r="F11" s="10" t="s">
        <v>19</v>
      </c>
      <c r="G11" s="11">
        <f t="shared" si="0"/>
        <v>0.05</v>
      </c>
      <c r="H11" s="11">
        <f t="shared" si="0"/>
        <v>0.01</v>
      </c>
      <c r="I11" s="11">
        <f t="shared" si="0"/>
        <v>0.28000000000000003</v>
      </c>
      <c r="J11" s="11" t="e">
        <f t="shared" si="0"/>
        <v>#VALUE!</v>
      </c>
      <c r="K11" s="12" t="e">
        <f t="shared" si="0"/>
        <v>#VALUE!</v>
      </c>
      <c r="L11" s="20">
        <f t="shared" si="1"/>
        <v>9.0249999999999986</v>
      </c>
      <c r="M11" s="20">
        <f t="shared" si="1"/>
        <v>49.004999999999995</v>
      </c>
      <c r="N11" s="20">
        <f t="shared" si="1"/>
        <v>0.9257142857142856</v>
      </c>
      <c r="O11" s="12" t="e">
        <f t="shared" si="1"/>
        <v>#VALUE!</v>
      </c>
      <c r="P11" s="12" t="e">
        <f t="shared" si="1"/>
        <v>#VALUE!</v>
      </c>
      <c r="Q11" s="12" t="e">
        <f t="shared" si="2"/>
        <v>#VALUE!</v>
      </c>
      <c r="R11" s="1"/>
      <c r="S11" s="1"/>
      <c r="V11" s="2">
        <v>-8.1319122356224774E-5</v>
      </c>
      <c r="W11" s="2">
        <v>1.0727335014522327E-4</v>
      </c>
      <c r="X11" s="2">
        <v>5.1860419087175368E-6</v>
      </c>
    </row>
    <row r="12" spans="1:52" x14ac:dyDescent="0.25">
      <c r="A12" s="22">
        <v>470</v>
      </c>
      <c r="B12" s="9">
        <v>4</v>
      </c>
      <c r="C12" s="9">
        <v>2</v>
      </c>
      <c r="D12" s="9">
        <v>26</v>
      </c>
      <c r="E12" s="10" t="s">
        <v>53</v>
      </c>
      <c r="F12" s="10" t="s">
        <v>21</v>
      </c>
      <c r="G12" s="11">
        <f t="shared" si="0"/>
        <v>0.04</v>
      </c>
      <c r="H12" s="11">
        <f t="shared" si="0"/>
        <v>0.02</v>
      </c>
      <c r="I12" s="11">
        <f t="shared" si="0"/>
        <v>0.26</v>
      </c>
      <c r="J12" s="11" t="e">
        <f t="shared" si="0"/>
        <v>#VALUE!</v>
      </c>
      <c r="K12" s="12" t="e">
        <f t="shared" si="0"/>
        <v>#VALUE!</v>
      </c>
      <c r="L12" s="20">
        <f t="shared" si="1"/>
        <v>11.52</v>
      </c>
      <c r="M12" s="20">
        <f t="shared" si="1"/>
        <v>24.009999999999998</v>
      </c>
      <c r="N12" s="20">
        <f t="shared" si="1"/>
        <v>1.053076923076923</v>
      </c>
      <c r="O12" s="12" t="e">
        <f t="shared" si="1"/>
        <v>#VALUE!</v>
      </c>
      <c r="P12" s="12" t="e">
        <f t="shared" si="1"/>
        <v>#VALUE!</v>
      </c>
      <c r="Q12" s="12" t="e">
        <f t="shared" si="2"/>
        <v>#VALUE!</v>
      </c>
      <c r="R12" s="1"/>
      <c r="S12" s="1"/>
      <c r="V12" s="2">
        <v>-4.8271205047671448E-5</v>
      </c>
      <c r="W12" s="2">
        <v>5.1860419087175377E-6</v>
      </c>
      <c r="X12" s="2">
        <v>1.4193855790086505E-4</v>
      </c>
    </row>
    <row r="13" spans="1:52" x14ac:dyDescent="0.25">
      <c r="A13" s="22">
        <v>480</v>
      </c>
      <c r="B13" s="9">
        <v>3.5</v>
      </c>
      <c r="C13" s="9">
        <v>5</v>
      </c>
      <c r="D13" s="9">
        <v>24.5</v>
      </c>
      <c r="E13" s="10" t="s">
        <v>54</v>
      </c>
      <c r="F13" s="10" t="s">
        <v>22</v>
      </c>
      <c r="G13" s="11">
        <f t="shared" si="0"/>
        <v>3.5000000000000003E-2</v>
      </c>
      <c r="H13" s="11">
        <f t="shared" si="0"/>
        <v>0.05</v>
      </c>
      <c r="I13" s="11">
        <f t="shared" si="0"/>
        <v>0.245</v>
      </c>
      <c r="J13" s="11" t="e">
        <f t="shared" si="0"/>
        <v>#VALUE!</v>
      </c>
      <c r="K13" s="12" t="e">
        <f t="shared" si="0"/>
        <v>#VALUE!</v>
      </c>
      <c r="L13" s="20">
        <f t="shared" si="1"/>
        <v>13.303214285714285</v>
      </c>
      <c r="M13" s="20">
        <f t="shared" si="1"/>
        <v>9.0249999999999986</v>
      </c>
      <c r="N13" s="20">
        <f t="shared" si="1"/>
        <v>1.1633163265306123</v>
      </c>
      <c r="O13" s="12" t="e">
        <f t="shared" si="1"/>
        <v>#VALUE!</v>
      </c>
      <c r="P13" s="12" t="e">
        <f t="shared" si="1"/>
        <v>#VALUE!</v>
      </c>
      <c r="Q13" s="12" t="e">
        <f t="shared" si="2"/>
        <v>#VALUE!</v>
      </c>
      <c r="R13" s="1"/>
      <c r="S13" s="1"/>
    </row>
    <row r="14" spans="1:52" x14ac:dyDescent="0.25">
      <c r="A14" s="22">
        <v>490</v>
      </c>
      <c r="B14" s="9">
        <v>3.3</v>
      </c>
      <c r="C14" s="9">
        <v>14</v>
      </c>
      <c r="D14" s="9">
        <v>22</v>
      </c>
      <c r="E14" s="10" t="s">
        <v>55</v>
      </c>
      <c r="F14" s="10" t="s">
        <v>23</v>
      </c>
      <c r="G14" s="11">
        <f t="shared" si="0"/>
        <v>3.3000000000000002E-2</v>
      </c>
      <c r="H14" s="11">
        <f t="shared" si="0"/>
        <v>0.14000000000000001</v>
      </c>
      <c r="I14" s="11">
        <f t="shared" si="0"/>
        <v>0.22</v>
      </c>
      <c r="J14" s="11" t="e">
        <f t="shared" si="0"/>
        <v>#VALUE!</v>
      </c>
      <c r="K14" s="12" t="e">
        <f t="shared" si="0"/>
        <v>#VALUE!</v>
      </c>
      <c r="L14" s="20">
        <f t="shared" si="1"/>
        <v>14.168015151515149</v>
      </c>
      <c r="M14" s="20">
        <f t="shared" si="1"/>
        <v>2.641428571428571</v>
      </c>
      <c r="N14" s="20">
        <f t="shared" si="1"/>
        <v>1.3827272727272728</v>
      </c>
      <c r="O14" s="12" t="e">
        <f t="shared" si="1"/>
        <v>#VALUE!</v>
      </c>
      <c r="P14" s="12" t="e">
        <f t="shared" si="1"/>
        <v>#VALUE!</v>
      </c>
      <c r="Q14" s="12" t="e">
        <f t="shared" si="2"/>
        <v>#VALUE!</v>
      </c>
      <c r="R14" s="1"/>
      <c r="S14" s="1"/>
    </row>
    <row r="15" spans="1:52" x14ac:dyDescent="0.25">
      <c r="A15" s="22">
        <v>500</v>
      </c>
      <c r="B15" s="9">
        <v>3</v>
      </c>
      <c r="C15" s="9">
        <v>30</v>
      </c>
      <c r="D15" s="9">
        <v>19</v>
      </c>
      <c r="E15" s="10" t="s">
        <v>56</v>
      </c>
      <c r="F15" s="10" t="s">
        <v>24</v>
      </c>
      <c r="G15" s="11">
        <f t="shared" si="0"/>
        <v>0.03</v>
      </c>
      <c r="H15" s="11">
        <f t="shared" si="0"/>
        <v>0.3</v>
      </c>
      <c r="I15" s="11">
        <f t="shared" si="0"/>
        <v>0.19</v>
      </c>
      <c r="J15" s="11" t="e">
        <f t="shared" si="0"/>
        <v>#VALUE!</v>
      </c>
      <c r="K15" s="12" t="e">
        <f t="shared" si="0"/>
        <v>#VALUE!</v>
      </c>
      <c r="L15" s="20">
        <f t="shared" si="1"/>
        <v>15.681666666666667</v>
      </c>
      <c r="M15" s="20">
        <f t="shared" si="1"/>
        <v>0.81666666666666654</v>
      </c>
      <c r="N15" s="20">
        <f t="shared" si="1"/>
        <v>1.7265789473684214</v>
      </c>
      <c r="O15" s="12" t="e">
        <f t="shared" si="1"/>
        <v>#VALUE!</v>
      </c>
      <c r="P15" s="12" t="e">
        <f t="shared" si="1"/>
        <v>#VALUE!</v>
      </c>
      <c r="Q15" s="12" t="e">
        <f t="shared" si="2"/>
        <v>#VALUE!</v>
      </c>
      <c r="R15" s="1"/>
      <c r="S15" s="1"/>
      <c r="V15" s="3">
        <f t="array" ref="V15:AZ17">MMULT(V10:X12,V5:AZ7)</f>
        <v>1.0812886284251017E-4</v>
      </c>
      <c r="W15" s="3">
        <v>1.6537975307361728E-4</v>
      </c>
      <c r="X15" s="3">
        <v>-1.0895151255653708E-4</v>
      </c>
      <c r="Y15" s="3">
        <v>-2.1247716459334258E-3</v>
      </c>
      <c r="Z15" s="3">
        <v>-1.3985592489056051E-3</v>
      </c>
      <c r="AA15" s="3">
        <v>-3.7666599202998695E-4</v>
      </c>
      <c r="AB15" s="3">
        <v>4.4066679599281055E-4</v>
      </c>
      <c r="AC15" s="3">
        <v>3.7029504054024286E-3</v>
      </c>
      <c r="AD15" s="3">
        <v>5.799483990890514E-3</v>
      </c>
      <c r="AE15" s="3">
        <v>6.7363650697080278E-3</v>
      </c>
      <c r="AF15" s="3">
        <v>7.6179191014589245E-3</v>
      </c>
      <c r="AG15" s="3">
        <v>8.2300948170871205E-3</v>
      </c>
      <c r="AH15" s="3">
        <v>8.2216949011632897E-3</v>
      </c>
      <c r="AI15" s="3">
        <v>7.5901611789618243E-3</v>
      </c>
      <c r="AJ15" s="3">
        <v>7.021551529603925E-3</v>
      </c>
      <c r="AK15" s="3">
        <v>6.6910253336544189E-3</v>
      </c>
      <c r="AL15" s="3">
        <v>5.2685752216460628E-3</v>
      </c>
      <c r="AM15" s="3">
        <v>3.0896237289424026E-3</v>
      </c>
      <c r="AN15" s="3">
        <v>9.7023504282623524E-4</v>
      </c>
      <c r="AO15" s="3">
        <v>-2.7118116487685935E-4</v>
      </c>
      <c r="AP15" s="3">
        <v>-6.332942555562172E-4</v>
      </c>
      <c r="AQ15" s="3">
        <v>-8.1418859387455964E-4</v>
      </c>
      <c r="AR15" s="3">
        <v>-1.0568420319339189E-3</v>
      </c>
      <c r="AS15" s="3">
        <v>-2.3232273736391064E-3</v>
      </c>
      <c r="AT15" s="3">
        <v>-1.9436795311396579E-3</v>
      </c>
      <c r="AU15" s="3">
        <v>-9.0485746435481145E-4</v>
      </c>
      <c r="AV15" s="3">
        <v>-4.2610378723984346E-4</v>
      </c>
      <c r="AW15" s="3">
        <v>-1.5597530509155769E-4</v>
      </c>
      <c r="AX15" s="3">
        <v>-7.5510271845914364E-5</v>
      </c>
      <c r="AY15" s="3">
        <v>-3.6949043690068105E-5</v>
      </c>
      <c r="AZ15" s="3">
        <v>-1.509468103813468E-5</v>
      </c>
    </row>
    <row r="16" spans="1:52" x14ac:dyDescent="0.25">
      <c r="A16" s="22">
        <v>510</v>
      </c>
      <c r="B16" s="9">
        <v>2.8</v>
      </c>
      <c r="C16" s="9">
        <v>50</v>
      </c>
      <c r="D16" s="9">
        <v>16</v>
      </c>
      <c r="E16" s="10" t="s">
        <v>57</v>
      </c>
      <c r="F16" s="10" t="s">
        <v>25</v>
      </c>
      <c r="G16" s="11">
        <f t="shared" si="0"/>
        <v>2.7999999999999997E-2</v>
      </c>
      <c r="H16" s="11">
        <f t="shared" si="0"/>
        <v>0.5</v>
      </c>
      <c r="I16" s="11">
        <f t="shared" si="0"/>
        <v>0.16</v>
      </c>
      <c r="J16" s="11" t="e">
        <f t="shared" si="0"/>
        <v>#VALUE!</v>
      </c>
      <c r="K16" s="12" t="e">
        <f t="shared" si="0"/>
        <v>#VALUE!</v>
      </c>
      <c r="L16" s="20">
        <f t="shared" si="1"/>
        <v>16.871142857142857</v>
      </c>
      <c r="M16" s="20">
        <f t="shared" si="1"/>
        <v>0.25</v>
      </c>
      <c r="N16" s="20">
        <f t="shared" si="1"/>
        <v>2.2049999999999996</v>
      </c>
      <c r="O16" s="12" t="e">
        <f t="shared" si="1"/>
        <v>#VALUE!</v>
      </c>
      <c r="P16" s="12" t="e">
        <f t="shared" si="1"/>
        <v>#VALUE!</v>
      </c>
      <c r="Q16" s="12" t="e">
        <f t="shared" si="2"/>
        <v>#VALUE!</v>
      </c>
      <c r="R16" s="1"/>
      <c r="S16" s="1"/>
      <c r="V16" s="3">
        <v>6.7218323814394643E-4</v>
      </c>
      <c r="W16" s="3">
        <v>8.1903747600119647E-4</v>
      </c>
      <c r="X16" s="3">
        <v>1.4892459439239682E-3</v>
      </c>
      <c r="Y16" s="3">
        <v>4.9498766230406423E-3</v>
      </c>
      <c r="Z16" s="3">
        <v>4.8303875825170981E-3</v>
      </c>
      <c r="AA16" s="3">
        <v>4.6623339321036888E-3</v>
      </c>
      <c r="AB16" s="3">
        <v>4.5278262376829501E-3</v>
      </c>
      <c r="AC16" s="3">
        <v>1.644298148499281E-3</v>
      </c>
      <c r="AD16" s="3">
        <v>-1.0763071794795425E-4</v>
      </c>
      <c r="AE16" s="3">
        <v>-8.6160478403976256E-4</v>
      </c>
      <c r="AF16" s="3">
        <v>-1.1786586903511703E-3</v>
      </c>
      <c r="AG16" s="3">
        <v>-1.3336929703443195E-3</v>
      </c>
      <c r="AH16" s="3">
        <v>-1.348139520716889E-3</v>
      </c>
      <c r="AI16" s="3">
        <v>-1.2516474795031618E-3</v>
      </c>
      <c r="AJ16" s="3">
        <v>-1.1627567548203751E-3</v>
      </c>
      <c r="AK16" s="3">
        <v>-1.1142612745600241E-3</v>
      </c>
      <c r="AL16" s="3">
        <v>-8.87310427563903E-4</v>
      </c>
      <c r="AM16" s="3">
        <v>-5.3691729872341399E-4</v>
      </c>
      <c r="AN16" s="3">
        <v>-2.0971683550747932E-4</v>
      </c>
      <c r="AO16" s="3">
        <v>-1.959985175447015E-5</v>
      </c>
      <c r="AP16" s="3">
        <v>4.586576577871802E-5</v>
      </c>
      <c r="AQ16" s="3">
        <v>7.5467197218096008E-5</v>
      </c>
      <c r="AR16" s="3">
        <v>1.0899006233404084E-4</v>
      </c>
      <c r="AS16" s="3">
        <v>2.4844019433111815E-4</v>
      </c>
      <c r="AT16" s="3">
        <v>2.0886081745094927E-4</v>
      </c>
      <c r="AU16" s="3">
        <v>9.7552309101213135E-5</v>
      </c>
      <c r="AV16" s="3">
        <v>4.6226666741391306E-5</v>
      </c>
      <c r="AW16" s="3">
        <v>1.7192739430680657E-5</v>
      </c>
      <c r="AX16" s="3">
        <v>8.5802820781171788E-6</v>
      </c>
      <c r="AY16" s="3">
        <v>4.299186706351883E-6</v>
      </c>
      <c r="AZ16" s="3">
        <v>1.9195876682634492E-6</v>
      </c>
    </row>
    <row r="17" spans="1:52" x14ac:dyDescent="0.25">
      <c r="A17" s="22">
        <v>520</v>
      </c>
      <c r="B17" s="9">
        <v>2.8</v>
      </c>
      <c r="C17" s="9">
        <v>65</v>
      </c>
      <c r="D17" s="9">
        <v>14</v>
      </c>
      <c r="E17" s="10" t="s">
        <v>58</v>
      </c>
      <c r="F17" s="10" t="s">
        <v>26</v>
      </c>
      <c r="G17" s="11">
        <f t="shared" si="0"/>
        <v>2.7999999999999997E-2</v>
      </c>
      <c r="H17" s="11">
        <f t="shared" si="0"/>
        <v>0.65</v>
      </c>
      <c r="I17" s="11">
        <f t="shared" si="0"/>
        <v>0.14000000000000001</v>
      </c>
      <c r="J17" s="11" t="e">
        <f t="shared" si="0"/>
        <v>#VALUE!</v>
      </c>
      <c r="K17" s="12" t="e">
        <f t="shared" si="0"/>
        <v>#VALUE!</v>
      </c>
      <c r="L17" s="20">
        <f t="shared" si="1"/>
        <v>16.871142857142857</v>
      </c>
      <c r="M17" s="20">
        <f t="shared" si="1"/>
        <v>9.4230769230769215E-2</v>
      </c>
      <c r="N17" s="20">
        <f t="shared" si="1"/>
        <v>2.641428571428571</v>
      </c>
      <c r="O17" s="12" t="e">
        <f t="shared" si="1"/>
        <v>#VALUE!</v>
      </c>
      <c r="P17" s="12" t="e">
        <f t="shared" si="1"/>
        <v>#VALUE!</v>
      </c>
      <c r="Q17" s="12" t="e">
        <f t="shared" si="2"/>
        <v>#VALUE!</v>
      </c>
      <c r="R17" s="1"/>
      <c r="S17" s="1"/>
      <c r="V17" s="3">
        <v>5.2127901344089051E-5</v>
      </c>
      <c r="W17" s="3">
        <v>3.277308147057152E-5</v>
      </c>
      <c r="X17" s="3">
        <v>4.3474237977556129E-5</v>
      </c>
      <c r="Y17" s="3">
        <v>1.5568612750157732E-4</v>
      </c>
      <c r="Z17" s="3">
        <v>9.8280778947723531E-5</v>
      </c>
      <c r="AA17" s="3">
        <v>1.3196787329831811E-5</v>
      </c>
      <c r="AB17" s="3">
        <v>-5.0111091076016746E-5</v>
      </c>
      <c r="AC17" s="3">
        <v>-2.8209519610064836E-4</v>
      </c>
      <c r="AD17" s="3">
        <v>-4.3023871458236366E-4</v>
      </c>
      <c r="AE17" s="3">
        <v>-4.7394629016588594E-4</v>
      </c>
      <c r="AF17" s="3">
        <v>-5.0766955370564783E-4</v>
      </c>
      <c r="AG17" s="3">
        <v>-5.001193655971135E-4</v>
      </c>
      <c r="AH17" s="3">
        <v>-4.3898114930066544E-4</v>
      </c>
      <c r="AI17" s="3">
        <v>-2.4569274521820533E-4</v>
      </c>
      <c r="AJ17" s="3">
        <v>-3.5801995199393182E-5</v>
      </c>
      <c r="AK17" s="3">
        <v>2.7074709116023778E-4</v>
      </c>
      <c r="AL17" s="3">
        <v>7.2504085395384984E-4</v>
      </c>
      <c r="AM17" s="3">
        <v>1.279797669800182E-3</v>
      </c>
      <c r="AN17" s="3">
        <v>2.5145712048086355E-3</v>
      </c>
      <c r="AO17" s="3">
        <v>3.3213784645506313E-3</v>
      </c>
      <c r="AP17" s="3">
        <v>3.0449137080927348E-3</v>
      </c>
      <c r="AQ17" s="3">
        <v>3.0625449665596712E-3</v>
      </c>
      <c r="AR17" s="3">
        <v>3.397953877013294E-3</v>
      </c>
      <c r="AS17" s="3">
        <v>6.9515402813707149E-3</v>
      </c>
      <c r="AT17" s="3">
        <v>5.7710721164922233E-3</v>
      </c>
      <c r="AU17" s="3">
        <v>2.6973186123008803E-3</v>
      </c>
      <c r="AV17" s="3">
        <v>1.2800365711232537E-3</v>
      </c>
      <c r="AW17" s="3">
        <v>4.8250150132100335E-4</v>
      </c>
      <c r="AX17" s="3">
        <v>2.4427811183617027E-4</v>
      </c>
      <c r="AY17" s="3">
        <v>1.3061822809349457E-4</v>
      </c>
      <c r="AZ17" s="3">
        <v>6.143315744072561E-5</v>
      </c>
    </row>
    <row r="18" spans="1:52" x14ac:dyDescent="0.25">
      <c r="A18" s="22">
        <v>530</v>
      </c>
      <c r="B18" s="9">
        <v>3</v>
      </c>
      <c r="C18" s="9">
        <v>74</v>
      </c>
      <c r="D18" s="9">
        <v>11</v>
      </c>
      <c r="E18" s="10" t="s">
        <v>59</v>
      </c>
      <c r="F18" s="10" t="s">
        <v>27</v>
      </c>
      <c r="G18" s="11">
        <f t="shared" si="0"/>
        <v>0.03</v>
      </c>
      <c r="H18" s="11">
        <f t="shared" si="0"/>
        <v>0.74</v>
      </c>
      <c r="I18" s="11">
        <f t="shared" si="0"/>
        <v>0.11</v>
      </c>
      <c r="J18" s="11" t="e">
        <f t="shared" si="0"/>
        <v>#VALUE!</v>
      </c>
      <c r="K18" s="12" t="e">
        <f t="shared" si="0"/>
        <v>#VALUE!</v>
      </c>
      <c r="L18" s="20">
        <f t="shared" si="1"/>
        <v>15.681666666666667</v>
      </c>
      <c r="M18" s="20">
        <f t="shared" si="1"/>
        <v>4.5675675675675681E-2</v>
      </c>
      <c r="N18" s="20">
        <f t="shared" si="1"/>
        <v>3.6004545454545456</v>
      </c>
      <c r="O18" s="12" t="e">
        <f t="shared" si="1"/>
        <v>#VALUE!</v>
      </c>
      <c r="P18" s="12" t="e">
        <f t="shared" si="1"/>
        <v>#VALUE!</v>
      </c>
      <c r="Q18" s="12" t="e">
        <f t="shared" si="2"/>
        <v>#VALUE!</v>
      </c>
      <c r="R18" s="1"/>
      <c r="S18" s="1"/>
    </row>
    <row r="19" spans="1:52" x14ac:dyDescent="0.25">
      <c r="A19" s="22">
        <v>540</v>
      </c>
      <c r="B19" s="9">
        <v>3.2</v>
      </c>
      <c r="C19" s="9">
        <v>78</v>
      </c>
      <c r="D19" s="9">
        <v>8.8000000000000007</v>
      </c>
      <c r="E19" s="10" t="s">
        <v>60</v>
      </c>
      <c r="F19" s="10" t="s">
        <v>28</v>
      </c>
      <c r="G19" s="11">
        <f t="shared" si="0"/>
        <v>3.2000000000000001E-2</v>
      </c>
      <c r="H19" s="11">
        <f t="shared" si="0"/>
        <v>0.78</v>
      </c>
      <c r="I19" s="11">
        <f t="shared" si="0"/>
        <v>8.8000000000000009E-2</v>
      </c>
      <c r="J19" s="11" t="e">
        <f t="shared" si="0"/>
        <v>#VALUE!</v>
      </c>
      <c r="K19" s="12" t="e">
        <f t="shared" si="0"/>
        <v>#VALUE!</v>
      </c>
      <c r="L19" s="20">
        <f t="shared" si="1"/>
        <v>14.641</v>
      </c>
      <c r="M19" s="20">
        <f t="shared" si="1"/>
        <v>3.102564102564102E-2</v>
      </c>
      <c r="N19" s="20">
        <f t="shared" si="1"/>
        <v>4.7258181818181813</v>
      </c>
      <c r="O19" s="12" t="e">
        <f t="shared" si="1"/>
        <v>#VALUE!</v>
      </c>
      <c r="P19" s="12" t="e">
        <f t="shared" si="1"/>
        <v>#VALUE!</v>
      </c>
      <c r="Q19" s="12" t="e">
        <f t="shared" si="2"/>
        <v>#VALUE!</v>
      </c>
      <c r="R19" s="1"/>
      <c r="S19" s="1"/>
    </row>
    <row r="20" spans="1:52" x14ac:dyDescent="0.25">
      <c r="A20" s="22">
        <v>550</v>
      </c>
      <c r="B20" s="9">
        <v>3.3</v>
      </c>
      <c r="C20" s="9">
        <v>79</v>
      </c>
      <c r="D20" s="9">
        <v>6.5</v>
      </c>
      <c r="E20" s="10" t="s">
        <v>61</v>
      </c>
      <c r="F20" s="10" t="s">
        <v>29</v>
      </c>
      <c r="G20" s="11">
        <f t="shared" si="0"/>
        <v>3.3000000000000002E-2</v>
      </c>
      <c r="H20" s="11">
        <f t="shared" si="0"/>
        <v>0.79</v>
      </c>
      <c r="I20" s="11">
        <f t="shared" si="0"/>
        <v>6.5000000000000002E-2</v>
      </c>
      <c r="J20" s="11" t="e">
        <f t="shared" si="0"/>
        <v>#VALUE!</v>
      </c>
      <c r="K20" s="12" t="e">
        <f t="shared" si="0"/>
        <v>#VALUE!</v>
      </c>
      <c r="L20" s="20">
        <f t="shared" si="1"/>
        <v>14.168015151515149</v>
      </c>
      <c r="M20" s="20">
        <f t="shared" si="1"/>
        <v>2.7911392405063282E-2</v>
      </c>
      <c r="N20" s="20">
        <f t="shared" si="1"/>
        <v>6.7248076923076932</v>
      </c>
      <c r="O20" s="12" t="e">
        <f t="shared" si="1"/>
        <v>#VALUE!</v>
      </c>
      <c r="P20" s="12" t="e">
        <f t="shared" si="1"/>
        <v>#VALUE!</v>
      </c>
      <c r="Q20" s="12" t="e">
        <f t="shared" si="2"/>
        <v>#VALUE!</v>
      </c>
      <c r="R20" s="1"/>
      <c r="S20" s="1"/>
    </row>
    <row r="21" spans="1:52" x14ac:dyDescent="0.25">
      <c r="A21" s="22">
        <v>560</v>
      </c>
      <c r="B21" s="9">
        <v>4</v>
      </c>
      <c r="C21" s="9">
        <v>80</v>
      </c>
      <c r="D21" s="9">
        <v>5</v>
      </c>
      <c r="E21" s="10" t="s">
        <v>20</v>
      </c>
      <c r="F21" s="10" t="s">
        <v>30</v>
      </c>
      <c r="G21" s="11">
        <f t="shared" si="0"/>
        <v>0.04</v>
      </c>
      <c r="H21" s="11">
        <f t="shared" si="0"/>
        <v>0.8</v>
      </c>
      <c r="I21" s="11">
        <f t="shared" si="0"/>
        <v>0.05</v>
      </c>
      <c r="J21" s="11" t="e">
        <f t="shared" si="0"/>
        <v>#VALUE!</v>
      </c>
      <c r="K21" s="12" t="e">
        <f t="shared" si="0"/>
        <v>#VALUE!</v>
      </c>
      <c r="L21" s="20">
        <f t="shared" si="1"/>
        <v>11.52</v>
      </c>
      <c r="M21" s="20">
        <f t="shared" si="1"/>
        <v>2.4999999999999988E-2</v>
      </c>
      <c r="N21" s="20">
        <f t="shared" si="1"/>
        <v>9.0249999999999986</v>
      </c>
      <c r="O21" s="12" t="e">
        <f t="shared" si="1"/>
        <v>#VALUE!</v>
      </c>
      <c r="P21" s="12" t="e">
        <f t="shared" si="1"/>
        <v>#VALUE!</v>
      </c>
      <c r="Q21" s="12" t="e">
        <f t="shared" si="2"/>
        <v>#VALUE!</v>
      </c>
      <c r="R21" s="1"/>
      <c r="S21" s="1"/>
    </row>
    <row r="22" spans="1:52" x14ac:dyDescent="0.25">
      <c r="A22" s="22">
        <v>570</v>
      </c>
      <c r="B22" s="9">
        <v>6</v>
      </c>
      <c r="C22" s="9">
        <v>82</v>
      </c>
      <c r="D22" s="9">
        <v>4</v>
      </c>
      <c r="E22" s="10" t="s">
        <v>62</v>
      </c>
      <c r="F22" s="10" t="s">
        <v>31</v>
      </c>
      <c r="G22" s="11">
        <f t="shared" si="0"/>
        <v>0.06</v>
      </c>
      <c r="H22" s="11">
        <f t="shared" si="0"/>
        <v>0.82</v>
      </c>
      <c r="I22" s="11">
        <f t="shared" si="0"/>
        <v>0.04</v>
      </c>
      <c r="J22" s="11" t="e">
        <f t="shared" si="0"/>
        <v>#VALUE!</v>
      </c>
      <c r="K22" s="12" t="e">
        <f t="shared" si="0"/>
        <v>#VALUE!</v>
      </c>
      <c r="L22" s="20">
        <f t="shared" si="1"/>
        <v>7.3633333333333333</v>
      </c>
      <c r="M22" s="20">
        <f t="shared" si="1"/>
        <v>1.9756097560975624E-2</v>
      </c>
      <c r="N22" s="20">
        <f t="shared" si="1"/>
        <v>11.52</v>
      </c>
      <c r="O22" s="12" t="e">
        <f t="shared" si="1"/>
        <v>#VALUE!</v>
      </c>
      <c r="P22" s="12" t="e">
        <f t="shared" si="1"/>
        <v>#VALUE!</v>
      </c>
      <c r="Q22" s="12" t="e">
        <f t="shared" si="2"/>
        <v>#VALUE!</v>
      </c>
      <c r="R22" s="1"/>
      <c r="S22" s="1"/>
    </row>
    <row r="23" spans="1:52" x14ac:dyDescent="0.25">
      <c r="A23" s="22">
        <v>580</v>
      </c>
      <c r="B23" s="9">
        <v>10.5</v>
      </c>
      <c r="C23" s="9">
        <v>83</v>
      </c>
      <c r="D23" s="9">
        <v>2.5</v>
      </c>
      <c r="E23" s="10" t="s">
        <v>63</v>
      </c>
      <c r="F23" s="10" t="s">
        <v>32</v>
      </c>
      <c r="G23" s="11">
        <f t="shared" si="0"/>
        <v>0.105</v>
      </c>
      <c r="H23" s="11">
        <f t="shared" si="0"/>
        <v>0.83</v>
      </c>
      <c r="I23" s="11">
        <f t="shared" si="0"/>
        <v>2.5000000000000001E-2</v>
      </c>
      <c r="J23" s="11" t="e">
        <f t="shared" si="0"/>
        <v>#VALUE!</v>
      </c>
      <c r="K23" s="12" t="e">
        <f t="shared" si="0"/>
        <v>#VALUE!</v>
      </c>
      <c r="L23" s="20">
        <f t="shared" si="1"/>
        <v>3.8144047619047621</v>
      </c>
      <c r="M23" s="20">
        <f t="shared" si="1"/>
        <v>1.7409638554216875E-2</v>
      </c>
      <c r="N23" s="20">
        <f t="shared" si="1"/>
        <v>19.012499999999999</v>
      </c>
      <c r="O23" s="12" t="e">
        <f t="shared" si="1"/>
        <v>#VALUE!</v>
      </c>
      <c r="P23" s="12" t="e">
        <f t="shared" si="1"/>
        <v>#VALUE!</v>
      </c>
      <c r="Q23" s="12" t="e">
        <f t="shared" si="2"/>
        <v>#VALUE!</v>
      </c>
      <c r="R23" s="1"/>
      <c r="S23" s="1"/>
    </row>
    <row r="24" spans="1:52" x14ac:dyDescent="0.25">
      <c r="A24" s="22">
        <v>590</v>
      </c>
      <c r="B24" s="9">
        <v>18.5</v>
      </c>
      <c r="C24" s="9">
        <v>83</v>
      </c>
      <c r="D24" s="9">
        <v>2</v>
      </c>
      <c r="E24" s="10" t="s">
        <v>64</v>
      </c>
      <c r="F24" s="10" t="s">
        <v>33</v>
      </c>
      <c r="G24" s="11">
        <f t="shared" si="0"/>
        <v>0.185</v>
      </c>
      <c r="H24" s="11">
        <f t="shared" si="0"/>
        <v>0.83</v>
      </c>
      <c r="I24" s="11">
        <f t="shared" si="0"/>
        <v>0.02</v>
      </c>
      <c r="J24" s="11" t="e">
        <f t="shared" si="0"/>
        <v>#VALUE!</v>
      </c>
      <c r="K24" s="12" t="e">
        <f t="shared" si="0"/>
        <v>#VALUE!</v>
      </c>
      <c r="L24" s="20">
        <f t="shared" si="1"/>
        <v>1.7952027027027027</v>
      </c>
      <c r="M24" s="20">
        <f t="shared" si="1"/>
        <v>1.7409638554216875E-2</v>
      </c>
      <c r="N24" s="20">
        <f t="shared" si="1"/>
        <v>24.009999999999998</v>
      </c>
      <c r="O24" s="12" t="e">
        <f t="shared" si="1"/>
        <v>#VALUE!</v>
      </c>
      <c r="P24" s="12" t="e">
        <f t="shared" si="1"/>
        <v>#VALUE!</v>
      </c>
      <c r="Q24" s="12" t="e">
        <f t="shared" si="2"/>
        <v>#VALUE!</v>
      </c>
      <c r="R24" s="1"/>
      <c r="S24" s="1"/>
    </row>
    <row r="25" spans="1:52" x14ac:dyDescent="0.25">
      <c r="A25" s="22">
        <v>600</v>
      </c>
      <c r="B25" s="9">
        <v>29.5</v>
      </c>
      <c r="C25" s="9">
        <v>84</v>
      </c>
      <c r="D25" s="9">
        <v>2.2000000000000002</v>
      </c>
      <c r="E25" s="13">
        <v>29.06</v>
      </c>
      <c r="F25" s="10" t="s">
        <v>34</v>
      </c>
      <c r="G25" s="11">
        <f t="shared" si="0"/>
        <v>0.29499999999999998</v>
      </c>
      <c r="H25" s="11">
        <f t="shared" si="0"/>
        <v>0.84</v>
      </c>
      <c r="I25" s="11">
        <f t="shared" si="0"/>
        <v>2.2000000000000002E-2</v>
      </c>
      <c r="J25" s="11">
        <f t="shared" si="0"/>
        <v>0.29059999999999997</v>
      </c>
      <c r="K25" s="12" t="e">
        <f t="shared" si="0"/>
        <v>#VALUE!</v>
      </c>
      <c r="L25" s="20">
        <f t="shared" si="1"/>
        <v>0.84241525423728836</v>
      </c>
      <c r="M25" s="20">
        <f t="shared" si="1"/>
        <v>1.5238095238095245E-2</v>
      </c>
      <c r="N25" s="20">
        <f t="shared" si="1"/>
        <v>21.738272727272726</v>
      </c>
      <c r="O25" s="12">
        <f t="shared" si="1"/>
        <v>0.86587811424638694</v>
      </c>
      <c r="P25" s="12" t="e">
        <f t="shared" si="1"/>
        <v>#VALUE!</v>
      </c>
      <c r="Q25" s="12" t="e">
        <f t="shared" si="2"/>
        <v>#VALUE!</v>
      </c>
      <c r="R25" s="1"/>
      <c r="S25" s="1"/>
    </row>
    <row r="26" spans="1:52" x14ac:dyDescent="0.25">
      <c r="A26" s="22">
        <v>610</v>
      </c>
      <c r="B26" s="9">
        <v>39</v>
      </c>
      <c r="C26" s="9">
        <v>84.5</v>
      </c>
      <c r="D26" s="9">
        <v>2.2000000000000002</v>
      </c>
      <c r="E26" s="10" t="s">
        <v>65</v>
      </c>
      <c r="F26" s="10" t="s">
        <v>35</v>
      </c>
      <c r="G26" s="11">
        <f t="shared" si="0"/>
        <v>0.39</v>
      </c>
      <c r="H26" s="11">
        <f t="shared" si="0"/>
        <v>0.84499999999999997</v>
      </c>
      <c r="I26" s="11">
        <f t="shared" si="0"/>
        <v>2.2000000000000002E-2</v>
      </c>
      <c r="J26" s="11" t="e">
        <f t="shared" si="0"/>
        <v>#VALUE!</v>
      </c>
      <c r="K26" s="12" t="e">
        <f t="shared" si="0"/>
        <v>#VALUE!</v>
      </c>
      <c r="L26" s="20">
        <f t="shared" si="1"/>
        <v>0.477051282051282</v>
      </c>
      <c r="M26" s="20">
        <f t="shared" si="1"/>
        <v>1.4215976331360953E-2</v>
      </c>
      <c r="N26" s="20">
        <f t="shared" si="1"/>
        <v>21.738272727272726</v>
      </c>
      <c r="O26" s="12" t="e">
        <f t="shared" si="1"/>
        <v>#VALUE!</v>
      </c>
      <c r="P26" s="12" t="e">
        <f t="shared" si="1"/>
        <v>#VALUE!</v>
      </c>
      <c r="Q26" s="12" t="e">
        <f t="shared" si="2"/>
        <v>#VALUE!</v>
      </c>
      <c r="R26" s="1"/>
      <c r="S26" s="1"/>
    </row>
    <row r="27" spans="1:52" x14ac:dyDescent="0.25">
      <c r="A27" s="22">
        <v>620</v>
      </c>
      <c r="B27" s="9">
        <v>53</v>
      </c>
      <c r="C27" s="9">
        <v>85</v>
      </c>
      <c r="D27" s="9">
        <v>2</v>
      </c>
      <c r="E27" s="10" t="s">
        <v>66</v>
      </c>
      <c r="F27" s="10" t="s">
        <v>36</v>
      </c>
      <c r="G27" s="11">
        <f t="shared" si="0"/>
        <v>0.53</v>
      </c>
      <c r="H27" s="11">
        <f t="shared" si="0"/>
        <v>0.85</v>
      </c>
      <c r="I27" s="11">
        <f t="shared" si="0"/>
        <v>0.02</v>
      </c>
      <c r="J27" s="11" t="e">
        <f t="shared" si="0"/>
        <v>#VALUE!</v>
      </c>
      <c r="K27" s="12" t="e">
        <f t="shared" si="0"/>
        <v>#VALUE!</v>
      </c>
      <c r="L27" s="20">
        <f t="shared" si="1"/>
        <v>0.20839622641509431</v>
      </c>
      <c r="M27" s="20">
        <f t="shared" si="1"/>
        <v>1.3235294117647062E-2</v>
      </c>
      <c r="N27" s="20">
        <f t="shared" si="1"/>
        <v>24.009999999999998</v>
      </c>
      <c r="O27" s="12" t="e">
        <f t="shared" si="1"/>
        <v>#VALUE!</v>
      </c>
      <c r="P27" s="12" t="e">
        <f t="shared" si="1"/>
        <v>#VALUE!</v>
      </c>
      <c r="Q27" s="12" t="e">
        <f t="shared" si="2"/>
        <v>#VALUE!</v>
      </c>
      <c r="R27" s="1"/>
      <c r="S27" s="1"/>
    </row>
    <row r="28" spans="1:52" x14ac:dyDescent="0.25">
      <c r="A28" s="22">
        <v>630</v>
      </c>
      <c r="B28" s="9">
        <v>66</v>
      </c>
      <c r="C28" s="9">
        <v>85</v>
      </c>
      <c r="D28" s="9">
        <v>1</v>
      </c>
      <c r="E28" s="10" t="s">
        <v>67</v>
      </c>
      <c r="F28" s="10" t="s">
        <v>37</v>
      </c>
      <c r="G28" s="11">
        <f t="shared" si="0"/>
        <v>0.66</v>
      </c>
      <c r="H28" s="11">
        <f t="shared" si="0"/>
        <v>0.85</v>
      </c>
      <c r="I28" s="11">
        <f t="shared" si="0"/>
        <v>0.01</v>
      </c>
      <c r="J28" s="11" t="e">
        <f t="shared" si="0"/>
        <v>#VALUE!</v>
      </c>
      <c r="K28" s="12" t="e">
        <f t="shared" si="0"/>
        <v>#VALUE!</v>
      </c>
      <c r="L28" s="20">
        <f t="shared" si="1"/>
        <v>8.7575757575757557E-2</v>
      </c>
      <c r="M28" s="20">
        <f t="shared" si="1"/>
        <v>1.3235294117647062E-2</v>
      </c>
      <c r="N28" s="20">
        <f t="shared" si="1"/>
        <v>49.004999999999995</v>
      </c>
      <c r="O28" s="12" t="e">
        <f t="shared" si="1"/>
        <v>#VALUE!</v>
      </c>
      <c r="P28" s="12" t="e">
        <f t="shared" si="1"/>
        <v>#VALUE!</v>
      </c>
      <c r="Q28" s="12" t="e">
        <f t="shared" si="2"/>
        <v>#VALUE!</v>
      </c>
      <c r="R28" s="1"/>
      <c r="S28" s="1"/>
    </row>
    <row r="29" spans="1:52" x14ac:dyDescent="0.25">
      <c r="A29" s="22">
        <v>640</v>
      </c>
      <c r="B29" s="9">
        <v>75</v>
      </c>
      <c r="C29" s="9">
        <v>85.5</v>
      </c>
      <c r="D29" s="9">
        <v>1.2</v>
      </c>
      <c r="E29" s="10" t="s">
        <v>68</v>
      </c>
      <c r="F29" s="10" t="s">
        <v>38</v>
      </c>
      <c r="G29" s="11">
        <f t="shared" si="0"/>
        <v>0.75</v>
      </c>
      <c r="H29" s="11">
        <f t="shared" si="0"/>
        <v>0.85499999999999998</v>
      </c>
      <c r="I29" s="11">
        <f t="shared" si="0"/>
        <v>1.2E-2</v>
      </c>
      <c r="J29" s="11" t="e">
        <f t="shared" si="0"/>
        <v>#VALUE!</v>
      </c>
      <c r="K29" s="12" t="e">
        <f t="shared" si="0"/>
        <v>#VALUE!</v>
      </c>
      <c r="L29" s="20">
        <f t="shared" si="1"/>
        <v>4.1666666666666664E-2</v>
      </c>
      <c r="M29" s="20">
        <f t="shared" si="1"/>
        <v>1.2295321637426904E-2</v>
      </c>
      <c r="N29" s="20">
        <f t="shared" si="1"/>
        <v>40.672666666666665</v>
      </c>
      <c r="O29" s="12" t="e">
        <f t="shared" si="1"/>
        <v>#VALUE!</v>
      </c>
      <c r="P29" s="12" t="e">
        <f t="shared" si="1"/>
        <v>#VALUE!</v>
      </c>
      <c r="Q29" s="12" t="e">
        <f t="shared" si="2"/>
        <v>#VALUE!</v>
      </c>
      <c r="R29" s="1"/>
      <c r="S29" s="1"/>
    </row>
    <row r="30" spans="1:52" x14ac:dyDescent="0.25">
      <c r="A30" s="22">
        <v>650</v>
      </c>
      <c r="B30" s="9">
        <v>79</v>
      </c>
      <c r="C30" s="9">
        <v>86</v>
      </c>
      <c r="D30" s="9">
        <v>2.5</v>
      </c>
      <c r="E30" s="10" t="s">
        <v>69</v>
      </c>
      <c r="F30" s="10" t="s">
        <v>39</v>
      </c>
      <c r="G30" s="11">
        <f t="shared" si="0"/>
        <v>0.79</v>
      </c>
      <c r="H30" s="11">
        <f t="shared" si="0"/>
        <v>0.86</v>
      </c>
      <c r="I30" s="11">
        <f t="shared" si="0"/>
        <v>2.5000000000000001E-2</v>
      </c>
      <c r="J30" s="11" t="e">
        <f t="shared" si="0"/>
        <v>#VALUE!</v>
      </c>
      <c r="K30" s="12" t="e">
        <f t="shared" si="0"/>
        <v>#VALUE!</v>
      </c>
      <c r="L30" s="20">
        <f t="shared" si="1"/>
        <v>2.7911392405063282E-2</v>
      </c>
      <c r="M30" s="20">
        <f t="shared" si="1"/>
        <v>1.1395348837209305E-2</v>
      </c>
      <c r="N30" s="20">
        <f t="shared" si="1"/>
        <v>19.012499999999999</v>
      </c>
      <c r="O30" s="12" t="e">
        <f t="shared" si="1"/>
        <v>#VALUE!</v>
      </c>
      <c r="P30" s="12" t="e">
        <f t="shared" si="1"/>
        <v>#VALUE!</v>
      </c>
      <c r="Q30" s="12" t="e">
        <f t="shared" si="2"/>
        <v>#VALUE!</v>
      </c>
      <c r="R30" s="1"/>
      <c r="S30" s="1"/>
    </row>
    <row r="31" spans="1:52" x14ac:dyDescent="0.25">
      <c r="A31" s="22">
        <v>660</v>
      </c>
      <c r="B31" s="9">
        <v>81.5</v>
      </c>
      <c r="C31" s="9">
        <v>86.5</v>
      </c>
      <c r="D31" s="9">
        <v>5</v>
      </c>
      <c r="E31" s="10" t="s">
        <v>70</v>
      </c>
      <c r="F31" s="10" t="s">
        <v>40</v>
      </c>
      <c r="G31" s="11">
        <f t="shared" si="0"/>
        <v>0.81499999999999995</v>
      </c>
      <c r="H31" s="11">
        <f t="shared" si="0"/>
        <v>0.86499999999999999</v>
      </c>
      <c r="I31" s="11">
        <f t="shared" si="0"/>
        <v>0.05</v>
      </c>
      <c r="J31" s="11" t="e">
        <f t="shared" si="0"/>
        <v>#VALUE!</v>
      </c>
      <c r="K31" s="12" t="e">
        <f t="shared" si="0"/>
        <v>#VALUE!</v>
      </c>
      <c r="L31" s="20">
        <f t="shared" si="1"/>
        <v>2.0996932515337435E-2</v>
      </c>
      <c r="M31" s="20">
        <f t="shared" si="1"/>
        <v>1.0534682080924857E-2</v>
      </c>
      <c r="N31" s="20">
        <f t="shared" si="1"/>
        <v>9.0249999999999986</v>
      </c>
      <c r="O31" s="12" t="e">
        <f t="shared" si="1"/>
        <v>#VALUE!</v>
      </c>
      <c r="P31" s="12" t="e">
        <f t="shared" si="1"/>
        <v>#VALUE!</v>
      </c>
      <c r="Q31" s="12" t="e">
        <f t="shared" si="2"/>
        <v>#VALUE!</v>
      </c>
      <c r="R31" s="1"/>
      <c r="S31" s="1"/>
    </row>
    <row r="32" spans="1:52" x14ac:dyDescent="0.25">
      <c r="A32" s="22">
        <v>670</v>
      </c>
      <c r="B32" s="9">
        <v>82.5</v>
      </c>
      <c r="C32" s="9">
        <v>87</v>
      </c>
      <c r="D32" s="9">
        <v>11.5</v>
      </c>
      <c r="E32" s="10" t="s">
        <v>71</v>
      </c>
      <c r="F32" s="10" t="s">
        <v>41</v>
      </c>
      <c r="G32" s="11">
        <f t="shared" si="0"/>
        <v>0.82499999999999996</v>
      </c>
      <c r="H32" s="11">
        <f t="shared" si="0"/>
        <v>0.87</v>
      </c>
      <c r="I32" s="11">
        <f t="shared" si="0"/>
        <v>0.115</v>
      </c>
      <c r="J32" s="11" t="e">
        <f t="shared" si="0"/>
        <v>#VALUE!</v>
      </c>
      <c r="K32" s="12" t="e">
        <f t="shared" si="0"/>
        <v>#VALUE!</v>
      </c>
      <c r="L32" s="20">
        <f t="shared" si="1"/>
        <v>1.8560606060606073E-2</v>
      </c>
      <c r="M32" s="20">
        <f t="shared" si="1"/>
        <v>9.7126436781609215E-3</v>
      </c>
      <c r="N32" s="20">
        <f t="shared" si="1"/>
        <v>3.4053260869565221</v>
      </c>
      <c r="O32" s="12" t="e">
        <f t="shared" si="1"/>
        <v>#VALUE!</v>
      </c>
      <c r="P32" s="12" t="e">
        <f t="shared" si="1"/>
        <v>#VALUE!</v>
      </c>
      <c r="Q32" s="12" t="e">
        <f t="shared" si="2"/>
        <v>#VALUE!</v>
      </c>
      <c r="R32" s="1"/>
      <c r="S32" s="1"/>
    </row>
    <row r="33" spans="1:19" x14ac:dyDescent="0.25">
      <c r="A33" s="22">
        <v>680</v>
      </c>
      <c r="B33" s="9">
        <v>83</v>
      </c>
      <c r="C33" s="9">
        <v>87</v>
      </c>
      <c r="D33" s="9">
        <v>19</v>
      </c>
      <c r="E33" s="10" t="s">
        <v>72</v>
      </c>
      <c r="F33" s="10" t="s">
        <v>42</v>
      </c>
      <c r="G33" s="11">
        <f t="shared" si="0"/>
        <v>0.83</v>
      </c>
      <c r="H33" s="11">
        <f t="shared" si="0"/>
        <v>0.87</v>
      </c>
      <c r="I33" s="11">
        <f t="shared" si="0"/>
        <v>0.19</v>
      </c>
      <c r="J33" s="11" t="e">
        <f t="shared" si="0"/>
        <v>#VALUE!</v>
      </c>
      <c r="K33" s="12" t="e">
        <f t="shared" si="0"/>
        <v>#VALUE!</v>
      </c>
      <c r="L33" s="20">
        <f t="shared" si="1"/>
        <v>1.7409638554216875E-2</v>
      </c>
      <c r="M33" s="20">
        <f t="shared" si="1"/>
        <v>9.7126436781609215E-3</v>
      </c>
      <c r="N33" s="20">
        <f t="shared" si="1"/>
        <v>1.7265789473684214</v>
      </c>
      <c r="O33" s="12" t="e">
        <f t="shared" si="1"/>
        <v>#VALUE!</v>
      </c>
      <c r="P33" s="12" t="e">
        <f t="shared" si="1"/>
        <v>#VALUE!</v>
      </c>
      <c r="Q33" s="12" t="e">
        <f t="shared" si="2"/>
        <v>#VALUE!</v>
      </c>
      <c r="R33" s="1"/>
      <c r="S33" s="1"/>
    </row>
    <row r="34" spans="1:19" x14ac:dyDescent="0.25">
      <c r="A34" s="22">
        <v>690</v>
      </c>
      <c r="B34" s="9">
        <v>83.2</v>
      </c>
      <c r="C34" s="9">
        <v>88</v>
      </c>
      <c r="D34" s="9">
        <v>28</v>
      </c>
      <c r="E34" s="10" t="s">
        <v>73</v>
      </c>
      <c r="F34" s="10" t="s">
        <v>43</v>
      </c>
      <c r="G34" s="11">
        <f t="shared" si="0"/>
        <v>0.83200000000000007</v>
      </c>
      <c r="H34" s="11">
        <f t="shared" si="0"/>
        <v>0.88</v>
      </c>
      <c r="I34" s="11">
        <f t="shared" si="0"/>
        <v>0.28000000000000003</v>
      </c>
      <c r="J34" s="11" t="e">
        <f t="shared" si="0"/>
        <v>#VALUE!</v>
      </c>
      <c r="K34" s="12" t="e">
        <f t="shared" si="0"/>
        <v>#VALUE!</v>
      </c>
      <c r="L34" s="20">
        <f t="shared" si="1"/>
        <v>1.6961538461538445E-2</v>
      </c>
      <c r="M34" s="20">
        <f t="shared" si="1"/>
        <v>8.1818181818181807E-3</v>
      </c>
      <c r="N34" s="20">
        <f t="shared" si="1"/>
        <v>0.9257142857142856</v>
      </c>
      <c r="O34" s="12" t="e">
        <f t="shared" si="1"/>
        <v>#VALUE!</v>
      </c>
      <c r="P34" s="12" t="e">
        <f t="shared" si="1"/>
        <v>#VALUE!</v>
      </c>
      <c r="Q34" s="12" t="e">
        <f t="shared" si="2"/>
        <v>#VALUE!</v>
      </c>
      <c r="R34" s="1"/>
      <c r="S34" s="1"/>
    </row>
    <row r="35" spans="1:19" x14ac:dyDescent="0.25">
      <c r="A35" s="22">
        <v>700</v>
      </c>
      <c r="B35" s="9">
        <v>85</v>
      </c>
      <c r="C35" s="9">
        <v>89</v>
      </c>
      <c r="D35" s="9">
        <v>40.5</v>
      </c>
      <c r="E35" s="10" t="s">
        <v>74</v>
      </c>
      <c r="F35" s="10" t="s">
        <v>44</v>
      </c>
      <c r="G35" s="11">
        <f t="shared" si="0"/>
        <v>0.85</v>
      </c>
      <c r="H35" s="11">
        <f t="shared" si="0"/>
        <v>0.89</v>
      </c>
      <c r="I35" s="11">
        <f t="shared" si="0"/>
        <v>0.40500000000000003</v>
      </c>
      <c r="J35" s="11" t="e">
        <f t="shared" si="0"/>
        <v>#VALUE!</v>
      </c>
      <c r="K35" s="12" t="e">
        <f t="shared" si="0"/>
        <v>#VALUE!</v>
      </c>
      <c r="L35" s="20">
        <f t="shared" si="1"/>
        <v>1.3235294117647062E-2</v>
      </c>
      <c r="M35" s="20">
        <f t="shared" si="1"/>
        <v>6.7977528089887629E-3</v>
      </c>
      <c r="N35" s="20">
        <f t="shared" si="1"/>
        <v>0.43706790123456785</v>
      </c>
      <c r="O35" s="12" t="e">
        <f t="shared" si="1"/>
        <v>#VALUE!</v>
      </c>
      <c r="P35" s="12" t="e">
        <f t="shared" si="1"/>
        <v>#VALUE!</v>
      </c>
      <c r="Q35" s="12" t="e">
        <f t="shared" si="2"/>
        <v>#VALUE!</v>
      </c>
      <c r="R35" s="1"/>
      <c r="S35" s="1"/>
    </row>
    <row r="36" spans="1:19" x14ac:dyDescent="0.25">
      <c r="A36" s="4"/>
      <c r="B36" s="4"/>
      <c r="C36" s="4"/>
      <c r="D36" s="4"/>
      <c r="E36" s="4"/>
      <c r="F36" s="4"/>
      <c r="G36" s="4"/>
      <c r="H36" s="4"/>
      <c r="I36" s="4"/>
      <c r="J36" s="4"/>
      <c r="K36" s="4"/>
      <c r="L36" s="4"/>
      <c r="M36" s="4"/>
      <c r="N36" s="4"/>
      <c r="O36" s="4"/>
      <c r="P36" s="4"/>
      <c r="Q36" s="4"/>
    </row>
    <row r="37" spans="1:19" x14ac:dyDescent="0.25">
      <c r="A37" s="4"/>
      <c r="B37" s="4"/>
      <c r="C37" s="4"/>
      <c r="D37" s="4"/>
      <c r="E37" s="4"/>
      <c r="F37" s="4"/>
      <c r="G37" s="4"/>
      <c r="H37" s="4"/>
      <c r="I37" s="4"/>
      <c r="J37" s="4"/>
      <c r="K37" s="4"/>
      <c r="L37" s="4"/>
      <c r="M37" s="4"/>
      <c r="N37" s="4"/>
      <c r="O37" s="4"/>
      <c r="P37" s="4"/>
      <c r="Q37" s="4"/>
    </row>
    <row r="38" spans="1:19" x14ac:dyDescent="0.25">
      <c r="C38" s="31" t="s">
        <v>76</v>
      </c>
      <c r="D38" s="31"/>
      <c r="E38" s="31"/>
      <c r="F38" s="31"/>
      <c r="G38" s="31"/>
      <c r="H38" s="31"/>
      <c r="I38" s="31"/>
      <c r="J38" s="31"/>
      <c r="K38" s="31"/>
      <c r="L38" s="31"/>
      <c r="M38" s="31"/>
    </row>
    <row r="39" spans="1:19" x14ac:dyDescent="0.25">
      <c r="C39" s="31"/>
      <c r="D39" s="31"/>
      <c r="E39" s="31"/>
      <c r="F39" s="31"/>
      <c r="G39" s="31"/>
      <c r="H39" s="31"/>
      <c r="I39" s="31"/>
      <c r="J39" s="31"/>
      <c r="K39" s="31"/>
      <c r="L39" s="31"/>
      <c r="M39" s="31"/>
    </row>
    <row r="42" spans="1:19" x14ac:dyDescent="0.25">
      <c r="B42" s="32" t="s">
        <v>77</v>
      </c>
      <c r="C42" s="32"/>
      <c r="D42" s="32"/>
    </row>
    <row r="44" spans="1:19" x14ac:dyDescent="0.25">
      <c r="G44" t="s">
        <v>79</v>
      </c>
      <c r="H44" t="s">
        <v>80</v>
      </c>
    </row>
    <row r="45" spans="1:19" x14ac:dyDescent="0.25">
      <c r="G45" t="s">
        <v>81</v>
      </c>
      <c r="H45" t="s">
        <v>82</v>
      </c>
    </row>
    <row r="46" spans="1:19" x14ac:dyDescent="0.25">
      <c r="G46" t="s">
        <v>83</v>
      </c>
      <c r="H46" t="s">
        <v>84</v>
      </c>
    </row>
    <row r="47" spans="1:19" x14ac:dyDescent="0.25">
      <c r="G47" t="s">
        <v>85</v>
      </c>
      <c r="H47" t="s">
        <v>86</v>
      </c>
    </row>
    <row r="48" spans="1:19" x14ac:dyDescent="0.25">
      <c r="G48" t="s">
        <v>87</v>
      </c>
      <c r="H48" t="s">
        <v>88</v>
      </c>
    </row>
    <row r="59" spans="3:13" x14ac:dyDescent="0.25">
      <c r="C59" s="31" t="s">
        <v>78</v>
      </c>
      <c r="D59" s="31"/>
      <c r="E59" s="31"/>
      <c r="F59" s="31"/>
      <c r="G59" s="31"/>
      <c r="H59" s="31"/>
      <c r="I59" s="31"/>
      <c r="J59" s="31"/>
      <c r="K59" s="31"/>
      <c r="L59" s="31"/>
      <c r="M59" s="31"/>
    </row>
    <row r="60" spans="3:13" x14ac:dyDescent="0.25">
      <c r="C60" s="31"/>
      <c r="D60" s="31"/>
      <c r="E60" s="31"/>
      <c r="F60" s="31"/>
      <c r="G60" s="31"/>
      <c r="H60" s="31"/>
      <c r="I60" s="31"/>
      <c r="J60" s="31"/>
      <c r="K60" s="31"/>
      <c r="L60" s="31"/>
      <c r="M60" s="31"/>
    </row>
    <row r="61" spans="3:13" x14ac:dyDescent="0.25">
      <c r="C61" s="31"/>
      <c r="D61" s="31"/>
      <c r="E61" s="31"/>
      <c r="F61" s="31"/>
      <c r="G61" s="31"/>
      <c r="H61" s="31"/>
      <c r="I61" s="31"/>
      <c r="J61" s="31"/>
      <c r="K61" s="31"/>
      <c r="L61" s="31"/>
      <c r="M61" s="31"/>
    </row>
    <row r="62" spans="3:13" x14ac:dyDescent="0.25">
      <c r="C62" s="31"/>
      <c r="D62" s="31"/>
      <c r="E62" s="31"/>
      <c r="F62" s="31"/>
      <c r="G62" s="31"/>
      <c r="H62" s="31"/>
      <c r="I62" s="31"/>
      <c r="J62" s="31"/>
      <c r="K62" s="31"/>
      <c r="L62" s="31"/>
      <c r="M62" s="31"/>
    </row>
    <row r="63" spans="3:13" x14ac:dyDescent="0.25">
      <c r="C63" s="31"/>
      <c r="D63" s="31"/>
      <c r="E63" s="31"/>
      <c r="F63" s="31"/>
      <c r="G63" s="31"/>
      <c r="H63" s="31"/>
      <c r="I63" s="31"/>
      <c r="J63" s="31"/>
      <c r="K63" s="31"/>
      <c r="L63" s="31"/>
      <c r="M63" s="31"/>
    </row>
    <row r="64" spans="3:13" x14ac:dyDescent="0.25">
      <c r="C64" s="31"/>
      <c r="D64" s="31"/>
      <c r="E64" s="31"/>
      <c r="F64" s="31"/>
      <c r="G64" s="31"/>
      <c r="H64" s="31"/>
      <c r="I64" s="31"/>
      <c r="J64" s="31"/>
      <c r="K64" s="31"/>
      <c r="L64" s="31"/>
      <c r="M64" s="31"/>
    </row>
  </sheetData>
  <mergeCells count="6">
    <mergeCell ref="C59:M64"/>
    <mergeCell ref="L4:P4"/>
    <mergeCell ref="B4:F4"/>
    <mergeCell ref="G4:K4"/>
    <mergeCell ref="C38:M39"/>
    <mergeCell ref="B42:D42"/>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INTEL</dc:creator>
  <cp:lastModifiedBy>Lady</cp:lastModifiedBy>
  <dcterms:created xsi:type="dcterms:W3CDTF">2021-10-05T22:23:08Z</dcterms:created>
  <dcterms:modified xsi:type="dcterms:W3CDTF">2021-10-07T22:47:03Z</dcterms:modified>
</cp:coreProperties>
</file>