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ira Perez\Desktop\Rice_HW\HW1\"/>
    </mc:Choice>
  </mc:AlternateContent>
  <xr:revisionPtr revIDLastSave="0" documentId="13_ncr:1_{198053D8-BF21-4DA4-B4AE-6D0CE8632EB4}" xr6:coauthVersionLast="38" xr6:coauthVersionMax="38" xr10:uidLastSave="{00000000-0000-0000-0000-000000000000}"/>
  <bookViews>
    <workbookView xWindow="0" yWindow="0" windowWidth="25200" windowHeight="11415" xr2:uid="{00000000-000D-0000-FFFF-FFFF00000000}"/>
  </bookViews>
  <sheets>
    <sheet name="Data" sheetId="1" r:id="rId1"/>
    <sheet name="Pivot1" sheetId="2" r:id="rId2"/>
    <sheet name="Pivot2" sheetId="3" r:id="rId3"/>
    <sheet name="Pivot3" sheetId="4" r:id="rId4"/>
    <sheet name="Bonus" sheetId="5" r:id="rId5"/>
  </sheets>
  <definedNames>
    <definedName name="_xlnm._FilterDatabase" localSheetId="0" hidden="1">Data!$A$1:$R$4115</definedName>
  </definedNames>
  <calcPr calcId="179021"/>
  <pivotCaches>
    <pivotCache cacheId="0" r:id="rId6"/>
    <pivotCache cacheId="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44" i="2" l="1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I13" i="2"/>
  <c r="H13" i="2"/>
  <c r="I12" i="2"/>
  <c r="H12" i="2"/>
  <c r="I11" i="2"/>
  <c r="H11" i="2"/>
  <c r="I10" i="2"/>
  <c r="H10" i="2"/>
  <c r="I9" i="2"/>
  <c r="H9" i="2"/>
  <c r="I8" i="2"/>
  <c r="H8" i="2"/>
  <c r="I7" i="2"/>
  <c r="H7" i="2"/>
  <c r="I6" i="2"/>
  <c r="H6" i="2"/>
  <c r="I5" i="2"/>
  <c r="H5" i="2"/>
  <c r="G13" i="2"/>
  <c r="G12" i="2"/>
  <c r="G11" i="2"/>
  <c r="G10" i="2"/>
  <c r="G9" i="2"/>
  <c r="G8" i="2"/>
  <c r="G7" i="2"/>
  <c r="G6" i="2"/>
  <c r="G5" i="2"/>
  <c r="G14" i="2" s="1"/>
  <c r="E15" i="2"/>
  <c r="D15" i="2"/>
  <c r="C15" i="2"/>
  <c r="B15" i="2"/>
  <c r="F15" i="2" s="1"/>
  <c r="H13" i="5" l="1"/>
  <c r="G13" i="5"/>
  <c r="F13" i="5"/>
  <c r="H12" i="5"/>
  <c r="G12" i="5"/>
  <c r="F12" i="5"/>
  <c r="H11" i="5"/>
  <c r="G11" i="5"/>
  <c r="F11" i="5"/>
  <c r="H10" i="5"/>
  <c r="G10" i="5"/>
  <c r="F10" i="5"/>
  <c r="H9" i="5"/>
  <c r="G9" i="5"/>
  <c r="F9" i="5"/>
  <c r="H8" i="5"/>
  <c r="G8" i="5"/>
  <c r="F8" i="5"/>
  <c r="H7" i="5"/>
  <c r="G7" i="5"/>
  <c r="F7" i="5"/>
  <c r="H6" i="5"/>
  <c r="G6" i="5"/>
  <c r="F6" i="5"/>
  <c r="H5" i="5"/>
  <c r="G5" i="5"/>
  <c r="F5" i="5"/>
  <c r="H4" i="5"/>
  <c r="G4" i="5"/>
  <c r="F4" i="5"/>
  <c r="H3" i="5"/>
  <c r="G3" i="5"/>
  <c r="F3" i="5"/>
  <c r="H2" i="5"/>
  <c r="G2" i="5"/>
  <c r="F2" i="5"/>
  <c r="E13" i="5"/>
  <c r="E12" i="5"/>
  <c r="E11" i="5"/>
  <c r="E10" i="5"/>
  <c r="E9" i="5"/>
  <c r="E8" i="5"/>
  <c r="E7" i="5"/>
  <c r="E6" i="5"/>
  <c r="E5" i="5"/>
  <c r="E4" i="5"/>
  <c r="E3" i="5"/>
  <c r="E2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C3" i="5"/>
  <c r="D2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R4115" i="1" l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P4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<sst xmlns="http://schemas.openxmlformats.org/spreadsheetml/2006/main" count="24855" uniqueCount="8404">
  <si>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</si>
  <si>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</si>
  <si>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</si>
  <si>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</si>
  <si>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</si>
  <si>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</si>
  <si>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</si>
  <si>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</si>
  <si>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</si>
  <si>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</si>
  <si>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</si>
  <si>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</si>
  <si>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</si>
  <si>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</si>
  <si>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</si>
  <si>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</si>
  <si>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</si>
  <si>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</si>
  <si>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</si>
  <si>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</si>
  <si>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</si>
  <si>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</si>
  <si>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</si>
  <si>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</si>
  <si>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</si>
  <si>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</si>
  <si>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</si>
  <si>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</si>
  <si>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</si>
  <si>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</si>
  <si>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</si>
  <si>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</si>
  <si>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</si>
  <si>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</si>
  <si>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</si>
  <si>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</si>
  <si>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</si>
  <si>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</si>
  <si>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</si>
  <si>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</si>
  <si>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</si>
  <si>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</si>
  <si>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</si>
  <si>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</si>
  <si>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</si>
  <si>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</si>
  <si>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</si>
  <si>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</si>
  <si>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</si>
  <si>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</si>
  <si>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</si>
  <si>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</si>
  <si>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</si>
  <si>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</si>
  <si>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</si>
  <si>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</si>
  <si>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</si>
  <si>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</si>
  <si>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</si>
  <si>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</si>
  <si>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</si>
  <si>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</si>
  <si>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</si>
  <si>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</si>
  <si>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</si>
  <si>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</si>
  <si>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</si>
  <si>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</si>
  <si>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</si>
  <si>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</si>
  <si>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</si>
  <si>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</si>
  <si>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</si>
  <si>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</si>
  <si>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</si>
  <si>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</si>
  <si>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</si>
  <si>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</si>
  <si>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</si>
  <si>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</si>
  <si>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</si>
  <si>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</si>
  <si>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</si>
  <si>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</si>
  <si>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</si>
  <si>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</si>
  <si>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</si>
  <si>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</si>
  <si>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</si>
  <si>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</si>
  <si>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</si>
  <si>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</si>
  <si>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</si>
  <si>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</si>
  <si>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</si>
  <si>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</si>
  <si>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</si>
  <si>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</si>
  <si>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</si>
  <si>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</si>
  <si>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</si>
  <si>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</si>
  <si>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</si>
  <si>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</si>
  <si>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</si>
  <si>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</si>
  <si>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</si>
  <si>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</si>
  <si>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</si>
  <si>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</si>
  <si>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</si>
  <si>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</si>
  <si>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</si>
  <si>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</si>
  <si>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</si>
  <si>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</si>
  <si>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</si>
  <si>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</si>
  <si>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</si>
  <si>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</si>
  <si>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</si>
  <si>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</si>
  <si>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</si>
  <si>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</si>
  <si>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</si>
  <si>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</si>
  <si>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</si>
  <si>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</si>
  <si>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</si>
  <si>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</si>
  <si>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</si>
  <si>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</si>
  <si>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</si>
  <si>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</si>
  <si>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</si>
  <si>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</si>
  <si>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</si>
  <si>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</si>
  <si>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</si>
  <si>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</si>
  <si>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</si>
  <si>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</si>
  <si>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</si>
  <si>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</si>
  <si>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</si>
  <si>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</si>
  <si>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</si>
  <si>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</si>
  <si>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</si>
  <si>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</si>
  <si>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</si>
  <si>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</si>
  <si>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</si>
  <si>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</si>
  <si>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</si>
  <si>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</si>
  <si>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</si>
  <si>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</si>
  <si>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</si>
  <si>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</si>
  <si>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</si>
  <si>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</si>
  <si>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</si>
  <si>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</si>
  <si>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</si>
  <si>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</si>
  <si>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</si>
  <si>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</si>
  <si>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</si>
  <si>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</si>
  <si>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</si>
  <si>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</si>
  <si>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</si>
  <si>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</si>
  <si>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</si>
  <si>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</si>
  <si>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</si>
  <si>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</si>
  <si>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</si>
  <si>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</si>
  <si>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</si>
  <si>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</si>
  <si>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</si>
  <si>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</si>
  <si>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</si>
  <si>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</si>
  <si>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</si>
  <si>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</si>
  <si>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</si>
  <si>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</si>
  <si>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</si>
  <si>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</si>
  <si>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</si>
  <si>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</si>
  <si>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</si>
  <si>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</si>
  <si>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</si>
  <si>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</si>
  <si>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</si>
  <si>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</si>
  <si>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</si>
  <si>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</si>
  <si>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</si>
  <si>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</si>
  <si>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</si>
  <si>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</si>
  <si>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</si>
  <si>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</si>
  <si>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</si>
  <si>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</si>
  <si>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</si>
  <si>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</si>
  <si>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</si>
  <si>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</si>
  <si>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</si>
  <si>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</si>
  <si>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</si>
  <si>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</si>
  <si>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</si>
  <si>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</si>
  <si>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</si>
  <si>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</si>
  <si>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</si>
  <si>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</si>
  <si>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</si>
  <si>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</si>
  <si>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</si>
  <si>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</si>
  <si>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</si>
  <si>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</si>
  <si>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</si>
  <si>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</si>
  <si>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</si>
  <si>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</si>
  <si>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</si>
  <si>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</si>
  <si>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</si>
  <si>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</si>
  <si>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</si>
  <si>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</si>
  <si>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</si>
  <si>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</si>
  <si>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</si>
  <si>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</si>
  <si>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</si>
  <si>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</si>
  <si>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</si>
  <si>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</si>
  <si>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</si>
  <si>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</si>
  <si>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</si>
  <si>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</si>
  <si>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</si>
  <si>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</si>
  <si>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</si>
  <si>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</si>
  <si>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</si>
  <si>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</si>
  <si>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</si>
  <si>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</si>
  <si>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</si>
  <si>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</si>
  <si>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</si>
  <si>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</si>
  <si>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</si>
  <si>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</si>
  <si>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</si>
  <si>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</si>
  <si>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</si>
  <si>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</si>
  <si>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</si>
  <si>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</si>
  <si>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</si>
  <si>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</si>
  <si>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</si>
  <si>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</si>
  <si>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</si>
  <si>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</si>
  <si>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</si>
  <si>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</si>
  <si>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</si>
  <si>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</si>
  <si>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</si>
  <si>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</si>
  <si>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</si>
  <si>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</si>
  <si>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</si>
  <si>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</si>
  <si>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</si>
  <si>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</si>
  <si>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</si>
  <si>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</si>
  <si>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</si>
  <si>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</si>
  <si>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</si>
  <si>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</si>
  <si>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</si>
  <si>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</si>
  <si>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</si>
  <si>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</si>
  <si>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</si>
  <si>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</si>
  <si>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</si>
  <si>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</si>
  <si>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</si>
  <si>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</si>
  <si>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</si>
  <si>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</si>
  <si>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</si>
  <si>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</si>
  <si>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</si>
  <si>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</si>
  <si>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</si>
  <si>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</si>
  <si>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</si>
  <si>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</si>
  <si>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</si>
  <si>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</si>
  <si>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</si>
  <si>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</si>
  <si>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</si>
  <si>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</si>
  <si>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</si>
  <si>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</si>
  <si>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</si>
  <si>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</si>
  <si>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</si>
  <si>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</si>
  <si>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</si>
  <si>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</si>
  <si>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</si>
  <si>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</si>
  <si>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</si>
  <si>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</si>
  <si>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</si>
  <si>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</si>
  <si>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</si>
  <si>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</si>
  <si>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</si>
  <si>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</si>
  <si>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</si>
  <si>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</si>
  <si>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</si>
  <si>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</si>
  <si>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</si>
  <si>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</si>
  <si>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</si>
  <si>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</si>
  <si>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</si>
  <si>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</si>
  <si>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</si>
  <si>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</si>
  <si>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</si>
  <si>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</si>
  <si>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</si>
  <si>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</si>
  <si>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</si>
  <si>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</si>
  <si>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</si>
  <si>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</si>
  <si>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</si>
  <si>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</si>
  <si>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</si>
  <si>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</si>
  <si>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</si>
  <si>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</si>
  <si>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</si>
  <si>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</si>
  <si>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</si>
  <si>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</si>
  <si>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</si>
  <si>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</si>
  <si>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</si>
  <si>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</si>
  <si>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</si>
  <si>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</si>
  <si>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</si>
  <si>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</si>
  <si>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</si>
  <si>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</si>
  <si>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</si>
  <si>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</si>
  <si>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</si>
  <si>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</si>
  <si>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</si>
  <si>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</si>
  <si>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</si>
  <si>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</si>
  <si>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</si>
  <si>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</si>
  <si>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</si>
  <si>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</si>
  <si>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</si>
  <si>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</si>
  <si>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</si>
  <si>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</si>
  <si>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</si>
  <si>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</si>
  <si>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</si>
  <si>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</si>
  <si>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</si>
  <si>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</si>
  <si>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</si>
  <si>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</si>
  <si>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</si>
  <si>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</si>
  <si>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</si>
  <si>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</si>
  <si>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</si>
  <si>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</si>
  <si>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</si>
  <si>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</si>
  <si>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</si>
  <si>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</si>
  <si>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</si>
  <si>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</si>
  <si>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</si>
  <si>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</si>
  <si>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</si>
  <si>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</si>
  <si>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</si>
  <si>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</si>
  <si>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</si>
  <si>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</si>
  <si>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</si>
  <si>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</si>
  <si>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</si>
  <si>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</si>
  <si>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</si>
  <si>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</si>
  <si>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</si>
  <si>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</si>
  <si>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</si>
  <si>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</si>
  <si>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</si>
  <si>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</si>
  <si>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</si>
  <si>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</si>
  <si>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</si>
  <si>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</si>
  <si>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</si>
  <si>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</si>
  <si>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</si>
  <si>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</si>
  <si>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</si>
  <si>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</si>
  <si>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</si>
  <si>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</si>
  <si>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</si>
  <si>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</si>
  <si>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</si>
  <si>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</si>
  <si>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</si>
  <si>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</si>
  <si>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</si>
  <si>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</si>
  <si>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</si>
  <si>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</si>
  <si>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</si>
  <si>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</si>
  <si>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</si>
  <si>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</si>
  <si>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</si>
  <si>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</si>
  <si>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</si>
  <si>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</si>
  <si>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</si>
  <si>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</si>
  <si>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</si>
  <si>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</si>
  <si>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</si>
  <si>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</si>
  <si>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</si>
  <si>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</si>
  <si>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</si>
  <si>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</si>
  <si>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</si>
  <si>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</si>
  <si>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</si>
  <si>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</si>
  <si>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</si>
  <si>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</si>
  <si>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</si>
  <si>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</si>
  <si>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</si>
  <si>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</si>
  <si>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</si>
  <si>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</si>
  <si>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</si>
  <si>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</si>
  <si>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</si>
  <si>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</si>
  <si>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</si>
  <si>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</si>
  <si>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</si>
  <si>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</si>
  <si>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</si>
  <si>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</si>
  <si>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</si>
  <si>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</si>
  <si>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</si>
  <si>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</si>
  <si>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</si>
  <si>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</si>
  <si>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</si>
  <si>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</si>
  <si>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</si>
  <si>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</si>
  <si>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</si>
  <si>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</si>
  <si>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</si>
  <si>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</si>
  <si>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</si>
  <si>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</si>
  <si>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</si>
  <si>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</si>
  <si>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</si>
  <si>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</si>
  <si>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</si>
  <si>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</si>
  <si>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</si>
  <si>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</si>
  <si>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</si>
  <si>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</si>
  <si>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</si>
  <si>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</si>
  <si>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</si>
  <si>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</si>
  <si>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</si>
  <si>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</si>
  <si>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</si>
  <si>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</si>
  <si>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</si>
  <si>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</si>
  <si>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</si>
  <si>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</si>
  <si>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</si>
  <si>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</si>
  <si>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</si>
  <si>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</si>
  <si>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</si>
  <si>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</si>
  <si>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</si>
  <si>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</si>
  <si>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</si>
  <si>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</si>
  <si>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</si>
  <si>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</si>
  <si>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</si>
  <si>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</si>
  <si>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</si>
  <si>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</si>
  <si>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</si>
  <si>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</si>
  <si>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</si>
  <si>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</si>
  <si>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</si>
  <si>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</si>
  <si>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</si>
  <si>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</si>
  <si>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</si>
  <si>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</si>
  <si>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</si>
  <si>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</si>
  <si>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</si>
  <si>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</si>
  <si>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</si>
  <si>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</si>
  <si>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</si>
  <si>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</si>
  <si>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</si>
  <si>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</si>
  <si>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</si>
  <si>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</si>
  <si>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</si>
  <si>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</si>
  <si>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</si>
  <si>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</si>
  <si>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</si>
  <si>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</si>
  <si>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</si>
  <si>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</si>
  <si>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</si>
  <si>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</si>
  <si>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</si>
  <si>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</si>
  <si>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</si>
  <si>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</si>
  <si>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</si>
  <si>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</si>
  <si>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</si>
  <si>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</si>
  <si>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</si>
  <si>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</si>
  <si>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</si>
  <si>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</si>
  <si>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</si>
  <si>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</si>
  <si>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</si>
  <si>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</si>
  <si>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</si>
  <si>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</si>
  <si>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</si>
  <si>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</si>
  <si>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</si>
  <si>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</si>
  <si>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</si>
  <si>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</si>
  <si>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</si>
  <si>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</si>
  <si>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</si>
  <si>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</si>
  <si>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</si>
  <si>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</si>
  <si>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</si>
  <si>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</si>
  <si>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</si>
  <si>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</si>
  <si>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</si>
  <si>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</si>
  <si>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</si>
  <si>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</si>
  <si>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</si>
  <si>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</si>
  <si>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</si>
  <si>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</si>
  <si>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</si>
  <si>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</si>
  <si>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</si>
  <si>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</si>
  <si>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</si>
  <si>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</si>
  <si>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</si>
  <si>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</si>
  <si>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</si>
  <si>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</si>
  <si>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</si>
  <si>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</si>
  <si>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</si>
  <si>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</si>
  <si>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</si>
  <si>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</si>
  <si>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</si>
  <si>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</si>
  <si>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</si>
  <si>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</si>
  <si>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</si>
  <si>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</si>
  <si>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</si>
  <si>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</si>
  <si>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</si>
  <si>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</si>
  <si>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</si>
  <si>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</si>
  <si>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</si>
  <si>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</si>
  <si>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</si>
  <si>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</si>
  <si>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</si>
  <si>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</si>
  <si>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</si>
  <si>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</si>
  <si>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</si>
  <si>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</si>
  <si>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</si>
  <si>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</si>
  <si>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</si>
  <si>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</si>
  <si>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</si>
  <si>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</si>
  <si>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</si>
  <si>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</si>
  <si>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</si>
  <si>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</si>
  <si>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</si>
  <si>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</si>
  <si>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</si>
  <si>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</si>
  <si>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</si>
  <si>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</si>
  <si>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</si>
  <si>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</si>
  <si>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</si>
  <si>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</si>
  <si>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</si>
  <si>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</si>
  <si>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</si>
  <si>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</si>
  <si>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</si>
  <si>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</si>
  <si>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</si>
  <si>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</si>
  <si>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</si>
  <si>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</si>
  <si>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</si>
  <si>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</si>
  <si>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</si>
  <si>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</si>
  <si>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</si>
  <si>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</si>
  <si>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</si>
  <si>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</si>
  <si>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</si>
  <si>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</si>
  <si>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</si>
  <si>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</si>
  <si>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</si>
  <si>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</si>
  <si>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</si>
  <si>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</si>
  <si>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</si>
  <si>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</si>
  <si>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</si>
  <si>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</si>
  <si>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</si>
  <si>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</si>
  <si>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</si>
  <si>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</si>
  <si>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</si>
  <si>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</si>
  <si>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</si>
  <si>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</si>
  <si>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</si>
  <si>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</si>
  <si>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</si>
  <si>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</si>
  <si>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</si>
  <si>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</si>
  <si>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</si>
  <si>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</si>
  <si>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</si>
  <si>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</si>
  <si>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</si>
  <si>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</si>
  <si>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</si>
  <si>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</si>
  <si>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</si>
  <si>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</si>
  <si>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</si>
  <si>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</si>
  <si>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</si>
  <si>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</si>
  <si>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</si>
  <si>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</si>
  <si>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</si>
  <si>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</si>
  <si>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</si>
  <si>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</si>
  <si>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</si>
  <si>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</si>
  <si>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</si>
  <si>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</si>
  <si>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</si>
  <si>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</si>
  <si>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</si>
  <si>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</si>
  <si>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</si>
  <si>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</si>
  <si>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</si>
  <si>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</si>
  <si>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</si>
  <si>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</si>
  <si>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</si>
  <si>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</si>
  <si>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</si>
  <si>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</si>
  <si>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</si>
  <si>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</si>
  <si>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</si>
  <si>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</si>
  <si>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</si>
  <si>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</si>
  <si>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</si>
  <si>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</si>
  <si>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</si>
  <si>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</si>
  <si>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</si>
  <si>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</si>
  <si>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</si>
  <si>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</si>
  <si>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</si>
  <si>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</si>
  <si>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</si>
  <si>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</si>
  <si>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</si>
  <si>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</si>
  <si>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</si>
  <si>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</si>
  <si>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</si>
  <si>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</si>
  <si>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</si>
  <si>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</si>
  <si>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</si>
  <si>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</si>
  <si>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</si>
  <si>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</si>
  <si>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</si>
  <si>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</si>
  <si>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</si>
  <si>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</si>
  <si>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</si>
  <si>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</si>
  <si>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</si>
  <si>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</si>
  <si>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</si>
  <si>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</si>
  <si>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</si>
  <si>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</si>
  <si>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</si>
  <si>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</si>
  <si>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</si>
  <si>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</si>
  <si>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</si>
  <si>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</si>
  <si>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</si>
  <si>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</si>
  <si>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</si>
  <si>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</si>
  <si>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</si>
  <si>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</si>
  <si>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</si>
  <si>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</si>
  <si>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</si>
  <si>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</si>
  <si>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</si>
  <si>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</si>
  <si>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</si>
  <si>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</si>
  <si>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</si>
  <si>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</si>
  <si>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</si>
  <si>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</si>
  <si>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</si>
  <si>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</si>
  <si>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</si>
  <si>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</si>
  <si>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</si>
  <si>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</si>
  <si>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</si>
  <si>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</si>
  <si>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</si>
  <si>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</si>
  <si>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</si>
  <si>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</si>
  <si>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</si>
  <si>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</si>
  <si>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</si>
  <si>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</si>
  <si>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</si>
  <si>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</si>
  <si>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</si>
  <si>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</si>
  <si>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</si>
  <si>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</si>
  <si>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</si>
  <si>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</si>
  <si>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</si>
  <si>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</si>
  <si>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</si>
  <si>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</si>
  <si>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</si>
  <si>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</si>
  <si>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</si>
  <si>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</si>
  <si>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</si>
  <si>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</si>
  <si>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</si>
  <si>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</si>
  <si>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</si>
  <si>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</si>
  <si>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</si>
  <si>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</si>
  <si>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</si>
  <si>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</si>
  <si>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</si>
  <si>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</si>
  <si>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</si>
  <si>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</si>
  <si>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</si>
  <si>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</si>
  <si>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</si>
  <si>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</si>
  <si>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</si>
  <si>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</si>
  <si>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</si>
  <si>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</si>
  <si>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</si>
  <si>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</si>
  <si>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</si>
  <si>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</si>
  <si>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</si>
  <si>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</si>
  <si>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</si>
  <si>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</si>
  <si>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</si>
  <si>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</si>
  <si>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</si>
  <si>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</si>
  <si>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</si>
  <si>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</si>
  <si>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</si>
  <si>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</si>
  <si>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</si>
  <si>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</si>
  <si>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</si>
  <si>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</si>
  <si>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</si>
  <si>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</si>
  <si>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</si>
  <si>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</si>
  <si>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</si>
  <si>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</si>
  <si>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</si>
  <si>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</si>
  <si>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</si>
  <si>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</si>
  <si>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</si>
  <si>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</si>
  <si>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</si>
  <si>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</si>
  <si>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</si>
  <si>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</si>
  <si>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</si>
  <si>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</si>
  <si>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</si>
  <si>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</si>
  <si>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</si>
  <si>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</si>
  <si>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</si>
  <si>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</si>
  <si>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</si>
  <si>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</si>
  <si>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</si>
  <si>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</si>
  <si>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</si>
  <si>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</si>
  <si>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</si>
  <si>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</si>
  <si>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</si>
  <si>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</si>
  <si>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</si>
  <si>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</si>
  <si>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</si>
  <si>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</si>
  <si>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</si>
  <si>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</si>
  <si>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</si>
  <si>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</si>
  <si>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</si>
  <si>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</si>
  <si>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</si>
  <si>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</si>
  <si>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</si>
  <si>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</si>
  <si>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</si>
  <si>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</si>
  <si>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</si>
  <si>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</si>
  <si>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</si>
  <si>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</si>
  <si>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</si>
  <si>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</si>
  <si>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</si>
  <si>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</si>
  <si>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</si>
  <si>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</si>
  <si>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</si>
  <si>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</si>
  <si>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</si>
  <si>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</si>
  <si>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</si>
  <si>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</si>
  <si>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</si>
  <si>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</si>
  <si>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</si>
  <si>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</si>
  <si>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</si>
  <si>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</si>
  <si>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</si>
  <si>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</si>
  <si>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</si>
  <si>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</si>
  <si>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</si>
  <si>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</si>
  <si>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</si>
  <si>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</si>
  <si>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</si>
  <si>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</si>
  <si>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</si>
  <si>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</si>
  <si>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</si>
  <si>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</si>
  <si>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</si>
  <si>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</si>
  <si>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</si>
  <si>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</si>
  <si>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</si>
  <si>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</si>
  <si>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</si>
  <si>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</si>
  <si>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</si>
  <si>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</si>
  <si>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</si>
  <si>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</si>
  <si>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</si>
  <si>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</si>
  <si>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</si>
  <si>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</si>
  <si>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</si>
  <si>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</si>
  <si>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</si>
  <si>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</si>
  <si>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</si>
  <si>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</si>
  <si>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</si>
  <si>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</si>
  <si>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</si>
  <si>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</si>
  <si>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</si>
  <si>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</si>
  <si>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</si>
  <si>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</si>
  <si>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</si>
  <si>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</si>
  <si>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</si>
  <si>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</si>
  <si>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</si>
  <si>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</si>
  <si>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</si>
  <si>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</si>
  <si>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</si>
  <si>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</si>
  <si>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</si>
  <si>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</si>
  <si>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</si>
  <si>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</si>
  <si>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</si>
  <si>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</si>
  <si>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</si>
  <si>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</si>
  <si>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</si>
  <si>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</si>
  <si>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</si>
  <si>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</si>
  <si>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</si>
  <si>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</si>
  <si>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</si>
  <si>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</si>
  <si>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</si>
  <si>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</si>
  <si>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</si>
  <si>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</si>
  <si>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</si>
  <si>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</si>
  <si>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</si>
  <si>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</si>
  <si>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</si>
  <si>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</si>
  <si>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</si>
  <si>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</si>
  <si>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</si>
  <si>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</si>
  <si>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</si>
  <si>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</si>
  <si>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</si>
  <si>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</si>
  <si>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</si>
  <si>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</si>
  <si>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</si>
  <si>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</si>
  <si>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</si>
  <si>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</si>
  <si>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</si>
  <si>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</si>
  <si>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</si>
  <si>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</si>
  <si>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</si>
  <si>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</si>
  <si>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</si>
  <si>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</si>
  <si>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</si>
  <si>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</si>
  <si>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</si>
  <si>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</si>
  <si>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</si>
  <si>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</si>
  <si>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</si>
  <si>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</si>
  <si>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</si>
  <si>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</si>
  <si>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</si>
  <si>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</si>
  <si>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</si>
  <si>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</si>
  <si>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</si>
  <si>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</si>
  <si>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</si>
  <si>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</si>
  <si>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</si>
  <si>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</si>
  <si>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</si>
  <si>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</si>
  <si>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</si>
  <si>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</si>
  <si>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</si>
  <si>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</si>
  <si>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</si>
  <si>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</si>
  <si>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</si>
  <si>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</si>
  <si>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</si>
  <si>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</si>
  <si>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</si>
  <si>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</si>
  <si>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</si>
  <si>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</si>
  <si>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</si>
  <si>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</si>
  <si>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</si>
  <si>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</si>
  <si>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</si>
  <si>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</si>
  <si>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</si>
  <si>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</si>
  <si>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</si>
  <si>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</si>
  <si>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</si>
  <si>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</si>
  <si>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</si>
  <si>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</si>
  <si>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</si>
  <si>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</si>
  <si>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</si>
  <si>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</si>
  <si>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</si>
  <si>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</si>
  <si>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</si>
  <si>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</si>
  <si>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</si>
  <si>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</si>
  <si>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</si>
  <si>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</si>
  <si>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</si>
  <si>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</si>
  <si>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</si>
  <si>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</si>
  <si>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</si>
  <si>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</si>
  <si>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</si>
  <si>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</si>
  <si>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</si>
  <si>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</si>
  <si>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</si>
  <si>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</si>
  <si>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</si>
  <si>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</si>
  <si>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</si>
  <si>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</si>
  <si>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</si>
  <si>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</si>
  <si>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</si>
  <si>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</si>
  <si>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</si>
  <si>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</si>
  <si>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</si>
  <si>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</si>
  <si>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</si>
  <si>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</si>
  <si>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</si>
  <si>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</si>
  <si>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</si>
  <si>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</si>
  <si>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</si>
  <si>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</si>
  <si>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</si>
  <si>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</si>
  <si>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</si>
  <si>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</si>
  <si>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</si>
  <si>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</si>
  <si>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</si>
  <si>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</si>
  <si>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</si>
  <si>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</si>
  <si>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</si>
  <si>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</si>
  <si>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</si>
  <si>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</si>
  <si>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</si>
  <si>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</si>
  <si>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</si>
  <si>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</si>
  <si>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</si>
  <si>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</si>
  <si>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</si>
  <si>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</si>
  <si>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</si>
  <si>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</si>
  <si>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</si>
  <si>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</si>
  <si>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</si>
  <si>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</si>
  <si>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</si>
  <si>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</si>
  <si>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</si>
  <si>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</si>
  <si>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</si>
  <si>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</si>
  <si>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</si>
  <si>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</si>
  <si>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</si>
  <si>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</si>
  <si>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</si>
  <si>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</si>
  <si>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</si>
  <si>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</si>
  <si>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</si>
  <si>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</si>
  <si>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</si>
  <si>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</si>
  <si>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</si>
  <si>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</si>
  <si>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</si>
  <si>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</si>
  <si>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</si>
  <si>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</si>
  <si>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</si>
  <si>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</si>
  <si>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</si>
  <si>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</si>
  <si>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</si>
  <si>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</si>
  <si>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</si>
  <si>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</si>
  <si>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</si>
  <si>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</si>
  <si>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</si>
  <si>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</si>
  <si>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</si>
  <si>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</si>
  <si>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</si>
  <si>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</si>
  <si>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</si>
  <si>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</si>
  <si>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</si>
  <si>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</si>
  <si>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</si>
  <si>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</si>
  <si>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</si>
  <si>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</si>
  <si>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</si>
  <si>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</si>
  <si>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</si>
  <si>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</si>
  <si>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</si>
  <si>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</si>
  <si>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</si>
  <si>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</si>
  <si>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</si>
  <si>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</si>
  <si>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</si>
  <si>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</si>
  <si>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</si>
  <si>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</si>
  <si>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</si>
  <si>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</si>
  <si>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</si>
  <si>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</si>
  <si>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</si>
  <si>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</si>
  <si>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</si>
  <si>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</si>
  <si>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</si>
  <si>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</si>
  <si>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</si>
  <si>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</si>
  <si>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</si>
  <si>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</si>
  <si>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</si>
  <si>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</si>
  <si>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</si>
  <si>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</si>
  <si>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</si>
  <si>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</si>
  <si>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</si>
  <si>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</si>
  <si>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</si>
  <si>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</si>
  <si>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</si>
  <si>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</si>
  <si>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</si>
  <si>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</si>
  <si>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</si>
  <si>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</si>
  <si>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</si>
  <si>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</si>
  <si>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</si>
  <si>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</si>
  <si>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</si>
  <si>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</si>
  <si>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</si>
  <si>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</si>
  <si>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</si>
  <si>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</si>
  <si>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</si>
  <si>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</si>
  <si>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</si>
  <si>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</si>
  <si>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</si>
  <si>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</si>
  <si>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</si>
  <si>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</si>
  <si>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</si>
  <si>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</si>
  <si>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</si>
  <si>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</si>
  <si>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</si>
  <si>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</si>
  <si>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</si>
  <si>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</si>
  <si>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</si>
  <si>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</si>
  <si>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</si>
  <si>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</si>
  <si>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</si>
  <si>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</si>
  <si>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</si>
  <si>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</si>
  <si>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</si>
  <si>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</si>
  <si>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</si>
  <si>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</si>
  <si>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</si>
  <si>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</si>
  <si>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</si>
  <si>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</si>
  <si>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</si>
  <si>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</si>
  <si>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</si>
  <si>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</si>
  <si>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</si>
  <si>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</si>
  <si>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</si>
  <si>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</si>
  <si>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</si>
  <si>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</si>
  <si>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</si>
  <si>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</si>
  <si>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</si>
  <si>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</si>
  <si>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</si>
  <si>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</si>
  <si>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</si>
  <si>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</si>
  <si>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</si>
  <si>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</si>
  <si>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</si>
  <si>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</si>
  <si>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</si>
  <si>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</si>
  <si>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</si>
  <si>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</si>
  <si>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</si>
  <si>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</si>
  <si>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</si>
  <si>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</si>
  <si>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</si>
  <si>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</si>
  <si>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</si>
  <si>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</si>
  <si>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</si>
  <si>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</si>
  <si>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</si>
  <si>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</si>
  <si>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</si>
  <si>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</si>
  <si>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</si>
  <si>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</si>
  <si>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</si>
  <si>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</si>
  <si>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</si>
  <si>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</si>
  <si>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</si>
  <si>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</si>
  <si>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</si>
  <si>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</si>
  <si>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</si>
  <si>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</si>
  <si>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</si>
  <si>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</si>
  <si>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</si>
  <si>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</si>
  <si>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</si>
  <si>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</si>
  <si>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</si>
  <si>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</si>
  <si>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</si>
  <si>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</si>
  <si>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</si>
  <si>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</si>
  <si>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</si>
  <si>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</si>
  <si>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</si>
  <si>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</si>
  <si>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</si>
  <si>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</si>
  <si>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</si>
  <si>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</si>
  <si>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</si>
  <si>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</si>
  <si>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</si>
  <si>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</si>
  <si>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</si>
  <si>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</si>
  <si>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</si>
  <si>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</si>
  <si>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</si>
  <si>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</si>
  <si>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</si>
  <si>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</si>
  <si>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</si>
  <si>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</si>
  <si>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</si>
  <si>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</si>
  <si>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</si>
  <si>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</si>
  <si>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</si>
  <si>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</si>
  <si>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</si>
  <si>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</si>
  <si>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</si>
  <si>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</si>
  <si>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</si>
  <si>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</si>
  <si>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</si>
  <si>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</si>
  <si>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</si>
  <si>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</si>
  <si>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</si>
  <si>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</si>
  <si>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</si>
  <si>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</si>
  <si>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</si>
  <si>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</si>
  <si>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</si>
  <si>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</si>
  <si>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</si>
  <si>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</si>
  <si>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</si>
  <si>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</si>
  <si>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</si>
  <si>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</si>
  <si>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</si>
  <si>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</si>
  <si>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</si>
  <si>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</si>
  <si>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</si>
  <si>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</si>
  <si>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</si>
  <si>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</si>
  <si>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</si>
  <si>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</si>
  <si>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</si>
  <si>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</si>
  <si>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</si>
  <si>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</si>
  <si>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</si>
  <si>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</si>
  <si>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</si>
  <si>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</si>
  <si>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</si>
  <si>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</si>
  <si>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</si>
  <si>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</si>
  <si>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</si>
  <si>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</si>
  <si>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</si>
  <si>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</si>
  <si>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</si>
  <si>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</si>
  <si>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</si>
  <si>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</si>
  <si>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</si>
  <si>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</si>
  <si>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</si>
  <si>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</si>
  <si>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</si>
  <si>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</si>
  <si>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</si>
  <si>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</si>
  <si>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</si>
  <si>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</si>
  <si>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</si>
  <si>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</si>
  <si>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</si>
  <si>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</si>
  <si>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</si>
  <si>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</si>
  <si>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</si>
  <si>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</si>
  <si>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</si>
  <si>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</si>
  <si>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</si>
  <si>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</si>
  <si>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</si>
  <si>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</si>
  <si>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</si>
  <si>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</si>
  <si>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</si>
  <si>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</si>
  <si>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</si>
  <si>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</si>
  <si>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</si>
  <si>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</si>
  <si>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</si>
  <si>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</si>
  <si>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</si>
  <si>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</si>
  <si>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</si>
  <si>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</si>
  <si>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</si>
  <si>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</si>
  <si>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</si>
  <si>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</si>
  <si>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</si>
  <si>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</si>
  <si>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</si>
  <si>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</si>
  <si>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</si>
  <si>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</si>
  <si>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</si>
  <si>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</si>
  <si>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</si>
  <si>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</si>
  <si>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</si>
  <si>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</si>
  <si>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</si>
  <si>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</si>
  <si>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</si>
  <si>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</si>
  <si>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</si>
  <si>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</si>
  <si>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</si>
  <si>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</si>
  <si>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</si>
  <si>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</si>
  <si>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</si>
  <si>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</si>
  <si>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</si>
  <si>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</si>
  <si>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</si>
  <si>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</si>
  <si>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</si>
  <si>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</si>
  <si>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</si>
  <si>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</si>
  <si>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</si>
  <si>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</si>
  <si>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</si>
  <si>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</si>
  <si>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</si>
  <si>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</si>
  <si>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</si>
  <si>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</si>
  <si>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</si>
  <si>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</si>
  <si>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</si>
  <si>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</si>
  <si>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</si>
  <si>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</si>
  <si>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</si>
  <si>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</si>
  <si>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</si>
  <si>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</si>
  <si>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</si>
  <si>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</si>
  <si>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</si>
  <si>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</si>
  <si>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</si>
  <si>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</si>
  <si>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</si>
  <si>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</si>
  <si>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</si>
  <si>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</si>
  <si>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</si>
  <si>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</si>
  <si>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</si>
  <si>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</si>
  <si>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</si>
  <si>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</si>
  <si>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</si>
  <si>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</si>
  <si>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</si>
  <si>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</si>
  <si>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</si>
  <si>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</si>
  <si>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</si>
  <si>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</si>
  <si>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</si>
  <si>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</si>
  <si>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</si>
  <si>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</si>
  <si>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</si>
  <si>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</si>
  <si>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</si>
  <si>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</si>
  <si>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</si>
  <si>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</si>
  <si>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</si>
  <si>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</si>
  <si>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</si>
  <si>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</si>
  <si>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</si>
  <si>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</si>
  <si>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</si>
  <si>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</si>
  <si>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</si>
  <si>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</si>
  <si>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</si>
  <si>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</si>
  <si>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</si>
  <si>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</si>
  <si>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</si>
  <si>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</si>
  <si>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</si>
  <si>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</si>
  <si>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</si>
  <si>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</si>
  <si>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</si>
  <si>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</si>
  <si>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</si>
  <si>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</si>
  <si>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</si>
  <si>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</si>
  <si>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</si>
  <si>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</si>
  <si>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</si>
  <si>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</si>
  <si>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</si>
  <si>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</si>
  <si>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</si>
  <si>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</si>
  <si>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</si>
  <si>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</si>
  <si>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</si>
  <si>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</si>
  <si>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</si>
  <si>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</si>
  <si>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</si>
  <si>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</si>
  <si>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</si>
  <si>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</si>
  <si>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</si>
  <si>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</si>
  <si>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</si>
  <si>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</si>
  <si>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</si>
  <si>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</si>
  <si>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</si>
  <si>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</si>
  <si>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</si>
  <si>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</si>
  <si>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</si>
  <si>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</si>
  <si>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</si>
  <si>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</si>
  <si>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</si>
  <si>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</si>
  <si>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</si>
  <si>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</si>
  <si>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</si>
  <si>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</si>
  <si>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</si>
  <si>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</si>
  <si>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</si>
  <si>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</si>
  <si>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</si>
  <si>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</si>
  <si>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</si>
  <si>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</si>
  <si>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</si>
  <si>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</si>
  <si>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</si>
  <si>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</si>
  <si>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</si>
  <si>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</si>
  <si>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</si>
  <si>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</si>
  <si>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</si>
  <si>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</si>
  <si>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</si>
  <si>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</si>
  <si>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</si>
  <si>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</si>
  <si>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</si>
  <si>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</si>
  <si>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</si>
  <si>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</si>
  <si>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</si>
  <si>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</si>
  <si>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</si>
  <si>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</si>
  <si>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</si>
  <si>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</si>
  <si>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</si>
  <si>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</si>
  <si>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</si>
  <si>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</si>
  <si>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</si>
  <si>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</si>
  <si>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</si>
  <si>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</si>
  <si>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</si>
  <si>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</si>
  <si>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</si>
  <si>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</si>
  <si>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</si>
  <si>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</si>
  <si>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</si>
  <si>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</si>
  <si>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</si>
  <si>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</si>
  <si>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</si>
  <si>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</si>
  <si>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</si>
  <si>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</si>
  <si>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</si>
  <si>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</si>
  <si>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</si>
  <si>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</si>
  <si>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</si>
  <si>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</si>
  <si>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</si>
  <si>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</si>
  <si>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</si>
  <si>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</si>
  <si>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</si>
  <si>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</si>
  <si>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</si>
  <si>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</si>
  <si>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</si>
  <si>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</si>
  <si>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</si>
  <si>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</si>
  <si>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</si>
  <si>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</si>
  <si>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</si>
  <si>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</si>
  <si>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</si>
  <si>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</si>
  <si>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</si>
  <si>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</si>
  <si>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</si>
  <si>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</si>
  <si>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</si>
  <si>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</si>
  <si>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</si>
  <si>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</si>
  <si>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</si>
  <si>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</si>
  <si>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</si>
  <si>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</si>
  <si>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</si>
  <si>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</si>
  <si>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</si>
  <si>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</si>
  <si>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</si>
  <si>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</si>
  <si>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</si>
  <si>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</si>
  <si>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</si>
  <si>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</si>
  <si>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</si>
  <si>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</si>
  <si>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</si>
  <si>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</si>
  <si>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</si>
  <si>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</si>
  <si>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</si>
  <si>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</si>
  <si>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</si>
  <si>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</si>
  <si>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</si>
  <si>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</si>
  <si>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</si>
  <si>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</si>
  <si>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</si>
  <si>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</si>
  <si>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</si>
  <si>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</si>
  <si>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</si>
  <si>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</si>
  <si>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</si>
  <si>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</si>
  <si>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</si>
  <si>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</si>
  <si>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</si>
  <si>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</si>
  <si>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</si>
  <si>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</si>
  <si>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</si>
  <si>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</si>
  <si>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</si>
  <si>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</si>
  <si>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</si>
  <si>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</si>
  <si>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</si>
  <si>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</si>
  <si>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</si>
  <si>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</si>
  <si>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</si>
  <si>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</si>
  <si>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</si>
  <si>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</si>
  <si>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</si>
  <si>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</si>
  <si>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</si>
  <si>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</si>
  <si>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</si>
  <si>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</si>
  <si>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</si>
  <si>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</si>
  <si>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</si>
  <si>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</si>
  <si>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</si>
  <si>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</si>
  <si>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</si>
  <si>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</si>
  <si>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</si>
  <si>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</si>
  <si>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</si>
  <si>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</si>
  <si>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</si>
  <si>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</si>
  <si>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</si>
  <si>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</si>
  <si>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</si>
  <si>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</si>
  <si>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</si>
  <si>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</si>
  <si>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</si>
  <si>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</si>
  <si>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</si>
  <si>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</si>
  <si>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</si>
  <si>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</si>
  <si>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</si>
  <si>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</si>
  <si>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</si>
  <si>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</si>
  <si>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</si>
  <si>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</si>
  <si>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</si>
  <si>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</si>
  <si>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</si>
  <si>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</si>
  <si>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</si>
  <si>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</si>
  <si>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</si>
  <si>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</si>
  <si>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</si>
  <si>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</si>
  <si>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</si>
  <si>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</si>
  <si>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</si>
  <si>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</si>
  <si>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</si>
  <si>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</si>
  <si>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</si>
  <si>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</si>
  <si>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</si>
  <si>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</si>
  <si>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</si>
  <si>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</si>
  <si>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</si>
  <si>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</si>
  <si>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</si>
  <si>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</si>
  <si>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</si>
  <si>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</si>
  <si>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</si>
  <si>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</si>
  <si>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</si>
  <si>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</si>
  <si>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</si>
  <si>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</si>
  <si>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</si>
  <si>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</si>
  <si>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</si>
  <si>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</si>
  <si>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</si>
  <si>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</si>
  <si>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</si>
  <si>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</si>
  <si>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</si>
  <si>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</si>
  <si>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</si>
  <si>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</si>
  <si>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</si>
  <si>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</si>
  <si>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</si>
  <si>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</si>
  <si>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</si>
  <si>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</si>
  <si>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</si>
  <si>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</si>
  <si>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</si>
  <si>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</si>
  <si>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</si>
  <si>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</si>
  <si>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</si>
  <si>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</si>
  <si>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</si>
  <si>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</si>
  <si>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</si>
  <si>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</si>
  <si>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</si>
  <si>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</si>
  <si>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</si>
  <si>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</si>
  <si>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</si>
  <si>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</si>
  <si>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</si>
  <si>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</si>
  <si>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</si>
  <si>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</si>
  <si>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</si>
  <si>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</si>
  <si>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</si>
  <si>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</si>
  <si>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</si>
  <si>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</si>
  <si>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</si>
  <si>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</si>
  <si>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</si>
  <si>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</si>
  <si>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</si>
  <si>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</si>
  <si>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</si>
  <si>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</si>
  <si>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</si>
  <si>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</si>
  <si>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</si>
  <si>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</si>
  <si>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</si>
  <si>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</si>
  <si>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</si>
  <si>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</si>
  <si>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</si>
  <si>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</si>
  <si>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</si>
  <si>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</si>
  <si>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</si>
  <si>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</si>
  <si>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</si>
  <si>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</si>
  <si>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</si>
  <si>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</si>
  <si>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</si>
  <si>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</si>
  <si>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</si>
  <si>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</si>
  <si>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</si>
  <si>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</si>
  <si>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</si>
  <si>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</si>
  <si>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</si>
  <si>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</si>
  <si>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</si>
  <si>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</si>
  <si>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</si>
  <si>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</si>
  <si>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</si>
  <si>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</si>
  <si>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</si>
  <si>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</si>
  <si>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</si>
  <si>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</si>
  <si>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</si>
  <si>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</si>
  <si>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</si>
  <si>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</si>
  <si>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</si>
  <si>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</si>
  <si>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</si>
  <si>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</si>
  <si>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</si>
  <si>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</si>
  <si>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</si>
  <si>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</si>
  <si>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</si>
  <si>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</si>
  <si>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</si>
  <si>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</si>
  <si>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</si>
  <si>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</si>
  <si>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</si>
  <si>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</si>
  <si>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</si>
  <si>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</si>
  <si>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</si>
  <si>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</si>
  <si>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</si>
  <si>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</si>
  <si>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</si>
  <si>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</si>
  <si>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</si>
  <si>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</si>
  <si>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</si>
  <si>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</si>
  <si>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</si>
  <si>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</si>
  <si>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</si>
  <si>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</si>
  <si>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</si>
  <si>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</si>
  <si>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</si>
  <si>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</si>
  <si>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</si>
  <si>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</si>
  <si>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</si>
  <si>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</si>
  <si>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</si>
  <si>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</si>
  <si>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</si>
  <si>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</si>
  <si>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</si>
  <si>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</si>
  <si>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</si>
  <si>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</si>
  <si>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</si>
  <si>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</si>
  <si>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</si>
  <si>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</si>
  <si>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</si>
  <si>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</si>
  <si>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</si>
  <si>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</si>
  <si>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</si>
  <si>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</si>
  <si>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</si>
  <si>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</si>
  <si>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</si>
  <si>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</si>
  <si>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</si>
  <si>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</si>
  <si>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</si>
  <si>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</si>
  <si>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</si>
  <si>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</si>
  <si>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</si>
  <si>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</si>
  <si>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</si>
  <si>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</si>
  <si>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</si>
  <si>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</si>
  <si>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</si>
  <si>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</si>
  <si>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</si>
  <si>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</si>
  <si>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</si>
  <si>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</si>
  <si>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</si>
  <si>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</si>
  <si>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</si>
  <si>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</si>
  <si>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</si>
  <si>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</si>
  <si>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</si>
  <si>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</si>
  <si>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</si>
  <si>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</si>
  <si>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</si>
  <si>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</si>
  <si>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</si>
  <si>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</si>
  <si>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</si>
  <si>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</si>
  <si>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</si>
  <si>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</si>
  <si>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</si>
  <si>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</si>
  <si>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</si>
  <si>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</si>
  <si>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</si>
  <si>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</si>
  <si>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</si>
  <si>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</si>
  <si>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</si>
  <si>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</si>
  <si>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</si>
  <si>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</si>
  <si>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</si>
  <si>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</si>
  <si>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</si>
  <si>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</si>
  <si>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</si>
  <si>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</si>
  <si>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</si>
  <si>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</si>
  <si>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</si>
  <si>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</si>
  <si>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</si>
  <si>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</si>
  <si>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</si>
  <si>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</si>
  <si>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</si>
  <si>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</si>
  <si>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</si>
  <si>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</si>
  <si>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</si>
  <si>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</si>
  <si>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</si>
  <si>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</si>
  <si>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</si>
  <si>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</si>
  <si>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</si>
  <si>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</si>
  <si>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</si>
  <si>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</si>
  <si>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</si>
  <si>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</si>
  <si>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</si>
  <si>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</si>
  <si>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</si>
  <si>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</si>
  <si>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</si>
  <si>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</si>
  <si>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</si>
  <si>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</si>
  <si>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</si>
  <si>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</si>
  <si>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</si>
  <si>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</si>
  <si>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</si>
  <si>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</si>
  <si>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</si>
  <si>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</si>
  <si>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</si>
  <si>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</si>
  <si>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</si>
  <si>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</si>
  <si>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</si>
  <si>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</si>
  <si>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</si>
  <si>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</si>
  <si>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</si>
  <si>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</si>
  <si>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</si>
  <si>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</si>
  <si>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</si>
  <si>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</si>
  <si>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</si>
  <si>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</si>
  <si>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</si>
  <si>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</si>
  <si>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</si>
  <si>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</si>
  <si>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</si>
  <si>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</si>
  <si>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</si>
  <si>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</si>
  <si>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</si>
  <si>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</si>
  <si>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</si>
  <si>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</si>
  <si>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</si>
  <si>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</si>
  <si>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</si>
  <si>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</si>
  <si>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</si>
  <si>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</si>
  <si>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</si>
  <si>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</si>
  <si>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</si>
  <si>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</si>
  <si>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</si>
  <si>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</si>
  <si>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</si>
  <si>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</si>
  <si>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</si>
  <si>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</si>
  <si>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</si>
  <si>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</si>
  <si>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</si>
  <si>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</si>
  <si>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</si>
  <si>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</si>
  <si>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</si>
  <si>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</si>
  <si>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</si>
  <si>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</si>
  <si>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</si>
  <si>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</si>
  <si>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</si>
  <si>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</si>
  <si>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</si>
  <si>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</si>
  <si>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</si>
  <si>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</si>
  <si>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</si>
  <si>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</si>
  <si>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</si>
  <si>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</si>
  <si>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</si>
  <si>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</si>
  <si>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</si>
  <si>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</si>
  <si>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</si>
  <si>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</si>
  <si>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</si>
  <si>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</si>
  <si>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</si>
  <si>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</si>
  <si>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</si>
  <si>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</si>
  <si>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</si>
  <si>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</si>
  <si>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</si>
  <si>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</si>
  <si>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</si>
  <si>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</si>
  <si>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</si>
  <si>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</si>
  <si>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</si>
  <si>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</si>
  <si>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</si>
  <si>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</si>
  <si>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</si>
  <si>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</si>
  <si>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</si>
  <si>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</si>
  <si>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</si>
  <si>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</si>
  <si>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</si>
  <si>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</si>
  <si>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</si>
  <si>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</si>
  <si>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</si>
  <si>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</si>
  <si>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</si>
  <si>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</si>
  <si>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</si>
  <si>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</si>
  <si>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</si>
  <si>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</si>
  <si>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</si>
  <si>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</si>
  <si>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</si>
  <si>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</si>
  <si>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</si>
  <si>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</si>
  <si>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</si>
  <si>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</si>
  <si>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</si>
  <si>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</si>
  <si>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</si>
  <si>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</si>
  <si>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</si>
  <si>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</si>
  <si>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</si>
  <si>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</si>
  <si>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</si>
  <si>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</si>
  <si>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</si>
  <si>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</si>
  <si>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</si>
  <si>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</si>
  <si>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</si>
  <si>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</si>
  <si>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</si>
  <si>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</si>
  <si>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</si>
  <si>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</si>
  <si>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</si>
  <si>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</si>
  <si>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</si>
  <si>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</si>
  <si>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</si>
  <si>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</si>
  <si>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</si>
  <si>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</si>
  <si>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</si>
  <si>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</si>
  <si>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</si>
  <si>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</si>
  <si>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</si>
  <si>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</si>
  <si>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</si>
  <si>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</si>
  <si>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</si>
  <si>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</si>
  <si>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</si>
  <si>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</si>
  <si>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</si>
  <si>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</si>
  <si>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</si>
  <si>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</si>
  <si>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</si>
  <si>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</si>
  <si>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</si>
  <si>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</si>
  <si>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</si>
  <si>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</si>
  <si>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</si>
  <si>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</si>
  <si>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</si>
  <si>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</si>
  <si>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</si>
  <si>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</si>
  <si>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</si>
  <si>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</si>
  <si>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</si>
  <si>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</si>
  <si>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</si>
  <si>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</si>
  <si>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</si>
  <si>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</si>
  <si>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</si>
  <si>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</si>
  <si>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</si>
  <si>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</si>
  <si>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</si>
  <si>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</si>
  <si>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</si>
  <si>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</si>
  <si>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</si>
  <si>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</si>
  <si>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</si>
  <si>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</si>
  <si>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</si>
  <si>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</si>
  <si>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</si>
  <si>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</si>
  <si>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</si>
  <si>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</si>
  <si>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</si>
  <si>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</si>
  <si>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</si>
  <si>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</si>
  <si>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</si>
  <si>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</si>
  <si>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</si>
  <si>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</si>
  <si>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</si>
  <si>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</si>
  <si>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</si>
  <si>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</si>
  <si>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</si>
  <si>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</si>
  <si>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</si>
  <si>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</si>
  <si>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</si>
  <si>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</si>
  <si>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</si>
  <si>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</si>
  <si>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</si>
  <si>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</si>
  <si>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</si>
  <si>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</si>
  <si>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</si>
  <si>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</si>
  <si>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</si>
  <si>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</si>
  <si>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</si>
  <si>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</si>
  <si>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</si>
  <si>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</si>
  <si>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</si>
  <si>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</si>
  <si>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</si>
  <si>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</si>
  <si>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</si>
  <si>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</si>
  <si>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</si>
  <si>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</si>
  <si>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</si>
  <si>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</si>
  <si>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</si>
  <si>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</si>
  <si>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</si>
  <si>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</si>
  <si>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</si>
  <si>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</si>
  <si>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</si>
  <si>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</si>
  <si>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</si>
  <si>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</si>
  <si>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</si>
  <si>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</si>
  <si>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</si>
  <si>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</si>
  <si>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</si>
  <si>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</si>
  <si>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</si>
  <si>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</si>
  <si>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</si>
  <si>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</si>
  <si>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</si>
  <si>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</si>
  <si>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</si>
  <si>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</si>
  <si>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</si>
  <si>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</si>
  <si>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</si>
  <si>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</si>
  <si>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</si>
  <si>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</si>
  <si>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</si>
  <si>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</si>
  <si>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</si>
  <si>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</si>
  <si>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</si>
  <si>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</si>
  <si>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</si>
  <si>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</si>
  <si>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</si>
  <si>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</si>
  <si>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</si>
  <si>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</si>
  <si>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</si>
  <si>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</si>
  <si>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</si>
  <si>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</si>
  <si>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</si>
  <si>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</si>
  <si>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</si>
  <si>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</si>
  <si>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</si>
  <si>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</si>
  <si>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</si>
  <si>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</si>
  <si>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</si>
  <si>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</si>
  <si>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</si>
  <si>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</si>
  <si>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</si>
  <si>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</si>
  <si>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</si>
  <si>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</si>
  <si>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</si>
  <si>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</si>
  <si>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</si>
  <si>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</si>
  <si>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</si>
  <si>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</si>
  <si>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</si>
  <si>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</si>
  <si>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</si>
  <si>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</si>
  <si>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</si>
  <si>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</si>
  <si>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</si>
  <si>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</si>
  <si>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</si>
  <si>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</si>
  <si>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</si>
  <si>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</si>
  <si>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</si>
  <si>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</si>
  <si>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</si>
  <si>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</si>
  <si>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</si>
  <si>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</si>
  <si>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</si>
  <si>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</si>
  <si>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</si>
  <si>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</si>
  <si>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</si>
  <si>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</si>
  <si>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</si>
  <si>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</si>
  <si>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</si>
  <si>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</si>
  <si>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</si>
  <si>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</si>
  <si>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</si>
  <si>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</si>
  <si>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</si>
  <si>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</si>
  <si>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</si>
  <si>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</si>
  <si>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</si>
  <si>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</si>
  <si>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</si>
  <si>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</si>
  <si>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</si>
  <si>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</si>
  <si>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</si>
  <si>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</si>
  <si>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</si>
  <si>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</si>
  <si>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</si>
  <si>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</si>
  <si>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</si>
  <si>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</si>
  <si>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</si>
  <si>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</si>
  <si>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</si>
  <si>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</si>
  <si>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</si>
  <si>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</si>
  <si>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</si>
  <si>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</si>
  <si>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</si>
  <si>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</si>
  <si>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</si>
  <si>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</si>
  <si>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</si>
  <si>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</si>
  <si>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</si>
  <si>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</si>
  <si>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</si>
  <si>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</si>
  <si>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</si>
  <si>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</si>
  <si>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</si>
  <si>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</si>
  <si>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</si>
  <si>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</si>
  <si>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</si>
  <si>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</si>
  <si>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</si>
  <si>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</si>
  <si>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</si>
  <si>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</si>
  <si>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</si>
  <si>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</si>
  <si>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</si>
  <si>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</si>
  <si>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</si>
  <si>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</si>
  <si>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</si>
  <si>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</si>
  <si>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</si>
  <si>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</si>
  <si>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</si>
  <si>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</si>
  <si>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</si>
  <si>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</si>
  <si>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</si>
  <si>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</si>
  <si>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</si>
  <si>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</si>
  <si>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</si>
  <si>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</si>
  <si>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</si>
  <si>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</si>
  <si>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</si>
  <si>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</si>
  <si>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</si>
  <si>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</si>
  <si>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</si>
  <si>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</si>
  <si>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</si>
  <si>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</si>
  <si>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</si>
  <si>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</si>
  <si>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</si>
  <si>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</si>
  <si>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</si>
  <si>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</si>
  <si>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</si>
  <si>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</si>
  <si>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</si>
  <si>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</si>
  <si>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</si>
  <si>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</si>
  <si>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</si>
  <si>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</si>
  <si>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</si>
  <si>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</si>
  <si>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</si>
  <si>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</si>
  <si>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</si>
  <si>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</si>
  <si>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</si>
  <si>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</si>
  <si>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</si>
  <si>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</si>
  <si>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</si>
  <si>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</si>
  <si>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</si>
  <si>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</si>
  <si>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</si>
  <si>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</si>
  <si>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</si>
  <si>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</si>
  <si>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</si>
  <si>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</si>
  <si>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</si>
  <si>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</si>
  <si>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</si>
  <si>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</si>
  <si>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</si>
  <si>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</si>
  <si>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</si>
  <si>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</si>
  <si>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</si>
  <si>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</si>
  <si>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</si>
  <si>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</si>
  <si>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</si>
  <si>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</si>
  <si>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</si>
  <si>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</si>
  <si>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</si>
  <si>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</si>
  <si>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</si>
  <si>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</si>
  <si>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</si>
  <si>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</si>
  <si>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</si>
  <si>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</si>
  <si>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</si>
  <si>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</si>
  <si>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</si>
  <si>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</si>
  <si>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</si>
  <si>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</si>
  <si>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</si>
  <si>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</si>
  <si>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</si>
  <si>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</si>
  <si>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</si>
  <si>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</si>
  <si>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</si>
  <si>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</si>
  <si>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</si>
  <si>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</si>
  <si>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</si>
  <si>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</si>
  <si>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</si>
  <si>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</si>
  <si>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</si>
  <si>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</si>
  <si>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</si>
  <si>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</si>
  <si>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</si>
  <si>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</si>
  <si>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</si>
  <si>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</si>
  <si>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</si>
  <si>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</si>
  <si>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</si>
  <si>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</si>
  <si>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</si>
  <si>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</si>
  <si>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</si>
  <si>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</si>
  <si>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</si>
  <si>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</si>
  <si>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</si>
  <si>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</si>
  <si>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</si>
  <si>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</si>
  <si>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</si>
  <si>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</si>
  <si>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</si>
  <si>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</si>
  <si>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</si>
  <si>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</si>
  <si>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</si>
  <si>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</si>
  <si>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</si>
  <si>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</si>
  <si>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</si>
  <si>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</si>
  <si>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</si>
  <si>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</si>
  <si>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</si>
  <si>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</si>
  <si>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</si>
  <si>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</si>
  <si>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</si>
  <si>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</si>
  <si>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</si>
  <si>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</si>
  <si>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</si>
  <si>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</si>
  <si>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</si>
  <si>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</si>
  <si>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</si>
  <si>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</si>
  <si>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</si>
  <si>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</si>
  <si>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</si>
  <si>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</si>
  <si>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</si>
  <si>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</si>
  <si>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</si>
  <si>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</si>
  <si>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</si>
  <si>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</si>
  <si>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</si>
  <si>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</si>
  <si>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</si>
  <si>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</si>
  <si>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</si>
  <si>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</si>
  <si>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</si>
  <si>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</si>
  <si>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</si>
  <si>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</si>
  <si>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</si>
  <si>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</si>
  <si>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</si>
  <si>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</si>
  <si>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</si>
  <si>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</si>
  <si>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</si>
  <si>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</si>
  <si>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</si>
  <si>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</si>
  <si>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</si>
  <si>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</si>
  <si>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</si>
  <si>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</si>
  <si>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</si>
  <si>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</si>
  <si>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</si>
  <si>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</si>
  <si>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</si>
  <si>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</si>
  <si>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</si>
  <si>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</si>
  <si>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</si>
  <si>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</si>
  <si>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</si>
  <si>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</si>
  <si>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</si>
  <si>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</si>
  <si>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</si>
  <si>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</si>
  <si>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</si>
  <si>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</si>
  <si>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</si>
  <si>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</si>
  <si>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</si>
  <si>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</si>
  <si>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</si>
  <si>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</si>
  <si>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</si>
  <si>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</si>
  <si>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</si>
  <si>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</si>
  <si>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</si>
  <si>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</si>
  <si>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</si>
  <si>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</si>
  <si>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</si>
  <si>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</si>
  <si>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</si>
  <si>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</si>
  <si>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</si>
  <si>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</si>
  <si>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</si>
  <si>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</si>
  <si>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</si>
  <si>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</si>
  <si>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</si>
  <si>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</si>
  <si>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</si>
  <si>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</si>
  <si>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</si>
  <si>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</si>
  <si>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</si>
  <si>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</si>
  <si>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</si>
  <si>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</si>
  <si>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</si>
  <si>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</si>
  <si>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</si>
  <si>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</si>
  <si>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</si>
  <si>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</si>
  <si>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</si>
  <si>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</si>
  <si>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</si>
  <si>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</si>
  <si>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</si>
  <si>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</si>
  <si>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</si>
  <si>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</si>
  <si>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</si>
  <si>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</si>
  <si>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</si>
  <si>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</si>
  <si>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</si>
  <si>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</si>
  <si>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</si>
  <si>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</si>
  <si>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</si>
  <si>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</si>
  <si>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</si>
  <si>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</si>
  <si>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</si>
  <si>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</si>
  <si>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</si>
  <si>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</si>
  <si>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</si>
  <si>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</si>
  <si>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</si>
  <si>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</si>
  <si>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</si>
  <si>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</si>
  <si>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</si>
  <si>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</si>
  <si>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</si>
  <si>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</si>
  <si>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</si>
  <si>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</si>
  <si>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</si>
  <si>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</si>
  <si>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</si>
  <si>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</si>
  <si>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</si>
  <si>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</si>
  <si>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</si>
  <si>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</si>
  <si>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</si>
  <si>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</si>
  <si>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</si>
  <si>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</si>
  <si>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</si>
  <si>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</si>
  <si>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</si>
  <si>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</si>
  <si>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</si>
  <si>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</si>
  <si>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</si>
  <si>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</si>
  <si>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</si>
  <si>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</si>
  <si>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</si>
  <si>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</si>
  <si>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</si>
  <si>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</si>
  <si>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</si>
  <si>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</si>
  <si>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</si>
  <si>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</si>
  <si>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</si>
  <si>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</si>
  <si>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</si>
  <si>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</si>
  <si>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</si>
  <si>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</si>
  <si>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</si>
  <si>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</si>
  <si>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</si>
  <si>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</si>
  <si>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</si>
  <si>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</si>
  <si>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</si>
  <si>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</si>
  <si>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</si>
  <si>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</si>
  <si>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</si>
  <si>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</si>
  <si>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</si>
  <si>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</si>
  <si>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</si>
  <si>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</si>
  <si>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</si>
  <si>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</si>
  <si>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</si>
  <si>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</si>
  <si>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</si>
  <si>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</si>
  <si>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</si>
  <si>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</si>
  <si>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</si>
  <si>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</si>
  <si>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</si>
  <si>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</si>
  <si>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</si>
  <si>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</si>
  <si>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</si>
  <si>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</si>
  <si>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</si>
  <si>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</si>
  <si>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</si>
  <si>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</si>
  <si>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</si>
  <si>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</si>
  <si>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</si>
  <si>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</si>
  <si>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</si>
  <si>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</si>
  <si>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</si>
  <si>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</si>
  <si>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</si>
  <si>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</si>
  <si>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</si>
  <si>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</si>
  <si>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</si>
  <si>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</si>
  <si>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</si>
  <si>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</si>
  <si>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</si>
  <si>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</si>
  <si>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</si>
  <si>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</si>
  <si>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</si>
  <si>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</si>
  <si>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</si>
  <si>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</si>
  <si>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</si>
  <si>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</si>
  <si>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</si>
  <si>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</si>
  <si>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</si>
  <si>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</si>
  <si>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</si>
  <si>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</si>
  <si>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</si>
  <si>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</si>
  <si>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</si>
  <si>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</si>
  <si>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</si>
  <si>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</si>
  <si>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</si>
  <si>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</si>
  <si>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</si>
  <si>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</si>
  <si>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</si>
  <si>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</si>
  <si>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</si>
  <si>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</si>
  <si>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</si>
  <si>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</si>
  <si>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</si>
  <si>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</si>
  <si>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</si>
  <si>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</si>
  <si>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</si>
  <si>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</si>
  <si>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</si>
  <si>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</si>
  <si>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</si>
  <si>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</si>
  <si>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</si>
  <si>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</si>
  <si>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</si>
  <si>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</si>
  <si>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</si>
  <si>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</si>
  <si>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</si>
  <si>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</si>
  <si>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</si>
  <si>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</si>
  <si>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</si>
  <si>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</si>
  <si>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</si>
  <si>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</si>
  <si>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</si>
  <si>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</si>
  <si>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</si>
  <si>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</si>
  <si>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</si>
  <si>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</si>
  <si>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</si>
  <si>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</si>
  <si>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</si>
  <si>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</si>
  <si>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</si>
  <si>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</si>
  <si>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</si>
  <si>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</si>
  <si>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</si>
  <si>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</si>
  <si>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</si>
  <si>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</si>
  <si>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</si>
  <si>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</si>
  <si>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</si>
  <si>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</si>
  <si>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</si>
  <si>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</si>
  <si>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</si>
  <si>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</si>
  <si>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</si>
  <si>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</si>
  <si>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</si>
  <si>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</si>
  <si>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</si>
  <si>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</si>
  <si>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</si>
  <si>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</si>
  <si>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</si>
  <si>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</si>
  <si>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</si>
  <si>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</si>
  <si>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</si>
  <si>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</si>
  <si>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</si>
  <si>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</si>
  <si>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</si>
  <si>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</si>
  <si>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</si>
  <si>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</si>
  <si>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</si>
  <si>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</si>
  <si>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</si>
  <si>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</si>
  <si>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</si>
  <si>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</si>
  <si>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</si>
  <si>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</si>
  <si>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</si>
  <si>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</si>
  <si>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</si>
  <si>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</si>
  <si>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</si>
  <si>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</si>
  <si>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</si>
  <si>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</si>
  <si>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</si>
  <si>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</si>
  <si>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</si>
  <si>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</si>
  <si>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</si>
  <si>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</si>
  <si>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</si>
  <si>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</si>
  <si>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</si>
  <si>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</si>
  <si>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</si>
  <si>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</si>
  <si>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</si>
  <si>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</si>
  <si>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</si>
  <si>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</si>
  <si>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</si>
  <si>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</si>
  <si>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</si>
  <si>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</si>
  <si>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</si>
  <si>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</si>
  <si>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</si>
  <si>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</si>
  <si>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</si>
  <si>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</si>
  <si>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</si>
  <si>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</si>
  <si>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</si>
  <si>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</si>
  <si>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</si>
  <si>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</si>
  <si>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</si>
  <si>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</si>
  <si>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</si>
  <si>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</si>
  <si>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</si>
  <si>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</si>
  <si>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</si>
  <si>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</si>
  <si>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</si>
  <si>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</si>
  <si>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</si>
  <si>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</si>
  <si>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</si>
  <si>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</si>
  <si>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</si>
  <si>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</si>
  <si>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</si>
  <si>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</si>
  <si>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</si>
  <si>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</si>
  <si>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</si>
  <si>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</si>
  <si>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</si>
  <si>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</si>
  <si>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</si>
  <si>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</si>
  <si>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</si>
  <si>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</si>
  <si>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</si>
  <si>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</si>
  <si>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</si>
  <si>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</si>
  <si>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</si>
  <si>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</si>
  <si>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</si>
  <si>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</si>
  <si>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</si>
  <si>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</si>
  <si>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</si>
  <si>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</si>
  <si>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</si>
  <si>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</si>
  <si>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</si>
  <si>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</si>
  <si>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</si>
  <si>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</si>
  <si>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</si>
  <si>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</si>
  <si>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</si>
  <si>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</si>
  <si>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</si>
  <si>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</si>
  <si>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</si>
  <si>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</si>
  <si>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</si>
  <si>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</si>
  <si>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</si>
  <si>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</si>
  <si>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</si>
  <si>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</si>
  <si>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</si>
  <si>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</si>
  <si>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</si>
  <si>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</si>
  <si>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</si>
  <si>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</si>
  <si>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</si>
  <si>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</si>
  <si>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</si>
  <si>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</si>
  <si>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</si>
  <si>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</si>
  <si>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</si>
  <si>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</si>
  <si>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</si>
  <si>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</si>
  <si>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</si>
  <si>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</si>
  <si>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</si>
  <si>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</si>
  <si>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</si>
  <si>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</si>
  <si>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</si>
  <si>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</si>
  <si>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</si>
  <si>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</si>
  <si>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</si>
  <si>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</si>
  <si>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</si>
  <si>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</si>
  <si>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</si>
  <si>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</si>
  <si>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</si>
  <si>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</si>
  <si>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</si>
  <si>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</si>
  <si>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</si>
  <si>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</si>
  <si>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</si>
  <si>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</si>
  <si>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</si>
  <si>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</si>
  <si>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</si>
  <si>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</si>
  <si>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</si>
  <si>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</si>
  <si>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</si>
  <si>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</si>
  <si>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</si>
  <si>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</si>
  <si>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</si>
  <si>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</si>
  <si>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</si>
  <si>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</si>
  <si>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</si>
  <si>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</si>
  <si>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</si>
  <si>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</si>
  <si>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</si>
  <si>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</si>
  <si>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</si>
  <si>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</si>
  <si>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</si>
  <si>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</si>
  <si>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</si>
  <si>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</si>
  <si>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</si>
  <si>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</si>
  <si>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</si>
  <si>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</si>
  <si>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</si>
  <si>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</si>
  <si>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</si>
  <si>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</si>
  <si>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</si>
  <si>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</si>
  <si>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</si>
  <si>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</si>
  <si>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</si>
  <si>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</si>
  <si>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</si>
  <si>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</si>
  <si>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</si>
  <si>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</si>
  <si>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</si>
  <si>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</si>
  <si>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</si>
  <si>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</si>
  <si>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</si>
  <si>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</si>
  <si>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</si>
  <si>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</si>
  <si>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</si>
  <si>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</si>
  <si>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</si>
  <si>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</si>
  <si>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</si>
  <si>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</si>
  <si>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</si>
  <si>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</si>
  <si>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</si>
  <si>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</si>
  <si>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</si>
  <si>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</si>
  <si>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</si>
  <si>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</si>
  <si>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</si>
  <si>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</si>
  <si>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</si>
  <si>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</si>
  <si>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</si>
  <si>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</si>
  <si>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</si>
  <si>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</si>
  <si>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</si>
  <si>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</si>
  <si>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</si>
  <si>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</si>
  <si>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</si>
  <si>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</si>
  <si>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</si>
  <si>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</si>
  <si>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</si>
  <si>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</si>
  <si>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</si>
  <si>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</si>
  <si>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</si>
  <si>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</si>
  <si>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</si>
  <si>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</si>
  <si>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</si>
  <si>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</si>
  <si>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</si>
  <si>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</si>
  <si>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</si>
  <si>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</si>
  <si>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</si>
  <si>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</si>
  <si>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</si>
  <si>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</si>
  <si>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</si>
  <si>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</si>
  <si>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</si>
  <si>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</si>
  <si>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</si>
  <si>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</si>
  <si>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</si>
  <si>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</si>
  <si>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</si>
  <si>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</si>
  <si>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</si>
  <si>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</si>
  <si>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</si>
  <si>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</si>
  <si>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</si>
  <si>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</si>
  <si>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</si>
  <si>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</si>
  <si>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</si>
  <si>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</si>
  <si>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</si>
  <si>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</si>
  <si>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</si>
  <si>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</si>
  <si>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</si>
  <si>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</si>
  <si>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</si>
  <si>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</si>
  <si>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</si>
  <si>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</si>
  <si>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</si>
  <si>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</si>
  <si>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</si>
  <si>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</si>
  <si>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</si>
  <si>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</si>
  <si>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</si>
  <si>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</si>
  <si>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</si>
  <si>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</si>
  <si>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</si>
  <si>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</si>
  <si>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</si>
  <si>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</si>
  <si>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</si>
  <si>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</si>
  <si>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</si>
  <si>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</si>
  <si>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</si>
  <si>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</si>
  <si>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</si>
  <si>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</si>
  <si>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</si>
  <si>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</si>
  <si>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</si>
  <si>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</si>
  <si>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</si>
  <si>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</si>
  <si>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</si>
  <si>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</si>
  <si>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</si>
  <si>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</si>
  <si>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</si>
  <si>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</si>
  <si>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</si>
  <si>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</si>
  <si>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</si>
  <si>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</si>
  <si>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</si>
  <si>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</si>
  <si>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</si>
  <si>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</si>
  <si>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</si>
  <si>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</si>
  <si>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</si>
  <si>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</si>
  <si>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</si>
  <si>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</si>
  <si>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</si>
  <si>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</si>
  <si>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</si>
  <si>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</si>
  <si>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</si>
  <si>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</si>
  <si>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</si>
  <si>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</si>
  <si>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</si>
  <si>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</si>
  <si>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</si>
  <si>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</si>
  <si>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</si>
  <si>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</si>
  <si>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</si>
  <si>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</si>
  <si>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</si>
  <si>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</si>
  <si>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</si>
  <si>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</si>
  <si>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</si>
  <si>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</si>
  <si>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</si>
  <si>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</si>
  <si>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</si>
  <si>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</si>
  <si>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</si>
  <si>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</si>
  <si>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</si>
  <si>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</si>
  <si>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</si>
  <si>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</si>
  <si>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</si>
  <si>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</si>
  <si>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</si>
  <si>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</si>
  <si>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</si>
  <si>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</si>
  <si>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</si>
  <si>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</si>
  <si>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</si>
  <si>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</si>
  <si>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</si>
  <si>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</si>
  <si>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</si>
  <si>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</si>
  <si>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</si>
  <si>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</si>
  <si>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</si>
  <si>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</si>
  <si>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</si>
  <si>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</si>
  <si>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</si>
  <si>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</si>
  <si>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</si>
  <si>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</si>
  <si>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</si>
  <si>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</si>
  <si>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</si>
  <si>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</si>
  <si>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</si>
  <si>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</si>
  <si>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</si>
  <si>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</si>
  <si>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</si>
  <si>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</si>
  <si>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</si>
  <si>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</si>
  <si>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</si>
  <si>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</si>
  <si>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</si>
  <si>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</si>
  <si>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</si>
  <si>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</si>
  <si>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</si>
  <si>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</si>
  <si>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</si>
  <si>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</si>
  <si>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</si>
  <si>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</si>
  <si>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</si>
  <si>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</si>
  <si>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</si>
  <si>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</si>
  <si>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</si>
  <si>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</si>
  <si>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</si>
  <si>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</si>
  <si>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</si>
  <si>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</si>
  <si>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</si>
  <si>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</si>
  <si>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</si>
  <si>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</si>
  <si>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</si>
  <si>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</si>
  <si>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</si>
  <si>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</si>
  <si>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</si>
  <si>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</si>
  <si>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</si>
  <si>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</si>
  <si>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</si>
  <si>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</si>
  <si>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</si>
  <si>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</si>
  <si>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</si>
  <si>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</si>
  <si>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</si>
  <si>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</si>
  <si>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</si>
  <si>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</si>
  <si>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</si>
  <si>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</si>
  <si>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</si>
  <si>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</si>
  <si>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</si>
  <si>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</si>
  <si>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</si>
  <si>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</si>
  <si>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</si>
  <si>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</si>
  <si>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</si>
  <si>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</si>
  <si>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</si>
  <si>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</si>
  <si>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</si>
  <si>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</si>
  <si>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</si>
  <si>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</si>
  <si>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</si>
  <si>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</si>
  <si>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</si>
  <si>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</si>
  <si>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</si>
  <si>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</si>
  <si>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</si>
  <si>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</si>
  <si>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</si>
  <si>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</si>
  <si>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</si>
  <si>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</si>
  <si>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</si>
  <si>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</si>
  <si>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</si>
  <si>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</si>
  <si>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</si>
  <si>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</si>
  <si>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</si>
  <si>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</si>
  <si>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</si>
  <si>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</si>
  <si>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</si>
  <si>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</si>
  <si>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</si>
  <si>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</si>
  <si>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</si>
  <si>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</si>
  <si>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</si>
  <si>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</si>
  <si>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</si>
  <si>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</si>
  <si>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</si>
  <si>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</si>
  <si>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</si>
  <si>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</si>
  <si>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</si>
  <si>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</si>
  <si>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</si>
  <si>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</si>
  <si>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</si>
  <si>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</si>
  <si>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</si>
  <si>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</si>
  <si>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</si>
  <si>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</si>
  <si>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</si>
  <si>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</si>
  <si>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</si>
  <si>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</si>
  <si>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</si>
  <si>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</si>
  <si>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</si>
  <si>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</si>
  <si>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</si>
  <si>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</si>
  <si>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</si>
  <si>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</si>
  <si>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</si>
  <si>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</si>
  <si>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</si>
  <si>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</si>
  <si>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</si>
  <si>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</si>
  <si>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</si>
  <si>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</si>
  <si>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</si>
  <si>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</si>
  <si>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</si>
  <si>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</si>
  <si>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</si>
  <si>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</si>
  <si>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</si>
  <si>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</si>
  <si>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</si>
  <si>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</si>
  <si>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</si>
  <si>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</si>
  <si>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</si>
  <si>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</si>
  <si>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</si>
  <si>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</si>
  <si>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</si>
  <si>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</si>
  <si>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</si>
  <si>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</si>
  <si>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</si>
  <si>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</si>
  <si>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</si>
  <si>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</si>
  <si>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</si>
  <si>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</si>
  <si>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</si>
  <si>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</si>
  <si>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</si>
  <si>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</si>
  <si>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</si>
  <si>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</si>
  <si>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</si>
  <si>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</si>
  <si>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</si>
  <si>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</si>
  <si>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</si>
  <si>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</si>
  <si>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</si>
  <si>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</si>
  <si>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</si>
  <si>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</si>
  <si>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</si>
  <si>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</si>
  <si>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</si>
  <si>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</si>
  <si>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</si>
  <si>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</si>
  <si>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</si>
  <si>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</si>
  <si>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</si>
  <si>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</si>
  <si>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</si>
  <si>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</si>
  <si>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</si>
  <si>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</si>
  <si>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</si>
  <si>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</si>
  <si>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</si>
  <si>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</si>
  <si>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</si>
  <si>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</si>
  <si>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</si>
  <si>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</si>
  <si>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</si>
  <si>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</si>
  <si>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</si>
  <si>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</si>
  <si>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</si>
  <si>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</si>
  <si>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</si>
  <si>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</si>
  <si>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</si>
  <si>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</si>
  <si>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</si>
  <si>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</si>
  <si>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</si>
  <si>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</si>
  <si>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</si>
  <si>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</si>
  <si>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</si>
  <si>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</si>
  <si>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</si>
  <si>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</si>
  <si>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</si>
  <si>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</si>
  <si>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</si>
  <si>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</si>
  <si>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</si>
  <si>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</si>
  <si>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</si>
  <si>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</si>
  <si>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</si>
  <si>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</si>
  <si>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</si>
  <si>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</si>
  <si>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</si>
  <si>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</si>
  <si>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</si>
  <si>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</si>
  <si>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</si>
  <si>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</si>
  <si>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</si>
  <si>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</si>
  <si>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</si>
  <si>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</si>
  <si>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</si>
  <si>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</si>
  <si>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</si>
  <si>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</si>
  <si>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</si>
  <si>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</si>
  <si>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</si>
  <si>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</si>
  <si>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</si>
  <si>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</si>
  <si>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</si>
  <si>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</si>
  <si>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</si>
  <si>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</si>
  <si>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</si>
  <si>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</si>
  <si>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</si>
  <si>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</si>
  <si>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</si>
  <si>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</si>
  <si>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</si>
  <si>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</si>
  <si>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</si>
  <si>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</si>
  <si>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</si>
  <si>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</si>
  <si>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</si>
  <si>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</si>
  <si>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</si>
  <si>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</si>
  <si>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</si>
  <si>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</si>
  <si>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</si>
  <si>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</si>
  <si>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</si>
  <si>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</si>
  <si>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</si>
  <si>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</si>
  <si>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</si>
  <si>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</si>
  <si>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</si>
  <si>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</si>
  <si>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</si>
  <si>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</si>
  <si>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</si>
  <si>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</si>
  <si>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</si>
  <si>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</si>
  <si>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</si>
  <si>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</si>
  <si>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</si>
  <si>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</si>
  <si>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</si>
  <si>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</si>
  <si>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</si>
  <si>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</si>
  <si>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</si>
  <si>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</si>
  <si>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</si>
  <si>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</si>
  <si>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</si>
  <si>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</si>
  <si>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</si>
  <si>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</si>
  <si>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</si>
  <si>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</si>
  <si>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</si>
  <si>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</si>
  <si>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</si>
  <si>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</si>
  <si>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</si>
  <si>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</si>
  <si>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</si>
  <si>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</si>
  <si>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</si>
  <si>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</si>
  <si>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</si>
  <si>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</si>
  <si>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</si>
  <si>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</si>
  <si>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</si>
  <si>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</si>
  <si>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</si>
  <si>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</si>
  <si>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</si>
  <si>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</si>
  <si>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</si>
  <si>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</si>
  <si>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</si>
  <si>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</si>
  <si>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</si>
  <si>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</si>
  <si>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</si>
  <si>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</si>
  <si>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</si>
  <si>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</si>
  <si>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</si>
  <si>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</si>
  <si>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</si>
  <si>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</si>
  <si>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</si>
  <si>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</si>
  <si>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</si>
  <si>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</si>
  <si>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</si>
  <si>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</si>
  <si>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</si>
  <si>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</si>
  <si>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</si>
  <si>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</si>
  <si>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</si>
  <si>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</si>
  <si>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</si>
  <si>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</si>
  <si>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</si>
  <si>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</si>
  <si>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</si>
  <si>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</si>
  <si>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</si>
  <si>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</si>
  <si>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</si>
  <si>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</si>
  <si>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</si>
  <si>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</si>
  <si>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</si>
  <si>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</si>
  <si>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</si>
  <si>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</si>
  <si>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</si>
  <si>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</si>
  <si>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</si>
  <si>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</si>
  <si>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</si>
  <si>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</si>
  <si>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</si>
  <si>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</si>
  <si>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</si>
  <si>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</si>
  <si>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</si>
  <si>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</si>
  <si>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</si>
  <si>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</si>
  <si>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</si>
  <si>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</si>
  <si>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</si>
  <si>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</si>
  <si>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</si>
  <si>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</si>
  <si>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</si>
  <si>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</si>
  <si>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</si>
  <si>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</si>
  <si>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</si>
  <si>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</si>
  <si>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</si>
  <si>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</si>
  <si>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</si>
  <si>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</si>
  <si>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</si>
  <si>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</si>
  <si>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</si>
  <si>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</si>
  <si>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</si>
  <si>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</si>
  <si>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</si>
  <si>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</si>
  <si>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</si>
  <si>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</si>
  <si>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</si>
  <si>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</si>
  <si>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</si>
  <si>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</si>
  <si>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</si>
  <si>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</si>
  <si>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</si>
  <si>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</si>
  <si>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</si>
  <si>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</si>
  <si>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</si>
  <si>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</si>
  <si>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</si>
  <si>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</si>
  <si>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</si>
  <si>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</si>
  <si>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</si>
  <si>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</si>
  <si>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</si>
  <si>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</si>
  <si>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</si>
  <si>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</si>
  <si>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</si>
  <si>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</si>
  <si>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</si>
  <si>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</si>
  <si>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</si>
  <si>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</si>
  <si>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</si>
  <si>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</si>
  <si>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</si>
  <si>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</si>
  <si>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</si>
  <si>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</si>
  <si>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</si>
  <si>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</si>
  <si>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</si>
  <si>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</si>
  <si>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</si>
  <si>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</si>
  <si>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</si>
  <si>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</si>
  <si>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</si>
  <si>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</si>
  <si>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</si>
  <si>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</si>
  <si>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</si>
  <si>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</si>
  <si>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</si>
  <si>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</si>
  <si>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</si>
  <si>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</si>
  <si>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</si>
  <si>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</si>
  <si>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</si>
  <si>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</si>
  <si>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</si>
  <si>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</si>
  <si>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</si>
  <si>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</si>
  <si>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</si>
  <si>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</si>
  <si>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</si>
  <si>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</si>
  <si>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</si>
  <si>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</si>
  <si>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</si>
  <si>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</si>
  <si>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</si>
  <si>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</si>
  <si>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</si>
  <si>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</si>
  <si>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</si>
  <si>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</si>
  <si>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</si>
  <si>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</si>
  <si>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</si>
  <si>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</si>
  <si>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</si>
  <si>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</si>
  <si>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</si>
  <si>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</si>
  <si>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</si>
  <si>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</si>
  <si>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</si>
  <si>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</si>
  <si>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</si>
  <si>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</si>
  <si>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</si>
  <si>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</si>
  <si>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</si>
  <si>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</si>
  <si>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</si>
  <si>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</si>
  <si>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</si>
  <si>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</si>
  <si>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</si>
  <si>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</si>
  <si>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</si>
  <si>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</si>
  <si>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</si>
  <si>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</si>
  <si>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</si>
  <si>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</si>
  <si>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</si>
  <si>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</si>
  <si>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</si>
  <si>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</si>
  <si>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</si>
  <si>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</si>
  <si>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</si>
  <si>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</si>
  <si>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</si>
  <si>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</si>
  <si>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</si>
  <si>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</si>
  <si>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</si>
  <si>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</si>
  <si>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</si>
  <si>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</si>
  <si>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</si>
  <si>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</si>
  <si>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</si>
  <si>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</si>
  <si>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</si>
  <si>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</si>
  <si>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</si>
  <si>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</si>
  <si>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</si>
  <si>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</si>
  <si>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</si>
  <si>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</si>
  <si>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</si>
  <si>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</si>
  <si>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</si>
  <si>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</si>
  <si>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</si>
  <si>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</si>
  <si>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</si>
  <si>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</si>
  <si>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</si>
  <si>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</si>
  <si>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</si>
  <si>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</si>
  <si>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</si>
  <si>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</si>
  <si>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</si>
  <si>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</si>
  <si>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</si>
  <si>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</si>
  <si>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</si>
  <si>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</si>
  <si>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</si>
  <si>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</si>
  <si>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</si>
  <si>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</si>
  <si>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</si>
  <si>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</si>
  <si>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</si>
  <si>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</si>
  <si>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</si>
  <si>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</si>
  <si>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</si>
  <si>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</si>
  <si>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</si>
  <si>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</si>
  <si>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</si>
  <si>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</si>
  <si>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</si>
  <si>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</si>
  <si>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</si>
  <si>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</si>
  <si>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</si>
  <si>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</si>
  <si>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</si>
  <si>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</si>
  <si>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</si>
  <si>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</si>
  <si>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</si>
  <si>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</si>
  <si>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</si>
  <si>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</si>
  <si>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</si>
  <si>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</si>
  <si>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</si>
  <si>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</si>
  <si>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</si>
  <si>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</si>
  <si>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</si>
  <si>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</si>
  <si>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</si>
  <si>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</si>
  <si>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</si>
  <si>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</si>
  <si>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</si>
  <si>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</si>
  <si>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</si>
  <si>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</si>
  <si>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</si>
  <si>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</si>
  <si>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</si>
  <si>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</si>
  <si>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</si>
  <si>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</si>
  <si>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</si>
  <si>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</si>
  <si>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</si>
  <si>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</si>
  <si>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</si>
  <si>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</si>
  <si>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</si>
  <si>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</si>
  <si>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</si>
  <si>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</si>
  <si>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</si>
  <si>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</si>
  <si>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</si>
  <si>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</si>
  <si>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</si>
  <si>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</si>
  <si>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</si>
  <si>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</si>
  <si>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</si>
  <si>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</si>
  <si>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</si>
  <si>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</si>
  <si>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</si>
  <si>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</si>
  <si>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</si>
  <si>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</si>
  <si>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</si>
  <si>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</si>
  <si>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</si>
  <si>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</si>
  <si>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</si>
  <si>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</si>
  <si>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</si>
  <si>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</si>
  <si>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</si>
  <si>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</si>
  <si>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</si>
  <si>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</si>
  <si>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</si>
  <si>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</si>
  <si>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</si>
  <si>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</si>
  <si>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</si>
  <si>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</si>
  <si>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</si>
  <si>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</si>
  <si>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</si>
  <si>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</si>
  <si>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</si>
  <si>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</si>
  <si>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</si>
  <si>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</si>
  <si>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</si>
  <si>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</si>
  <si>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</si>
  <si>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</si>
  <si>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</si>
  <si>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</si>
  <si>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</si>
  <si>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</si>
  <si>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</si>
  <si>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</si>
  <si>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</si>
  <si>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</si>
  <si>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</si>
  <si>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</si>
  <si>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</si>
  <si>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</si>
  <si>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</si>
  <si>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</si>
  <si>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</si>
  <si>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</si>
  <si>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</si>
  <si>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</si>
  <si>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</si>
  <si>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</si>
  <si>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</si>
  <si>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</si>
  <si>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</si>
  <si>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</si>
  <si>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</si>
  <si>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</si>
  <si>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</si>
  <si>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</si>
  <si>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</si>
  <si>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</si>
  <si>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</si>
  <si>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</si>
  <si>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</si>
  <si>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</si>
  <si>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</si>
  <si>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</si>
  <si>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</si>
  <si>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</si>
  <si>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</si>
  <si>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</si>
  <si>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</si>
  <si>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</si>
  <si>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</si>
  <si>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</si>
  <si>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</si>
  <si>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</si>
  <si>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</si>
  <si>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</si>
  <si>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</si>
  <si>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</si>
  <si>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</si>
  <si>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</si>
  <si>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</si>
  <si>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</si>
  <si>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</si>
  <si>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</si>
  <si>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</si>
  <si>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</si>
  <si>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</si>
  <si>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</si>
  <si>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</si>
  <si>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</si>
  <si>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</si>
  <si>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</si>
  <si>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</si>
  <si>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</si>
  <si>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</si>
  <si>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</si>
  <si>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</si>
  <si>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</si>
  <si>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</si>
  <si>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</si>
  <si>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</si>
  <si>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</si>
  <si>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</si>
  <si>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</si>
  <si>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</si>
  <si>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</si>
  <si>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</si>
  <si>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</si>
  <si>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</si>
  <si>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</si>
  <si>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</si>
  <si>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</si>
  <si>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</si>
  <si>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</si>
  <si>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</si>
  <si>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</si>
  <si>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</si>
  <si>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</si>
  <si>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</si>
  <si>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</si>
  <si>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</si>
  <si>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</si>
  <si>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</si>
  <si>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</si>
  <si>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</si>
  <si>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</si>
  <si>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</si>
  <si>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</si>
  <si>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</si>
  <si>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</si>
  <si>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</si>
  <si>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</si>
  <si>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</si>
  <si>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</si>
  <si>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</si>
  <si>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</si>
  <si>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</si>
  <si>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</si>
  <si>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</si>
  <si>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</si>
  <si>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</si>
  <si>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</si>
  <si>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</si>
  <si>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</si>
  <si>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</si>
  <si>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</si>
  <si>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</si>
  <si>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</si>
  <si>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</si>
  <si>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</si>
  <si>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</si>
  <si>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</si>
  <si>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</si>
  <si>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</si>
  <si>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</si>
  <si>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</si>
  <si>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</si>
  <si>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</si>
  <si>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</si>
  <si>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</si>
  <si>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</si>
  <si>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</si>
  <si>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</si>
  <si>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</si>
  <si>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</si>
  <si>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</si>
  <si>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</si>
  <si>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</si>
  <si>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</si>
  <si>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</si>
  <si>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</si>
  <si>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</si>
  <si>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</si>
  <si>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</si>
  <si>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</si>
  <si>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</si>
  <si>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</si>
  <si>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</si>
  <si>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</si>
  <si>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</si>
  <si>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</si>
  <si>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</si>
  <si>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</si>
  <si>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</si>
  <si>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</si>
  <si>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</si>
  <si>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</si>
  <si>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</si>
  <si>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</si>
  <si>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</si>
  <si>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</si>
  <si>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</si>
  <si>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</si>
  <si>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</si>
  <si>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</si>
  <si>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</si>
  <si>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</si>
  <si>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</si>
  <si>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</si>
  <si>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</si>
  <si>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</si>
  <si>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</si>
  <si>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</si>
  <si>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</si>
  <si>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</si>
  <si>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</si>
  <si>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</si>
  <si>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</si>
  <si>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</si>
  <si>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</si>
  <si>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</si>
  <si>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</si>
  <si>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</si>
  <si>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</si>
  <si>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</si>
  <si>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</si>
  <si>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</si>
  <si>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</si>
  <si>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</si>
  <si>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</si>
  <si>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</si>
  <si>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</si>
  <si>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</si>
  <si>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</si>
  <si>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</si>
  <si>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</si>
  <si>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</si>
  <si>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</si>
  <si>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</si>
  <si>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</si>
  <si>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</si>
  <si>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</si>
  <si>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</si>
  <si>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</si>
  <si>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</si>
  <si>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</si>
  <si>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</si>
  <si>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</si>
  <si>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</si>
  <si>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</si>
  <si>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</si>
  <si>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</si>
  <si>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</si>
  <si>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</si>
  <si>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</si>
  <si>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</si>
  <si>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</si>
  <si>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</si>
  <si>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</si>
  <si>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</si>
  <si>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</si>
  <si>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</si>
  <si>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</si>
  <si>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</si>
  <si>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</si>
  <si>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</si>
  <si>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</si>
  <si>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</si>
  <si>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</si>
  <si>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</si>
  <si>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</si>
  <si>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</si>
  <si>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</si>
  <si>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</si>
  <si>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</si>
  <si>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</si>
  <si>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</si>
  <si>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</si>
  <si>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</si>
  <si>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</si>
  <si>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</si>
  <si>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</si>
  <si>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</si>
  <si>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</si>
  <si>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</si>
  <si>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</si>
  <si>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</si>
  <si>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</si>
  <si>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</si>
  <si>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</si>
  <si>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</si>
  <si>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</si>
  <si>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</si>
  <si>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</si>
  <si>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</si>
  <si>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</si>
  <si>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</si>
  <si>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</si>
  <si>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</si>
  <si>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</si>
  <si>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</si>
  <si>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</si>
  <si>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</si>
  <si>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</si>
  <si>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</si>
  <si>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</si>
  <si>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</si>
  <si>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</si>
  <si>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</si>
  <si>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</si>
  <si>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</si>
  <si>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</si>
  <si>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</si>
  <si>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</si>
  <si>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</si>
  <si>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</si>
  <si>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</si>
  <si>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</si>
  <si>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</si>
  <si>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</si>
  <si>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</si>
  <si>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</si>
  <si>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</si>
  <si>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</si>
  <si>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</si>
  <si>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</si>
  <si>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</si>
  <si>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</si>
  <si>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</si>
  <si>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</si>
  <si>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</si>
  <si>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</si>
  <si>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</si>
  <si>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</si>
  <si>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</si>
  <si>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</si>
  <si>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</si>
  <si>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</si>
  <si>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</si>
  <si>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</si>
  <si>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</si>
  <si>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</si>
  <si>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</si>
  <si>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</si>
  <si>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</si>
  <si>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</si>
  <si>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</si>
  <si>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</si>
  <si>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</si>
  <si>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</si>
  <si>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</si>
  <si>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</si>
  <si>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</si>
  <si>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</si>
  <si>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</si>
  <si>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</si>
  <si>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</si>
  <si>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</si>
  <si>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</si>
  <si>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</si>
  <si>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</si>
  <si>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</si>
  <si>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</si>
  <si>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</si>
  <si>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</si>
  <si>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</si>
  <si>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</si>
  <si>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</si>
  <si>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</si>
  <si>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</si>
  <si>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</si>
  <si>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</si>
  <si>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</si>
  <si>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</si>
  <si>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</si>
  <si>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</si>
  <si>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</si>
  <si>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</si>
  <si>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</si>
  <si>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</si>
  <si>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</si>
  <si>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</si>
  <si>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</si>
  <si>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</si>
  <si>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</si>
  <si>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</si>
  <si>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</si>
  <si>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</si>
  <si>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</si>
  <si>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</si>
  <si>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</si>
  <si>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</si>
  <si>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</si>
  <si>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</si>
  <si>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</si>
  <si>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</si>
  <si>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</si>
  <si>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</si>
  <si>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</si>
  <si>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</si>
  <si>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</si>
  <si>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</si>
  <si>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</si>
  <si>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</si>
  <si>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</si>
  <si>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</si>
  <si>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</si>
  <si>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</si>
  <si>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</si>
  <si>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</si>
  <si>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</si>
  <si>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</si>
  <si>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</si>
  <si>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</si>
  <si>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</si>
  <si>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</si>
  <si>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</si>
  <si>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</si>
  <si>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</si>
  <si>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</si>
  <si>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</si>
  <si>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</si>
  <si>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</si>
  <si>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</si>
  <si>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</si>
  <si>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</si>
  <si>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</si>
  <si>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</si>
  <si>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</si>
  <si>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</si>
  <si>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</si>
  <si>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</si>
  <si>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</si>
  <si>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</si>
  <si>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</si>
  <si>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</si>
  <si>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</si>
  <si>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</si>
  <si>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</si>
  <si>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</si>
  <si>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</si>
  <si>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</si>
  <si>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</si>
  <si>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</si>
  <si>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</si>
  <si>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</si>
  <si>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</si>
  <si>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</si>
  <si>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</si>
  <si>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</si>
  <si>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</si>
  <si>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</si>
  <si>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</si>
  <si>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</si>
  <si>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</si>
  <si>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</si>
  <si>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</si>
  <si>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</si>
  <si>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</si>
  <si>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</si>
  <si>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</si>
  <si>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</si>
  <si>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</si>
  <si>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</si>
  <si>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</si>
  <si>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</si>
  <si>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</si>
  <si>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</si>
  <si>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</si>
  <si>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</si>
  <si>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</si>
  <si>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</si>
  <si>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</si>
  <si>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</si>
  <si>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</si>
  <si>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</si>
  <si>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</si>
  <si>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</si>
  <si>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</si>
  <si>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</si>
  <si>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</si>
  <si>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</si>
  <si>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</si>
  <si>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</si>
  <si>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</si>
  <si>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</si>
  <si>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</si>
  <si>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</si>
  <si>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</si>
  <si>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</si>
  <si>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</si>
  <si>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</si>
  <si>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</si>
  <si>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</si>
  <si>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</si>
  <si>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</si>
  <si>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</si>
  <si>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</si>
  <si>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</si>
  <si>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</si>
  <si>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</si>
  <si>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</si>
  <si>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</si>
  <si>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</si>
  <si>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</si>
  <si>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</si>
  <si>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</si>
  <si>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</si>
  <si>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</si>
  <si>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</si>
  <si>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</si>
  <si>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</si>
  <si>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</si>
  <si>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</si>
  <si>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</si>
  <si>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</si>
  <si>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</si>
  <si>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</si>
  <si>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</si>
  <si>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</si>
  <si>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</si>
  <si>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</si>
  <si>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</si>
  <si>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</si>
  <si>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</si>
  <si>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</si>
  <si>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</si>
  <si>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</si>
  <si>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</si>
  <si>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</si>
  <si>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</si>
  <si>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</si>
  <si>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</si>
  <si>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</si>
  <si>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</si>
  <si>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</si>
  <si>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</si>
  <si>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</si>
  <si>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</si>
  <si>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</si>
  <si>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</si>
  <si>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</si>
  <si>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</si>
  <si>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</si>
  <si>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</si>
  <si>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</si>
  <si>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</si>
  <si>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</si>
  <si>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</si>
  <si>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</si>
  <si>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</si>
  <si>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</si>
  <si>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</si>
  <si>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</si>
  <si>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</si>
  <si>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</si>
  <si>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</si>
  <si>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</si>
  <si>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</si>
  <si>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</si>
  <si>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</si>
  <si>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</si>
  <si>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</si>
  <si>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</si>
  <si>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</si>
  <si>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</si>
  <si>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</si>
  <si>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</si>
  <si>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</si>
  <si>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</si>
  <si>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</si>
  <si>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</si>
  <si>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</si>
  <si>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</si>
  <si>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</si>
  <si>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</si>
  <si>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</si>
  <si>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</si>
  <si>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</si>
  <si>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</si>
  <si>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</si>
  <si>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</si>
  <si>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</si>
  <si>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</si>
  <si>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</si>
  <si>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</si>
  <si>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</si>
  <si>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</si>
  <si>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</si>
  <si>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</si>
  <si>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</si>
  <si>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</si>
  <si>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</si>
  <si>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</si>
  <si>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</si>
  <si>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</si>
  <si>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</si>
  <si>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</si>
  <si>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</si>
  <si>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</si>
  <si>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</si>
  <si>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</si>
  <si>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</si>
  <si>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</si>
  <si>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</si>
  <si>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</si>
  <si>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</si>
  <si>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</si>
  <si>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</si>
  <si>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</si>
  <si>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</si>
  <si>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</si>
  <si>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</si>
  <si>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</si>
  <si>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</si>
  <si>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</si>
  <si>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</si>
  <si>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</si>
  <si>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</si>
  <si>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</si>
  <si>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</si>
  <si>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</si>
  <si>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</si>
  <si>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</si>
  <si>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</si>
  <si>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</si>
  <si>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</si>
  <si>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</si>
  <si>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</si>
  <si>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</si>
  <si>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</si>
  <si>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</si>
  <si>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</si>
  <si>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</si>
  <si>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</si>
  <si>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</si>
  <si>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</si>
  <si>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</si>
  <si>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</si>
  <si>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</si>
  <si>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</si>
  <si>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</si>
  <si>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</si>
  <si>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</si>
  <si>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</si>
  <si>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</si>
  <si>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</si>
  <si>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</si>
  <si>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</si>
  <si>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</si>
  <si>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</si>
  <si>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</si>
  <si>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</si>
  <si>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</si>
  <si>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</si>
  <si>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</si>
  <si>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</si>
  <si>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</si>
  <si>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</si>
  <si>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</si>
  <si>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</si>
  <si>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</si>
  <si>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</si>
  <si>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</si>
  <si>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</si>
  <si>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</si>
  <si>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</si>
  <si>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</si>
  <si>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</si>
  <si>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</si>
  <si>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</si>
  <si>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</si>
  <si>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</si>
  <si>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</si>
  <si>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</si>
  <si>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</si>
  <si>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</si>
  <si>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</si>
  <si>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</si>
  <si>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</si>
  <si>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</si>
  <si>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</si>
  <si>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</si>
  <si>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</si>
  <si>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</si>
  <si>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</si>
  <si>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</si>
  <si>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</si>
  <si>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</si>
  <si>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</si>
  <si>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</si>
  <si>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</si>
  <si>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</si>
  <si>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</si>
  <si>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</si>
  <si>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</si>
  <si>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</si>
  <si>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</si>
  <si>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</si>
  <si>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</si>
  <si>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</si>
  <si>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</si>
  <si>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</si>
  <si>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</si>
  <si>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</si>
  <si>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</si>
  <si>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</si>
  <si>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</si>
  <si>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</si>
  <si>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</si>
  <si>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</si>
  <si>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</si>
  <si>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</si>
  <si>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</si>
  <si>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</si>
  <si>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</si>
  <si>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</si>
  <si>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</si>
  <si>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</si>
  <si>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</si>
  <si>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</si>
  <si>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</si>
  <si>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</si>
  <si>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</si>
  <si>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</si>
  <si>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</si>
  <si>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</si>
  <si>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</si>
  <si>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</si>
  <si>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</si>
  <si>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</si>
  <si>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</si>
  <si>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</si>
  <si>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</si>
  <si>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</si>
  <si>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</si>
  <si>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</si>
  <si>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</si>
  <si>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</si>
  <si>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</si>
  <si>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</si>
  <si>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</si>
  <si>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</si>
  <si>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</si>
  <si>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</si>
  <si>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</si>
  <si>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</si>
  <si>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</si>
  <si>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</si>
  <si>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</si>
  <si>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</si>
  <si>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</si>
  <si>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</si>
  <si>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</si>
  <si>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</si>
  <si>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</si>
  <si>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</si>
  <si>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</si>
  <si>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</si>
  <si>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</si>
  <si>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</si>
  <si>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</si>
  <si>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</si>
  <si>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</si>
  <si>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</si>
  <si>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</si>
  <si>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</si>
  <si>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</si>
  <si>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</si>
  <si>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</si>
  <si>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</si>
  <si>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</si>
  <si>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</si>
  <si>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</si>
  <si>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</si>
  <si>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</si>
  <si>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</si>
  <si>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</si>
  <si>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</si>
  <si>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</si>
  <si>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</si>
  <si>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</si>
  <si>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</si>
  <si>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</si>
  <si>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</si>
  <si>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</si>
  <si>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</si>
  <si>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</si>
  <si>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</si>
  <si>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</si>
  <si>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</si>
  <si>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</si>
  <si>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</si>
  <si>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</si>
  <si>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</si>
  <si>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</si>
  <si>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</si>
  <si>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</si>
  <si>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</si>
  <si>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</si>
  <si>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</si>
  <si>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</si>
  <si>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</si>
  <si>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</si>
  <si>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</si>
  <si>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</si>
  <si>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</si>
  <si>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</si>
  <si>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</si>
  <si>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</si>
  <si>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</si>
  <si>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</si>
  <si>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</si>
  <si>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</si>
  <si>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</si>
  <si>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</si>
  <si>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</si>
  <si>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</si>
  <si>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</si>
  <si>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</si>
  <si>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</si>
  <si>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</si>
  <si>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</si>
  <si>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</si>
  <si>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</si>
  <si>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</si>
  <si>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</si>
  <si>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</si>
  <si>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</si>
  <si>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</si>
  <si>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</si>
  <si>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</si>
  <si>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</si>
  <si>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</si>
  <si>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</si>
  <si>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</si>
  <si>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</si>
  <si>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</si>
  <si>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</si>
  <si>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</si>
  <si>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</si>
  <si>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</si>
  <si>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</si>
  <si>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</si>
  <si>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</si>
  <si>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</si>
  <si>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</si>
  <si>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</si>
  <si>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</si>
  <si>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</si>
  <si>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</si>
  <si>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</si>
  <si>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</si>
  <si>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</si>
  <si>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</si>
  <si>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</si>
  <si>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</si>
  <si>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</si>
  <si>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</si>
  <si>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</si>
  <si>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</si>
  <si>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</si>
  <si>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</si>
  <si>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</si>
  <si>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</si>
  <si>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</si>
  <si>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</si>
  <si>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</si>
  <si>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</si>
  <si>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</si>
  <si>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</si>
  <si>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</si>
  <si>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</si>
  <si>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</si>
  <si>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</si>
  <si>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</si>
  <si>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</si>
  <si>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</si>
  <si>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</si>
  <si>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</si>
  <si>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</si>
  <si>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</si>
  <si>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</si>
  <si>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</si>
  <si>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</si>
  <si>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</si>
  <si>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</si>
  <si>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</si>
  <si>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</si>
  <si>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</si>
  <si>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</si>
  <si>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</si>
  <si>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</si>
  <si>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</si>
  <si>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</si>
  <si>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</si>
  <si>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</si>
  <si>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</si>
  <si>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</si>
  <si>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</si>
  <si>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</si>
  <si>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</si>
  <si>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</si>
  <si>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</si>
  <si>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</si>
  <si>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</si>
  <si>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</si>
  <si>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</si>
  <si>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</si>
  <si>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</si>
  <si>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</si>
  <si>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</si>
  <si>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</si>
  <si>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</si>
  <si>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</si>
  <si>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</si>
  <si>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</si>
  <si>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</si>
  <si>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</si>
  <si>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</si>
  <si>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</si>
  <si>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</si>
  <si>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</si>
  <si>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</si>
  <si>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</si>
  <si>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</si>
  <si>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</si>
  <si>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</si>
  <si>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</si>
  <si>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</si>
  <si>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</si>
  <si>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</si>
  <si>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</si>
  <si>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</si>
  <si>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</si>
  <si>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</si>
  <si>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</si>
  <si>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</si>
  <si>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</si>
  <si>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</si>
  <si>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</si>
  <si>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</si>
  <si>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</si>
  <si>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</si>
  <si>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</si>
  <si>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</si>
  <si>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</si>
  <si>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</si>
  <si>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</si>
  <si>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</si>
  <si>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</si>
  <si>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</si>
  <si>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</si>
  <si>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</si>
  <si>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</si>
  <si>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</si>
  <si>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</si>
  <si>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</si>
  <si>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</si>
  <si>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</si>
  <si>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</si>
  <si>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</si>
  <si>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</si>
  <si>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</si>
  <si>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</si>
  <si>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</si>
  <si>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</si>
  <si>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</si>
  <si>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</si>
  <si>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</si>
  <si>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</si>
  <si>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</si>
  <si>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</si>
  <si>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</si>
  <si>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</si>
  <si>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</si>
  <si>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</si>
  <si>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</si>
  <si>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</si>
  <si>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</si>
  <si>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</si>
  <si>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</si>
  <si>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</si>
  <si>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</si>
  <si>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</si>
  <si>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</si>
  <si>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</si>
  <si>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</si>
  <si>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</si>
  <si>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</si>
  <si>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</si>
  <si>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</si>
  <si>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</si>
  <si>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</si>
  <si>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</si>
  <si>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</si>
  <si>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</si>
  <si>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</si>
  <si>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</si>
  <si>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</si>
  <si>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</si>
  <si>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</si>
  <si>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</si>
  <si>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</si>
  <si>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</si>
  <si>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</si>
  <si>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</si>
  <si>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</si>
  <si>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</si>
  <si>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</si>
  <si>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</si>
  <si>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</si>
  <si>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</si>
  <si>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</si>
  <si>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</si>
  <si>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</si>
  <si>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</si>
  <si>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</si>
  <si>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</si>
  <si>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</si>
  <si>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</si>
  <si>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</si>
  <si>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</si>
  <si>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</si>
  <si>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</si>
  <si>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</si>
  <si>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</si>
  <si>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</si>
  <si>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</si>
  <si>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</si>
  <si>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</si>
  <si>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</si>
  <si>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</si>
  <si>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</si>
  <si>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</si>
  <si>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</si>
  <si>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</si>
  <si>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</si>
  <si>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</si>
  <si>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</si>
  <si>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</si>
  <si>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</si>
  <si>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</si>
  <si>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</si>
  <si>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</si>
  <si>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</si>
  <si>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</si>
  <si>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</si>
  <si>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</si>
  <si>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</si>
  <si>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</si>
  <si>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</si>
  <si>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</si>
  <si>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</si>
  <si>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</si>
  <si>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</si>
  <si>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</si>
  <si>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</si>
  <si>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</si>
  <si>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</si>
  <si>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</si>
  <si>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</si>
  <si>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</si>
  <si>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</si>
  <si>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</si>
  <si>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</si>
  <si>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</si>
  <si>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</si>
  <si>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</si>
  <si>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</si>
  <si>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</si>
  <si>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</si>
  <si>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</si>
  <si>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</si>
  <si>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</si>
  <si>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</si>
  <si>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</si>
  <si>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</si>
  <si>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</si>
  <si>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</si>
  <si>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</si>
  <si>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</si>
  <si>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</si>
  <si>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</si>
  <si>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</si>
  <si>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</si>
  <si>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</si>
  <si>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</si>
  <si>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</si>
  <si>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</si>
  <si>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</si>
  <si>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</si>
  <si>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</si>
  <si>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</si>
  <si>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</si>
  <si>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</si>
  <si>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</si>
  <si>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</si>
  <si>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</si>
  <si>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</si>
  <si>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</si>
  <si>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</si>
  <si>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</si>
  <si>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</si>
  <si>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</si>
  <si>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</si>
  <si>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</si>
  <si>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</si>
  <si>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</si>
  <si>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</si>
  <si>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</si>
  <si>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</si>
  <si>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</si>
  <si>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</si>
  <si>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</si>
  <si>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</si>
  <si>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</si>
  <si>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</si>
  <si>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</si>
  <si>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</si>
  <si>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</si>
  <si>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</si>
  <si>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</si>
  <si>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</si>
  <si>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</si>
  <si>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</si>
  <si>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</si>
  <si>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</si>
  <si>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</si>
  <si>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</si>
  <si>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</si>
  <si>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</si>
  <si>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</si>
  <si>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</si>
  <si>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</si>
  <si>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</si>
  <si>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</si>
  <si>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</si>
  <si>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</si>
  <si>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</si>
  <si>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</si>
  <si>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</si>
  <si>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</si>
  <si>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</si>
  <si>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</si>
  <si>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</si>
  <si>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</si>
  <si>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</si>
  <si>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</si>
  <si>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</si>
  <si>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</si>
  <si>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</si>
  <si>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</si>
  <si>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</si>
  <si>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</si>
  <si>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</si>
  <si>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</si>
  <si>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</si>
  <si>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</si>
  <si>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</si>
  <si>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</si>
  <si>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</si>
  <si>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</si>
  <si>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</si>
  <si>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</si>
  <si>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</si>
  <si>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</si>
  <si>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</si>
  <si>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</si>
  <si>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</si>
  <si>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</si>
  <si>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</si>
  <si>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</si>
  <si>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</si>
  <si>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</si>
  <si>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</si>
  <si>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</si>
  <si>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</si>
  <si>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</si>
  <si>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</si>
  <si>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</si>
  <si>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</si>
  <si>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</si>
  <si>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</si>
  <si>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</si>
  <si>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</si>
  <si>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</si>
  <si>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</si>
  <si>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</si>
  <si>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</si>
  <si>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</si>
  <si>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</si>
  <si>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</si>
  <si>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</si>
  <si>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</si>
  <si>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</si>
  <si>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</si>
  <si>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</si>
  <si>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</si>
  <si>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</si>
  <si>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</si>
  <si>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</si>
  <si>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</si>
  <si>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</si>
  <si>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</si>
  <si>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</si>
  <si>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</si>
  <si>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</si>
  <si>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</si>
  <si>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</si>
  <si>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</si>
  <si>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</si>
  <si>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</si>
  <si>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</si>
  <si>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</si>
  <si>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</si>
  <si>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</si>
  <si>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</si>
  <si>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</si>
  <si>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</si>
  <si>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</si>
  <si>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</si>
  <si>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</si>
  <si>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</si>
  <si>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</si>
  <si>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</si>
  <si>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</si>
  <si>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</si>
  <si>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</si>
  <si>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</si>
  <si>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</si>
  <si>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</si>
  <si>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</si>
  <si>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</si>
  <si>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</si>
  <si>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</si>
  <si>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</si>
  <si>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</si>
  <si>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</si>
  <si>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</si>
  <si>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</si>
  <si>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</si>
  <si>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</si>
  <si>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</si>
  <si>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</si>
  <si>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</si>
  <si>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</si>
  <si>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</si>
  <si>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</si>
  <si>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</si>
  <si>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</si>
  <si>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</si>
  <si>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</si>
  <si>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</si>
  <si>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</si>
  <si>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</si>
  <si>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</si>
  <si>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</si>
  <si>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</si>
  <si>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</si>
  <si>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</si>
  <si>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</si>
  <si>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</si>
  <si>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</si>
  <si>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</si>
  <si>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</si>
  <si>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</si>
  <si>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</si>
  <si>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</si>
  <si>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</si>
  <si>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</si>
  <si>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</si>
  <si>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</si>
  <si>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</si>
  <si>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</si>
  <si>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</si>
  <si>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</si>
  <si>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</si>
  <si>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</si>
  <si>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</si>
  <si>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</si>
  <si>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</si>
  <si>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</si>
  <si>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</si>
  <si>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</si>
  <si>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</si>
  <si>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</si>
  <si>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</si>
  <si>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</si>
  <si>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</si>
  <si>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</si>
  <si>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</si>
  <si>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</si>
  <si>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</si>
  <si>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</si>
  <si>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</si>
  <si>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</si>
  <si>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</si>
  <si>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</si>
  <si>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</si>
  <si>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</si>
  <si>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</si>
  <si>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</si>
  <si>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</si>
  <si>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</si>
  <si>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</si>
  <si>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</si>
  <si>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</si>
  <si>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</si>
  <si>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</si>
  <si>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</si>
  <si>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</si>
  <si>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</si>
  <si>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</si>
  <si>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</si>
  <si>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</si>
  <si>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</si>
  <si>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</si>
  <si>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</si>
  <si>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</si>
  <si>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</si>
  <si>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</si>
  <si>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</si>
  <si>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</si>
  <si>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</si>
  <si>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</si>
  <si>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</si>
  <si>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</si>
  <si>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</si>
  <si>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</si>
  <si>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</si>
  <si>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</si>
  <si>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</si>
  <si>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</si>
  <si>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</si>
  <si>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</si>
  <si>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</si>
  <si>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</si>
  <si>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</si>
  <si>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</si>
  <si>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</si>
  <si>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</si>
  <si>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</si>
  <si>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</si>
  <si>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</si>
  <si>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</si>
  <si>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</si>
  <si>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</si>
  <si>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</si>
  <si>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</si>
  <si>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</si>
  <si>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</si>
  <si>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</si>
  <si>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</si>
  <si>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</si>
  <si>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</si>
  <si>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</si>
  <si>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</si>
  <si>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</si>
  <si>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</si>
  <si>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</si>
  <si>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</si>
  <si>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</si>
  <si>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</si>
  <si>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</si>
  <si>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</si>
  <si>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</si>
  <si>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</si>
  <si>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</si>
  <si>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</si>
  <si>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</si>
  <si>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</si>
  <si>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</si>
  <si>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</si>
  <si>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</si>
  <si>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</si>
  <si>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</si>
  <si>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</si>
  <si>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</si>
  <si>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</si>
  <si>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</si>
  <si>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</si>
  <si>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</si>
  <si>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</si>
  <si>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</si>
  <si>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</si>
  <si>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</si>
  <si>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</si>
  <si>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</si>
  <si>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</si>
  <si>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</si>
  <si>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</si>
  <si>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</si>
  <si>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</si>
  <si>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</si>
  <si>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</si>
  <si>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</si>
  <si>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</si>
  <si>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</si>
  <si>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</si>
  <si>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</si>
  <si>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</si>
  <si>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</si>
  <si>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</si>
  <si>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</si>
  <si>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</si>
  <si>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</si>
  <si>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</si>
  <si>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</si>
  <si>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</si>
  <si>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</si>
  <si>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</si>
  <si>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</si>
  <si>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</si>
  <si>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</si>
  <si>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</si>
  <si>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</si>
  <si>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</si>
  <si>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</si>
  <si>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</si>
  <si>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</si>
  <si>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</si>
  <si>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</si>
  <si>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</si>
  <si>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</si>
  <si>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</si>
  <si>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</si>
  <si>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</si>
  <si>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</si>
  <si>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</si>
  <si>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</si>
  <si>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</si>
  <si>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</si>
  <si>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</si>
  <si>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</si>
  <si>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</si>
  <si>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</si>
  <si>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</si>
  <si>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</si>
  <si>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</si>
  <si>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</si>
  <si>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</si>
  <si>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</si>
  <si>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</si>
  <si>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</si>
  <si>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</si>
  <si>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</si>
  <si>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</si>
  <si>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</si>
  <si>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</si>
  <si>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</si>
  <si>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</si>
  <si>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</si>
  <si>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</si>
  <si>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</si>
  <si>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</si>
  <si>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</si>
  <si>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</si>
  <si>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</si>
  <si>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</si>
  <si>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</si>
  <si>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</si>
  <si>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</si>
  <si>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</si>
  <si>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</si>
  <si>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</si>
  <si>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</si>
  <si>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</si>
  <si>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</si>
  <si>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</si>
  <si>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</si>
  <si>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</si>
  <si>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</si>
  <si>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</si>
  <si>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</si>
  <si>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</si>
  <si>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</si>
  <si>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</si>
  <si>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</si>
  <si>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</si>
  <si>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</si>
  <si>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</si>
  <si>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</si>
  <si>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</si>
  <si>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</si>
  <si>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</si>
  <si>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</si>
  <si>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</si>
  <si>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</si>
  <si>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</si>
  <si>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</si>
  <si>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</si>
  <si>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</si>
  <si>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</si>
  <si>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</si>
  <si>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</si>
  <si>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</si>
  <si>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</si>
  <si>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</si>
  <si>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</si>
  <si>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</si>
  <si>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</si>
  <si>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</si>
  <si>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</si>
  <si>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</si>
  <si>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</si>
  <si>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</si>
  <si>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</si>
  <si>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</si>
  <si>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</si>
  <si>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</si>
  <si>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</si>
  <si>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</si>
  <si>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</si>
  <si>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</si>
  <si>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</si>
  <si>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</si>
  <si>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</si>
  <si>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</si>
  <si>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</si>
  <si>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</si>
  <si>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</si>
  <si>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</si>
  <si>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</si>
  <si>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</si>
  <si>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</si>
  <si>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</si>
  <si>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</si>
  <si>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</si>
  <si>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</si>
  <si>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</si>
  <si>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</si>
  <si>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</si>
  <si>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</si>
  <si>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</si>
  <si>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</si>
  <si>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</si>
  <si>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</si>
  <si>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</si>
  <si>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</si>
  <si>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</si>
  <si>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</si>
  <si>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</si>
  <si>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</si>
  <si>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</si>
  <si>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</si>
  <si>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</si>
  <si>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</si>
  <si>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</si>
  <si>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</si>
  <si>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</si>
  <si>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</si>
  <si>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</si>
  <si>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</si>
  <si>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</si>
  <si>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</si>
  <si>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</si>
  <si>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</si>
  <si>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</si>
  <si>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</si>
  <si>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</si>
  <si>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</si>
  <si>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</si>
  <si>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</si>
  <si>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</si>
  <si>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</si>
  <si>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</si>
  <si>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</si>
  <si>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</si>
  <si>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</si>
  <si>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</si>
  <si>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</si>
  <si>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</si>
  <si>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</si>
  <si>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</si>
  <si>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</si>
  <si>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</si>
  <si>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</si>
  <si>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</si>
  <si>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</si>
  <si>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</si>
  <si>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</si>
  <si>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</si>
  <si>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</si>
  <si>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</si>
  <si>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</si>
  <si>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</si>
  <si>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</si>
  <si>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</si>
  <si>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</si>
  <si>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</si>
  <si>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</si>
  <si>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</si>
  <si>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</si>
  <si>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</si>
  <si>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</si>
  <si>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</si>
  <si>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</si>
  <si>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</si>
  <si>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</si>
  <si>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</si>
  <si>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</si>
  <si>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</si>
  <si>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</si>
  <si>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</si>
  <si>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</si>
  <si>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</si>
  <si>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</si>
  <si>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</si>
  <si>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</si>
  <si>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</si>
  <si>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</si>
  <si>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</si>
  <si>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</si>
  <si>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</si>
  <si>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</si>
  <si>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</si>
  <si>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</si>
  <si>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</si>
  <si>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</si>
  <si>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</si>
  <si>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</si>
  <si>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</si>
  <si>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</si>
  <si>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</si>
  <si>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</si>
  <si>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</si>
  <si>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</si>
  <si>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</si>
  <si>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</si>
  <si>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</si>
  <si>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</si>
  <si>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</si>
  <si>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</si>
  <si>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</si>
  <si>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</si>
  <si>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</si>
  <si>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</si>
  <si>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</si>
  <si>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</si>
  <si>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</si>
  <si>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</si>
  <si>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</si>
  <si>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</si>
  <si>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</si>
  <si>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</si>
  <si>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</si>
  <si>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</si>
  <si>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</si>
  <si>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</si>
  <si>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</si>
  <si>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</si>
  <si>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</si>
  <si>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</si>
  <si>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</si>
  <si>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</si>
  <si>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</si>
  <si>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</si>
  <si>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</si>
  <si>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</si>
  <si>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</si>
  <si>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</si>
  <si>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</si>
  <si>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</si>
  <si>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</si>
  <si>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</si>
  <si>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</si>
  <si>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</si>
  <si>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</si>
  <si>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</si>
  <si>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</si>
  <si>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</si>
  <si>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</si>
  <si>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</si>
  <si>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</si>
  <si>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</si>
  <si>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</si>
  <si>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</si>
  <si>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</si>
  <si>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</si>
  <si>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</si>
  <si>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</si>
  <si>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</si>
  <si>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</si>
  <si>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</si>
  <si>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</si>
  <si>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</si>
  <si>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</si>
  <si>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</si>
  <si>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</si>
  <si>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</si>
  <si>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</si>
  <si>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</si>
  <si>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</si>
  <si>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</si>
  <si>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</si>
  <si>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</si>
  <si>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</si>
  <si>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</si>
  <si>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</si>
  <si>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</si>
  <si>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</si>
  <si>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</si>
  <si>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</si>
  <si>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</si>
  <si>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</si>
  <si>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</si>
  <si>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</si>
  <si>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</si>
  <si>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</si>
  <si>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</si>
  <si>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</si>
  <si>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</si>
  <si>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</si>
  <si>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</si>
  <si>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</si>
  <si>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</si>
  <si>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</si>
  <si>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</si>
  <si>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</si>
  <si>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</si>
  <si>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</si>
  <si>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</si>
  <si>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</si>
  <si>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</si>
  <si>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</si>
  <si>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</si>
  <si>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</si>
  <si>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</si>
  <si>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</si>
  <si>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</si>
  <si>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</si>
  <si>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</si>
  <si>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</si>
  <si>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</si>
  <si>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</si>
  <si>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</si>
  <si>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</si>
  <si>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</si>
  <si>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</si>
  <si>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</si>
  <si>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</si>
  <si>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</si>
  <si>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</si>
  <si>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</si>
  <si>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</si>
  <si>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</si>
  <si>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</si>
  <si>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</si>
  <si>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</si>
  <si>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</si>
  <si>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</si>
  <si>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</si>
  <si>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</si>
  <si>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</si>
  <si>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</si>
  <si>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</si>
  <si>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</si>
  <si>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</si>
  <si>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</si>
  <si>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</si>
  <si>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</si>
  <si>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</si>
  <si>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</si>
  <si>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</si>
  <si>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</si>
  <si>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</si>
  <si>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</si>
  <si>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</si>
  <si>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</si>
  <si>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</si>
  <si>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</si>
  <si>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</si>
  <si>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</si>
  <si>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</si>
  <si>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</si>
  <si>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</si>
  <si>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</si>
  <si>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</si>
  <si>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</si>
  <si>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</si>
  <si>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</si>
  <si>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</si>
  <si>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</si>
  <si>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</si>
  <si>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</si>
  <si>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</si>
  <si>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</si>
  <si>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</si>
  <si>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</si>
  <si>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</si>
  <si>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</si>
  <si>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</si>
  <si>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</si>
  <si>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</si>
  <si>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</si>
  <si>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</si>
  <si>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</si>
  <si>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</si>
  <si>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</si>
  <si>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</si>
  <si>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</si>
  <si>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</si>
  <si>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</si>
  <si>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</si>
  <si>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</si>
  <si>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</si>
  <si>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</si>
  <si>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</si>
  <si>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</si>
  <si>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</si>
  <si>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</si>
  <si>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</si>
  <si>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</si>
  <si>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</si>
  <si>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</si>
  <si>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</si>
  <si>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</si>
  <si>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</si>
  <si>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</si>
  <si>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</si>
  <si>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</si>
  <si>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</si>
  <si>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</si>
  <si>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</si>
  <si>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</si>
  <si>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</si>
  <si>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</si>
  <si>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</si>
  <si>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</si>
  <si>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</si>
  <si>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</si>
  <si>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</si>
  <si>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</si>
  <si>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</si>
  <si>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</si>
  <si>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</si>
  <si>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</si>
  <si>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</si>
  <si>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</si>
  <si>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</si>
  <si>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</si>
  <si>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</si>
  <si>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</si>
  <si>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</si>
  <si>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</si>
  <si>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</si>
  <si>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</si>
  <si>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</si>
  <si>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</si>
  <si>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</si>
  <si>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</si>
  <si>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</si>
  <si>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</si>
  <si>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</si>
  <si>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</si>
  <si>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</si>
  <si>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</si>
  <si>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</si>
  <si>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</si>
  <si>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</si>
  <si>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</si>
  <si>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</si>
  <si>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</si>
  <si>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</si>
  <si>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</si>
  <si>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</si>
  <si>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</si>
  <si>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</si>
  <si>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</si>
  <si>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</si>
  <si>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</si>
  <si>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</si>
  <si>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</si>
  <si>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</si>
  <si>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</si>
  <si>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</si>
  <si>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</si>
  <si>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</si>
  <si>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</si>
  <si>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</si>
  <si>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</si>
  <si>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</si>
  <si>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</si>
  <si>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</si>
  <si>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</si>
  <si>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</si>
  <si>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</si>
  <si>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</si>
  <si>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</si>
  <si>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</si>
  <si>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</si>
  <si>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</si>
  <si>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</si>
  <si>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</si>
  <si>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</si>
  <si>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</si>
  <si>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</si>
  <si>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</si>
  <si>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</si>
  <si>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</si>
  <si>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</si>
  <si>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</si>
  <si>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</si>
  <si>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</si>
  <si>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</si>
  <si>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</si>
  <si>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</si>
  <si>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</si>
  <si>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</si>
  <si>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</si>
  <si>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</si>
  <si>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</si>
  <si>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</si>
  <si>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</si>
  <si>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</si>
  <si>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</si>
  <si>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</si>
  <si>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</si>
  <si>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</si>
  <si>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</si>
  <si>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</si>
  <si>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</si>
  <si>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</si>
  <si>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</si>
  <si>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</si>
  <si>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</si>
  <si>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</si>
  <si>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</si>
  <si>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</si>
  <si>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</si>
  <si>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</si>
  <si>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</si>
  <si>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</si>
  <si>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</si>
  <si>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</si>
  <si>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</si>
  <si>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</si>
  <si>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</si>
  <si>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</si>
  <si>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</si>
  <si>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</si>
  <si>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</si>
  <si>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</si>
  <si>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</si>
  <si>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</si>
  <si>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</si>
  <si>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</si>
  <si>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</si>
  <si>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</si>
  <si>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</si>
  <si>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</si>
  <si>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</si>
  <si>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</si>
  <si>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</si>
  <si>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</si>
  <si>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</si>
  <si>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</si>
  <si>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</si>
  <si>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</si>
  <si>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</si>
  <si>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</si>
  <si>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</si>
  <si>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</si>
  <si>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</si>
  <si>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</si>
  <si>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</si>
  <si>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</si>
  <si>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</si>
  <si>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</si>
  <si>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</si>
  <si>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</si>
  <si>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</si>
  <si>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</si>
  <si>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</si>
  <si>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</si>
  <si>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</si>
  <si>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</si>
  <si>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</si>
  <si>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</si>
  <si>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</si>
  <si>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</si>
  <si>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</si>
  <si>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</si>
  <si>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</si>
  <si>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</si>
  <si>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</si>
  <si>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</si>
  <si>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</si>
  <si>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</si>
  <si>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</si>
  <si>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</si>
  <si>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</si>
  <si>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</si>
  <si>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</si>
  <si>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</si>
  <si>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</si>
  <si>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</si>
  <si>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</si>
  <si>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</si>
  <si>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</si>
  <si>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</si>
  <si>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</si>
  <si>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</si>
  <si>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</si>
  <si>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</si>
  <si>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</si>
  <si>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</si>
  <si>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</si>
  <si>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</si>
  <si>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</si>
  <si>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</si>
  <si>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</si>
  <si>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</si>
  <si>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</si>
  <si>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</si>
  <si>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</si>
  <si>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</si>
  <si>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</si>
  <si>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</si>
  <si>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</si>
  <si>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</si>
  <si>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</si>
  <si>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</si>
  <si>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</si>
  <si>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</si>
  <si>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</si>
  <si>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</si>
  <si>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</si>
  <si>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</si>
  <si>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</si>
  <si>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</si>
  <si>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</si>
  <si>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</si>
  <si>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</si>
  <si>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</si>
  <si>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</si>
  <si>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</si>
  <si>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</si>
  <si>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</si>
  <si>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</si>
  <si>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</si>
  <si>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</si>
  <si>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</si>
  <si>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</si>
  <si>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</si>
  <si>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</si>
  <si>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</si>
  <si>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</si>
  <si>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</si>
  <si>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</si>
  <si>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</si>
  <si>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</si>
  <si>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</si>
  <si>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</si>
  <si>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</si>
  <si>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</si>
  <si>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</si>
  <si>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</si>
  <si>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</si>
  <si>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</si>
  <si>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</si>
  <si>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</si>
  <si>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</si>
  <si>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</si>
  <si>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</si>
  <si>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</si>
  <si>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</si>
  <si>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</si>
  <si>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</si>
  <si>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</si>
  <si>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</si>
  <si>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</si>
  <si>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</si>
  <si>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</si>
  <si>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</si>
  <si>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</si>
  <si>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</si>
  <si>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</si>
  <si>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</si>
  <si>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</si>
  <si>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</si>
  <si>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</si>
  <si>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</si>
  <si>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</si>
  <si>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</si>
  <si>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</si>
  <si>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</si>
  <si>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</si>
  <si>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</si>
  <si>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</si>
  <si>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</si>
  <si>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</si>
  <si>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</si>
  <si>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</si>
  <si>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</si>
  <si>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</si>
  <si>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</si>
  <si>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</si>
  <si>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</si>
  <si>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</si>
  <si>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</si>
  <si>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</si>
  <si>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</si>
  <si>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</si>
  <si>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</si>
  <si>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</si>
  <si>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</si>
  <si>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</si>
  <si>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</si>
  <si>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</si>
  <si>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</si>
  <si>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</si>
  <si>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</si>
  <si>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</si>
  <si>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</si>
  <si>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</si>
  <si>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</si>
  <si>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</si>
  <si>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</si>
  <si>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</si>
  <si>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</si>
  <si>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</si>
  <si>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</si>
  <si>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</si>
  <si>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</si>
  <si>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</si>
  <si>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</si>
  <si>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</si>
  <si>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</si>
  <si>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</si>
  <si>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</si>
  <si>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</si>
  <si>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</si>
  <si>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</si>
  <si>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</si>
  <si>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</si>
  <si>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</si>
  <si>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</si>
  <si>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</si>
  <si>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</si>
  <si>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</si>
  <si>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</si>
  <si>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</si>
  <si>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</si>
  <si>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</si>
  <si>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</si>
  <si>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</si>
  <si>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</si>
  <si>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</si>
  <si>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</si>
  <si>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</si>
  <si>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</si>
  <si>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</si>
  <si>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</si>
  <si>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</si>
  <si>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</si>
  <si>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</si>
  <si>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</si>
  <si>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</si>
  <si>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</si>
  <si>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</si>
  <si>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</si>
  <si>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</si>
  <si>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</si>
  <si>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</si>
  <si>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</si>
  <si>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</si>
  <si>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</si>
  <si>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</si>
  <si>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</si>
  <si>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</si>
  <si>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</si>
  <si>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</si>
  <si>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</si>
  <si>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</si>
  <si>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</si>
  <si>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</si>
  <si>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</si>
  <si>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</si>
  <si>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</si>
  <si>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</si>
  <si>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</si>
  <si>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</si>
  <si>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</si>
  <si>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</si>
  <si>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</si>
  <si>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</si>
  <si>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</si>
  <si>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</si>
  <si>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</si>
  <si>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</si>
  <si>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</si>
  <si>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</si>
  <si>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</si>
  <si>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</si>
  <si>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</si>
  <si>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</si>
  <si>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</si>
  <si>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</si>
  <si>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</si>
  <si>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</si>
  <si>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</si>
  <si>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</si>
  <si>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</si>
  <si>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</si>
  <si>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</si>
  <si>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</si>
  <si>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</si>
  <si>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</si>
  <si>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</si>
  <si>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</si>
  <si>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</si>
  <si>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</si>
  <si>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</si>
  <si>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</si>
  <si>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</si>
  <si>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</si>
  <si>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</si>
  <si>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</si>
  <si>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</si>
  <si>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</si>
  <si>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</si>
  <si>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</si>
  <si>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</si>
  <si>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</si>
  <si>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</si>
  <si>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</si>
  <si>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</si>
  <si>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</si>
  <si>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</si>
  <si>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</si>
  <si>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</si>
  <si>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</si>
  <si>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</si>
  <si>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</si>
  <si>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</si>
  <si>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</si>
  <si>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</si>
  <si>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</si>
  <si>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</si>
  <si>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</si>
  <si>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</si>
  <si>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</si>
  <si>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</si>
  <si>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</si>
  <si>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</si>
  <si>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</si>
  <si>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</si>
  <si>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</si>
  <si>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</si>
  <si>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</si>
  <si>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</si>
  <si>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</si>
  <si>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</si>
  <si>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</si>
  <si>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</si>
  <si>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</si>
  <si>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</si>
  <si>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</si>
  <si>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</si>
  <si>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</si>
  <si>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</si>
  <si>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</si>
  <si>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</si>
  <si>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</si>
  <si>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</si>
  <si>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</si>
  <si>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</si>
  <si>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</si>
  <si>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</si>
  <si>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</si>
  <si>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</si>
  <si>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</si>
  <si>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</si>
  <si>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</si>
  <si>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</si>
  <si>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</si>
  <si>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</si>
  <si>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</si>
  <si>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</si>
  <si>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</si>
  <si>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</si>
  <si>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</si>
  <si>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</si>
  <si>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</si>
  <si>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</si>
  <si>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</si>
  <si>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</si>
  <si>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</si>
  <si>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</si>
  <si>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</si>
  <si>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</si>
  <si>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</si>
  <si>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</si>
  <si>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</si>
  <si>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</si>
  <si>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</si>
  <si>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</si>
  <si>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</si>
  <si>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</si>
  <si>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</si>
  <si>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</si>
  <si>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</si>
  <si>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</si>
  <si>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</si>
  <si>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</si>
  <si>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</si>
  <si>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</si>
  <si>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</si>
  <si>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</si>
  <si>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</si>
  <si>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</si>
  <si>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</si>
  <si>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</si>
  <si>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</si>
  <si>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</si>
  <si>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</si>
  <si>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</si>
  <si>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</si>
  <si>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</si>
  <si>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</si>
  <si>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</si>
  <si>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</si>
  <si>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</si>
  <si>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</si>
  <si>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</si>
  <si>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</si>
  <si>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</si>
  <si>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</si>
  <si>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</si>
  <si>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</si>
  <si>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</si>
  <si>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</si>
  <si>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</si>
  <si>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</si>
  <si>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</si>
  <si>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</si>
  <si>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</si>
  <si>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</si>
  <si>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</si>
  <si>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</si>
  <si>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</si>
  <si>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</si>
  <si>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</si>
  <si>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</si>
  <si>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</si>
  <si>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</si>
  <si>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</si>
  <si>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</si>
  <si>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</si>
  <si>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</si>
  <si>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</si>
  <si>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</si>
  <si>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</si>
  <si>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</si>
  <si>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</si>
  <si>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</si>
  <si>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</si>
  <si>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</si>
  <si>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</si>
  <si>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</si>
  <si>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</si>
  <si>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</si>
  <si>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</si>
  <si>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</si>
  <si>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</si>
  <si>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</si>
  <si>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</si>
  <si>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</si>
  <si>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</si>
  <si>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</si>
  <si>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</si>
  <si>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</si>
  <si>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</si>
  <si>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</si>
  <si>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</si>
  <si>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</si>
  <si>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</si>
  <si>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</si>
  <si>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</si>
  <si>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</si>
  <si>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</si>
  <si>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</si>
  <si>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</si>
  <si>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</si>
  <si>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</si>
  <si>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</si>
  <si>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</si>
  <si>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</si>
  <si>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</si>
  <si>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</si>
  <si>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</si>
  <si>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</si>
  <si>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</si>
  <si>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</si>
  <si>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</si>
  <si>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</si>
  <si>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</si>
  <si>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</si>
  <si>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</si>
  <si>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</si>
  <si>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</si>
  <si>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</si>
  <si>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</si>
  <si>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</si>
  <si>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</si>
  <si>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</si>
  <si>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</si>
  <si>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</si>
  <si>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</si>
  <si>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</si>
  <si>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</si>
  <si>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</si>
  <si>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</si>
  <si>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</si>
  <si>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</si>
  <si>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</si>
  <si>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</si>
  <si>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</si>
  <si>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</si>
  <si>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</si>
  <si>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</si>
  <si>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</si>
  <si>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</si>
  <si>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</si>
  <si>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</si>
  <si>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</si>
  <si>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</si>
  <si>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</si>
  <si>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</si>
  <si>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</si>
  <si>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</si>
  <si>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</si>
  <si>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</si>
  <si>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</si>
  <si>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</si>
  <si>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</si>
  <si>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</si>
  <si>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</si>
  <si>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</si>
  <si>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</si>
  <si>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</si>
  <si>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</si>
  <si>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</si>
  <si>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</si>
  <si>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</si>
  <si>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</si>
  <si>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</si>
  <si>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</si>
  <si>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</si>
  <si>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</si>
  <si>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</si>
  <si>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</si>
  <si>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</si>
  <si>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</si>
  <si>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</si>
  <si>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</si>
  <si>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</si>
  <si>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</si>
  <si>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</si>
  <si>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</si>
  <si>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</si>
  <si>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</si>
  <si>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</si>
  <si>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</si>
  <si>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</si>
  <si>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</si>
  <si>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</si>
  <si>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</si>
  <si>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</si>
  <si>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</si>
  <si>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</si>
  <si>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</si>
  <si>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</si>
  <si>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</si>
  <si>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</si>
  <si>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</si>
  <si>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</si>
  <si>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</si>
  <si>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</si>
  <si>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</si>
  <si>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</si>
  <si>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</si>
  <si>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</si>
  <si>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</si>
  <si>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</si>
  <si>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</si>
  <si>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</si>
  <si>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</si>
  <si>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</si>
  <si>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</si>
  <si>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</si>
  <si>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</si>
  <si>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</si>
  <si>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</si>
  <si>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</si>
  <si>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</si>
  <si>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</si>
  <si>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</si>
  <si>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</si>
  <si>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</si>
  <si>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</si>
  <si>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</si>
  <si>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</si>
  <si>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</si>
  <si>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</si>
  <si>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</si>
  <si>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</si>
  <si>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</si>
  <si>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</si>
  <si>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</si>
  <si>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</si>
  <si>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</si>
  <si>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</si>
  <si>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</si>
  <si>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</si>
  <si>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</si>
  <si>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</si>
  <si>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</si>
  <si>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</si>
  <si>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</si>
  <si>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</si>
  <si>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</si>
  <si>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</si>
  <si>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</si>
  <si>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</si>
  <si>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</si>
  <si>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</si>
  <si>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</si>
  <si>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</si>
  <si>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</si>
  <si>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</si>
  <si>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</si>
  <si>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</si>
  <si>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</si>
  <si>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</si>
  <si>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</si>
  <si>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</si>
  <si>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</si>
  <si>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</si>
  <si>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</si>
  <si>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</si>
  <si>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</si>
  <si>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</si>
  <si>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</si>
  <si>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</si>
  <si>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</si>
  <si>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</si>
  <si>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</si>
  <si>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</si>
  <si>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</si>
  <si>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</si>
  <si>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</si>
  <si>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</si>
  <si>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</si>
  <si>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</si>
  <si>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</si>
  <si>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</si>
  <si>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</si>
  <si>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</si>
  <si>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</si>
  <si>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</si>
  <si>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</si>
  <si>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</si>
  <si>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</si>
  <si>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</si>
  <si>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</si>
  <si>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</si>
  <si>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</si>
  <si>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</si>
  <si>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</si>
  <si>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</si>
  <si>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</si>
  <si>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</si>
  <si>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</si>
  <si>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</si>
  <si>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</si>
  <si>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</si>
  <si>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</si>
  <si>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</si>
  <si>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</si>
  <si>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</si>
  <si>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</si>
  <si>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</si>
  <si>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</si>
  <si>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</si>
  <si>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</si>
  <si>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</si>
  <si>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</si>
  <si>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</si>
  <si>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</si>
  <si>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</si>
  <si>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</si>
  <si>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</si>
  <si>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</si>
  <si>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</si>
  <si>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</si>
  <si>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</si>
  <si>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</si>
  <si>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</si>
  <si>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</si>
  <si>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</si>
  <si>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</si>
  <si>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</si>
  <si>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</si>
  <si>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</si>
  <si>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</si>
  <si>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</si>
  <si>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</si>
  <si>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</si>
  <si>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</si>
  <si>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</si>
  <si>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</si>
  <si>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</si>
  <si>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</si>
  <si>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</si>
  <si>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</si>
  <si>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</si>
  <si>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</si>
  <si>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</si>
  <si>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</si>
  <si>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</si>
  <si>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</si>
  <si>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</si>
  <si>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</si>
  <si>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</si>
  <si>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</si>
  <si>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</si>
  <si>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</si>
  <si>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</si>
  <si>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</si>
  <si>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</si>
  <si>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</si>
  <si>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</si>
  <si>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</si>
  <si>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</si>
  <si>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</si>
  <si>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</si>
  <si>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</si>
  <si>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</si>
  <si>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</si>
  <si>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</si>
  <si>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</si>
  <si>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</si>
  <si>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</si>
  <si>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</si>
  <si>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</si>
  <si>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</si>
  <si>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</si>
  <si>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</si>
  <si>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</si>
  <si>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</si>
  <si>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</si>
  <si>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</si>
  <si>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</si>
  <si>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</si>
  <si>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</si>
  <si>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</si>
  <si>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</si>
  <si>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</si>
  <si>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</si>
  <si>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</si>
  <si>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</si>
  <si>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</si>
  <si>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</si>
  <si>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</si>
  <si>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</si>
  <si>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</si>
  <si>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</si>
  <si>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</si>
  <si>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</si>
  <si>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</si>
  <si>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</si>
  <si>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</si>
  <si>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</si>
  <si>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</si>
  <si>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</si>
  <si>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</si>
  <si>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</si>
  <si>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</si>
  <si>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</si>
  <si>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</si>
  <si>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</si>
  <si>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</si>
  <si>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</si>
  <si>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</si>
  <si>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</si>
  <si>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</si>
  <si>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</si>
  <si>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</si>
  <si>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</si>
  <si>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</si>
  <si>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</si>
  <si>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</si>
  <si>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</si>
  <si>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</si>
  <si>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</si>
  <si>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</si>
  <si>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</si>
  <si>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</si>
  <si>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</si>
  <si>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</si>
  <si>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</si>
  <si>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</si>
  <si>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</si>
  <si>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</si>
  <si>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</si>
  <si>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</si>
  <si>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</si>
  <si>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</si>
  <si>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</si>
  <si>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</si>
  <si>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</si>
  <si>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</si>
  <si>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</si>
  <si>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</si>
  <si>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</si>
  <si>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</si>
  <si>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</si>
  <si>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</si>
  <si>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</si>
  <si>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</si>
  <si>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</si>
  <si>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</si>
  <si>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</si>
  <si>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</si>
  <si>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</si>
  <si>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</si>
  <si>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</si>
  <si>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</si>
  <si>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</si>
  <si>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</si>
  <si>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</si>
  <si>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</si>
  <si>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</si>
  <si>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</si>
  <si>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</si>
  <si>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</si>
  <si>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</si>
  <si>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</si>
  <si>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</si>
  <si>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</si>
  <si>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</si>
  <si>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</si>
  <si>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</si>
  <si>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</si>
  <si>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</si>
  <si>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</si>
  <si>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</si>
  <si>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</si>
  <si>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</si>
  <si>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</si>
  <si>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</si>
  <si>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</si>
  <si>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</si>
  <si>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</si>
  <si>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</si>
  <si>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</si>
  <si>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</si>
  <si>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</si>
  <si>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</si>
  <si>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</si>
  <si>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</si>
  <si>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</si>
  <si>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</si>
  <si>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</si>
  <si>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</si>
  <si>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</si>
  <si>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</si>
  <si>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</si>
  <si>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</si>
  <si>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</si>
  <si>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</si>
  <si>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</si>
  <si>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</si>
  <si>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</si>
  <si>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</si>
  <si>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</si>
  <si>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</si>
  <si>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</si>
  <si>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</si>
  <si>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</si>
  <si>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</si>
  <si>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</si>
  <si>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</si>
  <si>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</si>
  <si>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</si>
  <si>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</si>
  <si>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</si>
  <si>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</si>
  <si>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</si>
  <si>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</si>
  <si>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</si>
  <si>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</si>
  <si>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</si>
  <si>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</si>
  <si>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</si>
  <si>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</si>
  <si>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</si>
  <si>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</si>
  <si>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</si>
  <si>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</si>
  <si>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</si>
  <si>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</si>
  <si>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</si>
  <si>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</si>
  <si>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</si>
  <si>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</si>
  <si>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</si>
  <si>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</si>
  <si>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</si>
  <si>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</si>
  <si>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</si>
  <si>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</si>
  <si>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</si>
  <si>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</si>
  <si>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</si>
  <si>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</si>
  <si>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</si>
  <si>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</si>
  <si>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</si>
  <si>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</si>
  <si>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</si>
  <si>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</si>
  <si>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</si>
  <si>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</si>
  <si>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</si>
  <si>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</si>
  <si>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</si>
  <si>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</si>
  <si>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</si>
  <si>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</si>
  <si>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</si>
  <si>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</si>
  <si>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</si>
  <si>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</si>
  <si>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</si>
  <si>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</si>
  <si>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</si>
  <si>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</si>
  <si>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</si>
  <si>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</si>
  <si>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</si>
  <si>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</si>
  <si>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</si>
  <si>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</si>
  <si>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</si>
  <si>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</si>
  <si>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</si>
  <si>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</si>
  <si>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</si>
  <si>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</si>
  <si>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</si>
  <si>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</si>
  <si>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</si>
  <si>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</si>
  <si>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</si>
  <si>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</si>
  <si>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</si>
  <si>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</si>
  <si>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</si>
  <si>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</si>
  <si>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</si>
  <si>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</si>
  <si>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</si>
  <si>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</si>
  <si>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</si>
  <si>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</si>
  <si>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</si>
  <si>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</si>
  <si>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</si>
  <si>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</si>
  <si>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</si>
  <si>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</si>
  <si>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</si>
  <si>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</si>
  <si>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</si>
  <si>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</si>
  <si>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</si>
  <si>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</si>
  <si>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</si>
  <si>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</si>
  <si>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</si>
  <si>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</si>
  <si>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</si>
  <si>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</si>
  <si>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</si>
  <si>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</si>
  <si>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</si>
  <si>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</si>
  <si>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</si>
  <si>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</si>
  <si>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</si>
  <si>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</si>
  <si>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</si>
  <si>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</si>
  <si>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</si>
  <si>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</si>
  <si>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</si>
  <si>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</si>
  <si>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</si>
  <si>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</si>
  <si>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</si>
  <si>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</si>
  <si>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</si>
  <si>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</si>
  <si>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</si>
  <si>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</si>
  <si>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</si>
  <si>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</si>
  <si>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</si>
  <si>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</si>
  <si>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</si>
  <si>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</si>
  <si>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</si>
  <si>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</si>
  <si>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</si>
  <si>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</si>
  <si>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</si>
  <si>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</si>
  <si>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</si>
  <si>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</si>
  <si>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</si>
  <si>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</si>
  <si>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</si>
  <si>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</si>
  <si>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</si>
  <si>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</si>
  <si>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</si>
  <si>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</si>
  <si>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</si>
  <si>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</si>
  <si>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</si>
  <si>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</si>
  <si>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</si>
  <si>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</si>
  <si>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</si>
  <si>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</si>
  <si>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</si>
  <si>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</si>
  <si>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</si>
  <si>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</si>
  <si>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</si>
  <si>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</si>
  <si>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</si>
  <si>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</si>
  <si>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</si>
  <si>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</si>
  <si>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</si>
  <si>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</si>
  <si>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</si>
  <si>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</si>
  <si>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</si>
  <si>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</si>
  <si>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</si>
  <si>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</si>
  <si>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</si>
  <si>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</si>
  <si>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</si>
  <si>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</si>
  <si>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</si>
  <si>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</si>
  <si>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</si>
  <si>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</si>
  <si>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</si>
  <si>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</si>
  <si>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</si>
  <si>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</si>
  <si>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</si>
  <si>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</si>
  <si>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</si>
  <si>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</si>
  <si>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</si>
  <si>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</si>
  <si>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</si>
  <si>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</si>
  <si>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</si>
  <si>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</si>
  <si>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</si>
  <si>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</si>
  <si>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</si>
  <si>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</si>
  <si>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</si>
  <si>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</si>
  <si>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</si>
  <si>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</si>
  <si>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</si>
  <si>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</si>
  <si>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</si>
  <si>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</si>
  <si>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</si>
  <si>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</si>
  <si>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</si>
  <si>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</si>
  <si>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</si>
  <si>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</si>
  <si>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</si>
  <si>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</si>
  <si>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</si>
  <si>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</si>
  <si>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</si>
  <si>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</si>
  <si>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</si>
  <si>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</si>
  <si>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</si>
  <si>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</si>
  <si>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</si>
  <si>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</si>
  <si>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</si>
  <si>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</si>
  <si>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</si>
  <si>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</si>
  <si>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</si>
  <si>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</si>
  <si>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</si>
  <si>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</si>
  <si>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</si>
  <si>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</si>
  <si>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</si>
  <si>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</si>
  <si>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</si>
  <si>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</si>
  <si>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</si>
  <si>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</si>
  <si>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</si>
  <si>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</si>
  <si>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</si>
  <si>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</si>
  <si>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</si>
  <si>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</si>
  <si>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</si>
  <si>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</si>
  <si>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</si>
  <si>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</si>
  <si>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</si>
  <si>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</si>
  <si>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</si>
  <si>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</si>
  <si>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</si>
  <si>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</si>
  <si>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</si>
  <si>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</si>
  <si>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</si>
  <si>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</si>
  <si>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</si>
  <si>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</si>
  <si>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</si>
  <si>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</si>
  <si>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</si>
  <si>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</si>
  <si>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</si>
  <si>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</si>
  <si>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</si>
  <si>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</si>
  <si>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</si>
  <si>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</si>
  <si>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</si>
  <si>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</si>
  <si>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</si>
  <si>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</si>
  <si>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</si>
  <si>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</si>
  <si>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</si>
  <si>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</si>
  <si>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</si>
  <si>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</si>
  <si>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</si>
  <si>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</si>
  <si>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</si>
  <si>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</si>
  <si>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</si>
  <si>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</si>
  <si>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</si>
  <si>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</si>
  <si>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</si>
  <si>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</si>
  <si>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</si>
  <si>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</si>
  <si>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</si>
  <si>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</si>
  <si>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</si>
  <si>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</si>
  <si>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</si>
  <si>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</si>
  <si>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</si>
  <si>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</si>
  <si>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</si>
  <si>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</si>
  <si>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</si>
  <si>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</si>
  <si>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</si>
  <si>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</si>
  <si>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</si>
  <si>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</si>
  <si>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</si>
  <si>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</si>
  <si>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</si>
  <si>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</si>
  <si>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</si>
  <si>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</si>
  <si>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</si>
  <si>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</si>
  <si>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</si>
  <si>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</si>
  <si>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</si>
  <si>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</si>
  <si>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</si>
  <si>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</si>
  <si>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</si>
  <si>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</si>
  <si>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</si>
  <si>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</si>
  <si>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</si>
  <si>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</si>
  <si>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</si>
  <si>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</si>
  <si>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</si>
  <si>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</si>
  <si>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</si>
  <si>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</si>
  <si>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</si>
  <si>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</si>
  <si>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</si>
  <si>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</si>
  <si>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</si>
  <si>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</si>
  <si>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</si>
  <si>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</si>
  <si>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</si>
  <si>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</si>
  <si>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</si>
  <si>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</si>
  <si>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</si>
  <si>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</si>
  <si>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</si>
  <si>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</si>
  <si>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</si>
  <si>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</si>
  <si>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</si>
  <si>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</si>
  <si>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</si>
  <si>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</si>
  <si>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</si>
  <si>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</si>
  <si>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</si>
  <si>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</si>
  <si>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</si>
  <si>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</si>
  <si>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</si>
  <si>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</si>
  <si>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</si>
  <si>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</si>
  <si>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</si>
  <si>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</si>
  <si>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</si>
  <si>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</si>
  <si>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</si>
  <si>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</si>
  <si>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</si>
  <si>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</si>
  <si>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</si>
  <si>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</si>
  <si>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</si>
  <si>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</si>
  <si>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</si>
  <si>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</si>
  <si>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</si>
  <si>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</si>
  <si>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</si>
  <si>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</si>
  <si>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</si>
  <si>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</si>
  <si>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</si>
  <si>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</si>
  <si>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</si>
  <si>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</si>
  <si>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</si>
  <si>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</si>
  <si>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</si>
  <si>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</si>
  <si>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</si>
  <si>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</si>
  <si>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</si>
  <si>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</si>
  <si>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</si>
  <si>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</si>
  <si>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</si>
  <si>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</si>
  <si>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</si>
  <si>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</si>
  <si>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</si>
  <si>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</si>
  <si>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</si>
  <si>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</si>
  <si>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</si>
  <si>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</si>
  <si>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</si>
  <si>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</si>
  <si>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</si>
  <si>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</si>
  <si>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</si>
  <si>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</si>
  <si>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</si>
  <si>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</si>
  <si>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</si>
  <si>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</si>
  <si>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</si>
  <si>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</si>
  <si>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</si>
  <si>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</si>
  <si>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</si>
  <si>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</si>
  <si>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</si>
  <si>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</si>
  <si>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</si>
  <si>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</si>
  <si>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</si>
  <si>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</si>
  <si>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</si>
  <si>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</si>
  <si>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</si>
  <si>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</si>
  <si>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</si>
  <si>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</si>
  <si>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</si>
  <si>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</si>
  <si>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</si>
  <si>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</si>
  <si>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</si>
  <si>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</si>
  <si>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</si>
  <si>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</si>
  <si>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</si>
  <si>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</si>
  <si>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</si>
  <si>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</si>
  <si>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</si>
  <si>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</si>
  <si>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</si>
  <si>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</si>
  <si>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</si>
  <si>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</si>
  <si>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</si>
  <si>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</si>
  <si>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</si>
  <si>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</si>
  <si>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</si>
  <si>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</si>
  <si>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</si>
  <si>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</si>
  <si>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</si>
  <si>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</si>
  <si>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</si>
  <si>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</si>
  <si>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</si>
  <si>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</si>
  <si>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</si>
  <si>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</si>
  <si>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</si>
  <si>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</si>
  <si>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</si>
  <si>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</si>
  <si>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</si>
  <si>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</si>
  <si>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</si>
  <si>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</si>
  <si>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</si>
  <si>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</si>
  <si>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</si>
  <si>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</si>
  <si>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</si>
  <si>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</si>
  <si>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</si>
  <si>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</si>
  <si>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</si>
  <si>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</si>
  <si>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</si>
  <si>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</si>
  <si>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</si>
  <si>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</si>
  <si>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</si>
  <si>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</si>
  <si>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</si>
  <si>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</si>
  <si>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</si>
  <si>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</si>
  <si>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</si>
  <si>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</si>
  <si>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</si>
  <si>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</si>
  <si>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</si>
  <si>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</si>
  <si>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</si>
  <si>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</si>
  <si>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</si>
  <si>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</si>
  <si>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</si>
  <si>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</si>
  <si>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</si>
  <si>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</si>
  <si>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</si>
  <si>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</si>
  <si>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</si>
  <si>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</si>
  <si>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</si>
  <si>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</si>
  <si>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</si>
  <si>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</si>
  <si>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</si>
  <si>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</si>
  <si>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</si>
  <si>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</si>
  <si>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</si>
  <si>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</si>
  <si>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</si>
  <si>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</si>
  <si>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</si>
  <si>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</si>
  <si>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</si>
  <si>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</si>
  <si>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</si>
  <si>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</si>
  <si>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</si>
  <si>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</si>
  <si>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</si>
  <si>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</si>
  <si>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</si>
  <si>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</si>
  <si>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</si>
  <si>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</si>
  <si>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</si>
  <si>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</si>
  <si>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</si>
  <si>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</si>
  <si>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</si>
  <si>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</si>
  <si>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</si>
  <si>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</si>
  <si>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</si>
  <si>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</si>
  <si>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</si>
  <si>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</si>
  <si>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</si>
  <si>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</si>
  <si>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</si>
  <si>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</si>
  <si>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</si>
  <si>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</si>
  <si>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</si>
  <si>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</si>
  <si>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</si>
  <si>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</si>
  <si>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</si>
  <si>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</si>
  <si>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</si>
  <si>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</si>
  <si>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</si>
  <si>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</si>
  <si>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</si>
  <si>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</si>
  <si>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</si>
  <si>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</si>
  <si>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</si>
  <si>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</si>
  <si>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</si>
  <si>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</si>
  <si>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</si>
  <si>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</si>
  <si>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</si>
  <si>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</si>
  <si>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</si>
  <si>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</si>
  <si>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</si>
  <si>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</si>
  <si>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</si>
  <si>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</si>
  <si>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</si>
  <si>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</si>
  <si>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</si>
  <si>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</si>
  <si>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</si>
  <si>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</si>
  <si>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</si>
  <si>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</si>
  <si>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</si>
  <si>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</si>
  <si>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</si>
  <si>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</si>
  <si>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</si>
  <si>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</si>
  <si>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</si>
  <si>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</si>
  <si>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</si>
  <si>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</si>
  <si>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</si>
  <si>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</si>
  <si>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</si>
  <si>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</si>
  <si>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</si>
  <si>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</si>
  <si>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</si>
  <si>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</si>
  <si>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</si>
  <si>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</si>
  <si>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</si>
  <si>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</si>
  <si>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</si>
  <si>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</si>
  <si>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</si>
  <si>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</si>
  <si>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</si>
  <si>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</si>
  <si>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</si>
  <si>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</si>
  <si>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</si>
  <si>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</si>
  <si>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</si>
  <si>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</si>
  <si>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</si>
  <si>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</si>
  <si>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</si>
  <si>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</si>
  <si>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</si>
  <si>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</si>
  <si>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</si>
  <si>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</si>
  <si>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</si>
  <si>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</si>
  <si>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</si>
  <si>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</si>
  <si>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</si>
  <si>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</si>
  <si>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</si>
  <si>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</si>
  <si>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</si>
  <si>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</si>
  <si>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</si>
  <si>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</si>
  <si>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</si>
  <si>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</si>
  <si>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</si>
  <si>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</si>
  <si>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</si>
  <si>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</si>
  <si>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</si>
  <si>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</si>
  <si>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</si>
  <si>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</si>
  <si>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</si>
  <si>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</si>
  <si>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</si>
  <si>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</si>
  <si>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</si>
  <si>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</si>
  <si>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</si>
  <si>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</si>
  <si>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</si>
  <si>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</si>
  <si>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</si>
  <si>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</si>
  <si>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</si>
  <si>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</si>
  <si>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</si>
  <si>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</si>
  <si>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</si>
  <si>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</si>
  <si>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</si>
  <si>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</si>
  <si>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</si>
  <si>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</si>
  <si>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</si>
  <si>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</si>
  <si>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</si>
  <si>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</si>
  <si>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</si>
  <si>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</si>
  <si>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</si>
  <si>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</si>
  <si>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</si>
  <si>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</si>
  <si>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</si>
  <si>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</si>
  <si>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</si>
  <si>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</si>
  <si>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</si>
  <si>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</si>
  <si>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</si>
  <si>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</si>
  <si>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</si>
  <si>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</si>
  <si>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</si>
  <si>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</si>
  <si>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</si>
  <si>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</si>
  <si>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</si>
  <si>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</si>
  <si>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</si>
  <si>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</si>
  <si>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</si>
  <si>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</si>
  <si>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</si>
  <si>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</si>
  <si>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</si>
  <si>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</si>
  <si>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</si>
  <si>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</si>
  <si>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</si>
  <si>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</si>
  <si>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</si>
  <si>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</si>
  <si>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</si>
  <si>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</si>
  <si>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</si>
  <si>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</si>
  <si>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</si>
  <si>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</si>
  <si>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</si>
  <si>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</si>
  <si>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</si>
  <si>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</si>
  <si>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</si>
  <si>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</si>
  <si>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</si>
  <si>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</si>
  <si>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</si>
  <si>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</si>
  <si>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</si>
  <si>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</si>
  <si>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</si>
  <si>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</si>
  <si>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</si>
  <si>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</si>
  <si>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</si>
  <si>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</si>
  <si>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</si>
  <si>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</si>
  <si>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</si>
  <si>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</si>
  <si>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</si>
  <si>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</si>
  <si>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</si>
  <si>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</si>
  <si>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</si>
  <si>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</si>
  <si>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</si>
  <si>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</si>
  <si>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</si>
  <si>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</si>
  <si>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</si>
  <si>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</si>
  <si>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</si>
  <si>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</si>
  <si>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</si>
  <si>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</si>
  <si>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</si>
  <si>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</si>
  <si>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</si>
  <si>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</si>
  <si>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</si>
  <si>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</si>
  <si>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</si>
  <si>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</si>
  <si>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</si>
  <si>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</si>
  <si>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</si>
  <si>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</si>
  <si>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</si>
  <si>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</si>
  <si>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</si>
  <si>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</si>
  <si>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</si>
  <si>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</si>
  <si>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</si>
  <si>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</si>
  <si>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</si>
  <si>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</si>
  <si>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</si>
  <si>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</si>
  <si>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</si>
  <si>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</si>
  <si>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</si>
  <si>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</si>
  <si>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</si>
  <si>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</si>
  <si>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</si>
  <si>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</si>
  <si>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</si>
  <si>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</si>
  <si>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</si>
  <si>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</si>
  <si>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</si>
  <si>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</si>
  <si>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</si>
  <si>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</si>
  <si>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</si>
  <si>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</si>
  <si>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</si>
  <si>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</si>
  <si>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</si>
  <si>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</si>
  <si>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</si>
  <si>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</si>
  <si>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</si>
  <si>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</si>
  <si>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</si>
  <si>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</si>
  <si>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</si>
  <si>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</si>
  <si>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</si>
  <si>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</si>
  <si>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</si>
  <si>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</si>
  <si>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</si>
  <si>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</si>
  <si>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</si>
  <si>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</si>
  <si>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</si>
  <si>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</si>
  <si>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</si>
  <si>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</si>
  <si>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</si>
  <si>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</si>
  <si>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</si>
  <si>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</si>
  <si>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</si>
  <si>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</si>
  <si>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</si>
  <si>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</si>
  <si>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</si>
  <si>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</si>
  <si>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</si>
  <si>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</si>
  <si>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</si>
  <si>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</si>
  <si>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</si>
  <si>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</si>
  <si>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</si>
  <si>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</si>
  <si>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</si>
  <si>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</si>
  <si>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</si>
  <si>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</si>
  <si>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</si>
  <si>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</si>
  <si>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</si>
  <si>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</si>
  <si>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</si>
  <si>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</si>
  <si>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</si>
  <si>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</si>
  <si>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</si>
  <si>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</si>
  <si>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</si>
  <si>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</si>
  <si>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</si>
  <si>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</si>
  <si>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</si>
  <si>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</si>
  <si>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</si>
  <si>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</si>
  <si>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</si>
  <si>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</si>
  <si>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</si>
  <si>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</si>
  <si>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</si>
  <si>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</si>
  <si>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</si>
  <si>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</si>
  <si>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</si>
  <si>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</si>
  <si>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</si>
  <si>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</si>
  <si>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</si>
  <si>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</si>
  <si>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</si>
  <si>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</si>
  <si>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</si>
  <si>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</si>
  <si>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</si>
  <si>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</si>
  <si>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</si>
  <si>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</si>
  <si>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</si>
  <si>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</si>
  <si>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</si>
  <si>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</si>
  <si>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</si>
  <si>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</si>
  <si>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</si>
  <si>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</si>
  <si>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</si>
  <si>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</si>
  <si>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</si>
  <si>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</si>
  <si>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</si>
  <si>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</si>
  <si>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</si>
  <si>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</si>
  <si>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</si>
  <si>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</si>
  <si>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</si>
  <si>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</si>
  <si>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</si>
  <si>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</si>
  <si>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</si>
  <si>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</si>
  <si>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</si>
  <si>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</si>
  <si>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</si>
  <si>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</si>
  <si>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</si>
  <si>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</si>
  <si>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</si>
  <si>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</si>
  <si>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</si>
  <si>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</si>
  <si>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</si>
  <si>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</si>
  <si>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</si>
  <si>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</si>
  <si>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</si>
  <si>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</si>
  <si>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</si>
  <si>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</si>
  <si>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</si>
  <si>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</si>
  <si>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</si>
  <si>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</si>
  <si>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</si>
  <si>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</si>
  <si>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</si>
  <si>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</si>
  <si>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</si>
  <si>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</si>
  <si>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</si>
  <si>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</si>
  <si>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</si>
  <si>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</si>
  <si>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</si>
  <si>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</si>
  <si>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</si>
  <si>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</si>
  <si>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</si>
  <si>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</si>
  <si>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</si>
  <si>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</si>
  <si>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</si>
  <si>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</si>
  <si>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</si>
  <si>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</si>
  <si>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</si>
  <si>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</si>
  <si>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</si>
  <si>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</si>
  <si>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</si>
  <si>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</si>
  <si>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</si>
  <si>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</si>
  <si>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</si>
  <si>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</si>
  <si>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</si>
  <si>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</si>
  <si>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</si>
  <si>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</si>
  <si>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</si>
  <si>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</si>
  <si>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</si>
  <si>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</si>
  <si>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</si>
  <si>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</si>
  <si>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</si>
  <si>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</si>
  <si>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</si>
  <si>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</si>
  <si>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</si>
  <si>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</si>
  <si>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</si>
  <si>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</si>
  <si>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</si>
  <si>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</si>
  <si>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</si>
  <si>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</si>
  <si>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</si>
  <si>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</si>
  <si>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</si>
  <si>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</si>
  <si>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</si>
  <si>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</si>
  <si>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</si>
  <si>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</si>
  <si>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</si>
  <si>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</si>
  <si>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</si>
  <si>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</si>
  <si>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</si>
  <si>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</si>
  <si>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</si>
  <si>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</si>
  <si>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</si>
  <si>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</si>
  <si>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</si>
  <si>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</si>
  <si>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</si>
  <si>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</si>
  <si>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</si>
  <si>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</si>
  <si>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</si>
  <si>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</si>
  <si>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</si>
  <si>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</si>
  <si>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</si>
  <si>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</si>
  <si>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</si>
  <si>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</si>
  <si>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</si>
  <si>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</si>
  <si>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</si>
  <si>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</si>
  <si>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</si>
  <si>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</si>
  <si>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</si>
  <si>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</si>
  <si>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</si>
  <si>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</si>
  <si>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</si>
  <si>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</si>
  <si>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</si>
  <si>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</si>
  <si>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</si>
  <si>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</si>
  <si>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</si>
  <si>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</si>
  <si>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</si>
  <si>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</si>
  <si>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</si>
  <si>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</si>
  <si>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</si>
  <si>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</si>
  <si>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</si>
  <si>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</si>
  <si>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</si>
  <si>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</si>
  <si>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</si>
  <si>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</si>
  <si>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</si>
  <si>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</si>
  <si>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</si>
  <si>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</si>
  <si>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</si>
  <si>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</si>
  <si>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</si>
  <si>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</si>
  <si>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</si>
  <si>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</si>
  <si>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</si>
  <si>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</si>
  <si>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</si>
  <si>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</si>
  <si>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</si>
  <si>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</si>
  <si>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</si>
  <si>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</si>
  <si>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</si>
  <si>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</si>
  <si>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</si>
  <si>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</si>
  <si>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</si>
  <si>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</si>
  <si>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</si>
  <si>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</si>
  <si>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</si>
  <si>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</si>
  <si>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</si>
  <si>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</si>
  <si>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</si>
  <si>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</si>
  <si>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</si>
  <si>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</si>
  <si>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</si>
  <si>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</si>
  <si>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</si>
  <si>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</si>
  <si>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</si>
  <si>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</si>
  <si>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</si>
  <si>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</si>
  <si>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</si>
  <si>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</si>
  <si>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</si>
  <si>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</si>
  <si>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</si>
  <si>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</si>
  <si>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</si>
  <si>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</si>
  <si>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</si>
  <si>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</si>
  <si>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</si>
  <si>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</si>
  <si>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</si>
  <si>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</si>
  <si>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</si>
  <si>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</si>
  <si>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</si>
  <si>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</si>
  <si>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</si>
  <si>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</si>
  <si>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</si>
  <si>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</si>
  <si>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</si>
  <si>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</si>
  <si>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</si>
  <si>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</si>
  <si>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</si>
  <si>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</si>
  <si>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</si>
  <si>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</si>
  <si>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</si>
  <si>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</si>
  <si>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</si>
  <si>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</si>
  <si>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</si>
  <si>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</si>
  <si>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</si>
  <si>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</si>
  <si>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</si>
  <si>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</si>
  <si>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</si>
  <si>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</si>
  <si>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</si>
  <si>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</si>
  <si>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</si>
  <si>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</si>
  <si>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</si>
  <si>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</si>
  <si>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</si>
  <si>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</si>
  <si>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</si>
  <si>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</si>
  <si>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</si>
  <si>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</si>
  <si>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</si>
  <si>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</si>
  <si>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</si>
  <si>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</si>
  <si>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</si>
  <si>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</si>
  <si>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</si>
  <si>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</si>
  <si>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</si>
  <si>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</si>
  <si>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</si>
  <si>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</si>
  <si>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</si>
  <si>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</si>
  <si>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</si>
  <si>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</si>
  <si>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</si>
  <si>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</si>
  <si>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</si>
  <si>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</si>
  <si>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</si>
  <si>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</si>
  <si>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</si>
  <si>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</si>
  <si>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</si>
  <si>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</si>
  <si>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</si>
  <si>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</si>
  <si>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</si>
  <si>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</si>
  <si>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</si>
  <si>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</si>
  <si>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</si>
  <si>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</si>
  <si>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</si>
  <si>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</si>
  <si>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</si>
  <si>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</si>
  <si>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</si>
  <si>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</si>
  <si>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</si>
  <si>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</si>
  <si>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</si>
  <si>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</si>
  <si>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</si>
  <si>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</si>
  <si>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</si>
  <si>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</si>
  <si>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</si>
  <si>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</si>
  <si>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</si>
  <si>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</si>
  <si>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</si>
  <si>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</si>
  <si>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</si>
  <si>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</si>
  <si>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</si>
  <si>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</si>
  <si>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</si>
  <si>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</si>
  <si>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</si>
  <si>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</si>
  <si>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</si>
  <si>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</si>
  <si>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</si>
  <si>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</si>
  <si>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</si>
  <si>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</si>
  <si>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</si>
  <si>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</si>
  <si>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</si>
  <si>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</si>
  <si>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</si>
  <si>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</si>
  <si>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</si>
  <si>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</si>
  <si>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</si>
  <si>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</si>
  <si>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</si>
  <si>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</si>
  <si>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</si>
  <si>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</si>
  <si>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</si>
  <si>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</si>
  <si>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</si>
  <si>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</si>
  <si>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</si>
  <si>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</si>
  <si>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</si>
  <si>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</si>
  <si>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</si>
  <si>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</si>
  <si>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</si>
  <si>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</si>
  <si>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</si>
  <si>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</si>
  <si>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</si>
  <si>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</si>
  <si>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</si>
  <si>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</si>
  <si>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</si>
  <si>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</si>
  <si>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</si>
  <si>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</si>
  <si>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</si>
  <si>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</si>
  <si>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</si>
  <si>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</si>
  <si>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</si>
  <si>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</si>
  <si>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</si>
  <si>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</si>
  <si>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</si>
  <si>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</si>
  <si>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</si>
  <si>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</si>
  <si>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</si>
  <si>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</si>
  <si>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</si>
  <si>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</si>
  <si>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</si>
  <si>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</si>
  <si>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</si>
  <si>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</si>
  <si>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</si>
  <si>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</si>
  <si>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</si>
  <si>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</si>
  <si>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</si>
  <si>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</si>
  <si>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</si>
  <si>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</si>
  <si>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</si>
  <si>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</si>
  <si>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</si>
  <si>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</si>
  <si>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</si>
  <si>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</si>
  <si>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</si>
  <si>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</si>
  <si>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</si>
  <si>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</si>
  <si>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</si>
  <si>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</si>
  <si>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</si>
  <si>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</si>
  <si>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</si>
  <si>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</si>
  <si>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</si>
  <si>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</si>
  <si>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</si>
  <si>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</si>
  <si>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</si>
  <si>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</si>
  <si>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</si>
  <si>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</si>
  <si>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</si>
  <si>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</si>
  <si>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</si>
  <si>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</si>
  <si>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</si>
  <si>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</si>
  <si>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</si>
  <si>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</si>
  <si>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</si>
  <si>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</si>
  <si>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</si>
  <si>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</si>
  <si>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</si>
  <si>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</si>
  <si>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</si>
  <si>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</si>
  <si>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</si>
  <si>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</si>
  <si>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</si>
  <si>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</si>
  <si>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</si>
  <si>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</si>
  <si>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</si>
  <si>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</si>
  <si>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</si>
  <si>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</si>
  <si>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</si>
  <si>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</si>
  <si>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</si>
  <si>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</si>
  <si>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</si>
  <si>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</si>
  <si>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</si>
  <si>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</si>
  <si>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</si>
  <si>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</si>
  <si>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</si>
  <si>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</si>
  <si>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</si>
  <si>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</si>
  <si>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</si>
  <si>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</si>
  <si>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</si>
  <si>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</si>
  <si>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</si>
  <si>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</si>
  <si>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</si>
  <si>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</si>
  <si>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</si>
  <si>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</si>
  <si>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</si>
  <si>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</si>
  <si>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</si>
  <si>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</si>
  <si>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</si>
  <si>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</si>
  <si>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</si>
  <si>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</si>
  <si>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</si>
  <si>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</si>
  <si>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</si>
  <si>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</si>
  <si>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</si>
  <si>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</si>
  <si>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</si>
  <si>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</si>
  <si>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</si>
  <si>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</si>
  <si>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</si>
  <si>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</si>
  <si>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</si>
  <si>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</si>
  <si>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</si>
  <si>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</si>
  <si>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</si>
  <si>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</si>
  <si>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</si>
  <si>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</si>
  <si>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</si>
  <si>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</si>
  <si>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</si>
  <si>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</si>
  <si>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</si>
  <si>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</si>
  <si>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</si>
  <si>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</si>
  <si>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</si>
  <si>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</si>
  <si>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</si>
  <si>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</si>
  <si>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</si>
  <si>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</si>
  <si>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</si>
  <si>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</si>
  <si>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</si>
  <si>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</si>
  <si>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</si>
  <si>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</si>
  <si>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</si>
  <si>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</si>
  <si>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</si>
  <si>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</si>
  <si>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</si>
  <si>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</si>
  <si>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</si>
  <si>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</si>
  <si>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</si>
  <si>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</si>
  <si>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</si>
  <si>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</si>
  <si>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</si>
  <si>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</si>
  <si>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</si>
  <si>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</si>
  <si>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</si>
  <si>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</si>
  <si>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</si>
  <si>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</si>
  <si>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</si>
  <si>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</si>
  <si>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</si>
  <si>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</si>
  <si>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</si>
  <si>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</si>
  <si>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</si>
  <si>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</si>
  <si>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</si>
  <si>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</si>
  <si>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</si>
  <si>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</si>
  <si>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</si>
  <si>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</si>
  <si>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</si>
  <si>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</si>
  <si>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</si>
  <si>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</si>
  <si>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</si>
  <si>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</si>
  <si>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</si>
  <si>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</si>
  <si>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</si>
  <si>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</si>
  <si>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</si>
  <si>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</si>
  <si>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</si>
  <si>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</si>
  <si>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</si>
  <si>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</si>
  <si>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</si>
  <si>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</si>
  <si>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</si>
  <si>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</si>
  <si>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</si>
  <si>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</si>
  <si>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</si>
  <si>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</si>
  <si>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</si>
  <si>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</si>
  <si>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</si>
  <si>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</si>
  <si>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</si>
  <si>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</si>
  <si>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</si>
  <si>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</si>
  <si>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</si>
  <si>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</si>
  <si>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</si>
  <si>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</si>
  <si>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</si>
  <si>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</si>
  <si>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</si>
  <si>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</si>
  <si>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</si>
  <si>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</si>
  <si>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</si>
  <si>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</si>
  <si>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</si>
  <si>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</si>
  <si>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</si>
  <si>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</si>
  <si>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</si>
  <si>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</si>
  <si>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</si>
  <si>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</si>
  <si>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</si>
  <si>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</si>
  <si>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</si>
  <si>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</si>
  <si>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</si>
  <si>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</si>
  <si>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</si>
  <si>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</si>
  <si>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</si>
  <si>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</si>
  <si>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</si>
  <si>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</si>
  <si>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</si>
  <si>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</si>
  <si>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</si>
  <si>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</si>
  <si>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</si>
  <si>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</si>
  <si>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</si>
  <si>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</si>
  <si>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</si>
  <si>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</si>
  <si>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</si>
  <si>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</si>
  <si>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</si>
  <si>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</si>
  <si>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</si>
  <si>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</si>
  <si>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</si>
  <si>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</si>
  <si>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</si>
  <si>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</si>
  <si>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</si>
  <si>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</si>
  <si>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</si>
  <si>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</si>
  <si>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</si>
  <si>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</si>
  <si>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</si>
  <si>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</si>
  <si>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</si>
  <si>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</si>
  <si>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</si>
  <si>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</si>
  <si>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</si>
  <si>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</si>
  <si>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</si>
  <si>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</si>
  <si>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</si>
  <si>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</si>
  <si>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</si>
  <si>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</si>
  <si>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</si>
  <si>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</si>
  <si>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</si>
  <si>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</si>
  <si>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</si>
  <si>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</si>
  <si>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</si>
  <si>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</si>
  <si>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</si>
  <si>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</si>
  <si>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</si>
  <si>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</si>
  <si>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</si>
  <si>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</si>
  <si>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</si>
  <si>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</si>
  <si>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</si>
  <si>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</si>
  <si>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</si>
  <si>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</si>
  <si>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</si>
  <si>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</si>
  <si>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</si>
  <si>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</si>
  <si>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</si>
  <si>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</si>
  <si>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</si>
  <si>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</si>
  <si>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</si>
  <si>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</si>
  <si>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</si>
  <si>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</si>
  <si>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</si>
  <si>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</si>
  <si>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</si>
  <si>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</si>
  <si>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</si>
  <si>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</si>
  <si>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</si>
  <si>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</si>
  <si>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</si>
  <si>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</si>
  <si>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</si>
  <si>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</si>
  <si>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</si>
  <si>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</si>
  <si>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</si>
  <si>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Pct Total</t>
  </si>
  <si>
    <t>Pct Succ</t>
  </si>
  <si>
    <t>Pct Failed</t>
  </si>
  <si>
    <t>Pct by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</si>
</sst>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1" xfId="0" applyFont="1" applyBorder="1"/>
    <xf numFmtId="9" fontId="0" fillId="0" borderId="0" xfId="0" applyNumberFormat="1"/>
    <xf numFmtId="9" fontId="0" fillId="2" borderId="0" xfId="1" applyFont="1" applyFill="1"/>
  </cellXfs>
  <cellStyles count="2">
    <cellStyle name="Normal" xfId="0" builtinId="0"/>
    <cellStyle name="Percent" xfId="1" builtinId="5"/>
  </cellStyles>
  <dxfs count="4">
    <dxf>
      <fill>
        <patternFill>
          <bgColor theme="2" tint="-0.749961851863155"/>
        </patternFill>
      </fill>
    </dxf>
    <dxf>
      <fill>
        <patternFill>
          <bgColor theme="7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F3300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(1).xlsx]Pivot1!PivotTable1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bg2">
              <a:lumMod val="2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DE-4FD4-A43C-15FB7890A217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DE-4FD4-A43C-15FB7890A217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2">
                <a:lumMod val="2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DE-4FD4-A43C-15FB7890A217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DE-4FD4-A43C-15FB7890A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4917392"/>
        <c:axId val="444921984"/>
      </c:barChart>
      <c:catAx>
        <c:axId val="44491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921984"/>
        <c:crosses val="autoZero"/>
        <c:auto val="1"/>
        <c:lblAlgn val="ctr"/>
        <c:lblOffset val="100"/>
        <c:noMultiLvlLbl val="0"/>
      </c:catAx>
      <c:valAx>
        <c:axId val="44492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91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Pivot1!$B$22:$B$23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Pivot1!$A$24:$A$45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Pivot1!$B$24:$B$45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AA-4DA3-8A28-6CEF45AB685F}"/>
            </c:ext>
          </c:extLst>
        </c:ser>
        <c:ser>
          <c:idx val="1"/>
          <c:order val="1"/>
          <c:tx>
            <c:strRef>
              <c:f>Pivot1!$C$22:$C$23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Pivot1!$A$24:$A$45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Pivot1!$C$24:$C$45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AA-4DA3-8A28-6CEF45AB685F}"/>
            </c:ext>
          </c:extLst>
        </c:ser>
        <c:ser>
          <c:idx val="2"/>
          <c:order val="2"/>
          <c:tx>
            <c:strRef>
              <c:f>Pivot1!$D$22:$D$23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Pivot1!$A$24:$A$45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Pivot1!$D$24:$D$45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AA-4DA3-8A28-6CEF45AB685F}"/>
            </c:ext>
          </c:extLst>
        </c:ser>
        <c:ser>
          <c:idx val="3"/>
          <c:order val="3"/>
          <c:tx>
            <c:strRef>
              <c:f>Pivot1!$E$22:$E$23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Pivot1!$A$24:$A$45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Pivot1!$E$24:$E$45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AA-4DA3-8A28-6CEF45AB6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8396600"/>
        <c:axId val="538396928"/>
      </c:barChart>
      <c:catAx>
        <c:axId val="538396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396928"/>
        <c:crosses val="autoZero"/>
        <c:auto val="1"/>
        <c:lblAlgn val="ctr"/>
        <c:lblOffset val="100"/>
        <c:noMultiLvlLbl val="0"/>
      </c:catAx>
      <c:valAx>
        <c:axId val="53839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396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39-4B38-BD3F-99FE36432AD1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39-4B38-BD3F-99FE36432AD1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39-4B38-BD3F-99FE36432AD1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0D-4616-92FF-D7E0C2C53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2327800"/>
        <c:axId val="502325832"/>
      </c:barChart>
      <c:catAx>
        <c:axId val="502327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325832"/>
        <c:crosses val="autoZero"/>
        <c:auto val="1"/>
        <c:lblAlgn val="ctr"/>
        <c:lblOffset val="100"/>
        <c:noMultiLvlLbl val="0"/>
      </c:catAx>
      <c:valAx>
        <c:axId val="502325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327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(1).xlsx]Pivot3!PivotTable2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84-40A8-A5AD-6D72176657E1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71F-49E8-B33D-D3C102C93002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71F-49E8-B33D-D3C102C93002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71F-49E8-B33D-D3C102C93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734096"/>
        <c:axId val="502733112"/>
      </c:lineChart>
      <c:catAx>
        <c:axId val="50273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733112"/>
        <c:crosses val="autoZero"/>
        <c:auto val="1"/>
        <c:lblAlgn val="ctr"/>
        <c:lblOffset val="100"/>
        <c:noMultiLvlLbl val="0"/>
      </c:catAx>
      <c:valAx>
        <c:axId val="502733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73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D7-4D78-93D8-7A2B9B5F5D47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D7-4D78-93D8-7A2B9B5F5D47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4D7-4D78-93D8-7A2B9B5F5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713432"/>
        <c:axId val="50271376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4D7-4D78-93D8-7A2B9B5F5D4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4D7-4D78-93D8-7A2B9B5F5D4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4D7-4D78-93D8-7A2B9B5F5D4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4D7-4D78-93D8-7A2B9B5F5D47}"/>
                  </c:ext>
                </c:extLst>
              </c15:ser>
            </c15:filteredLineSeries>
          </c:ext>
        </c:extLst>
      </c:lineChart>
      <c:catAx>
        <c:axId val="502713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713760"/>
        <c:crosses val="autoZero"/>
        <c:auto val="1"/>
        <c:lblAlgn val="ctr"/>
        <c:lblOffset val="100"/>
        <c:noMultiLvlLbl val="0"/>
      </c:catAx>
      <c:valAx>
        <c:axId val="50271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713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304799</xdr:colOff>
      <xdr:row>1</xdr:row>
      <xdr:rowOff>100011</xdr:rowOff>
    </xdr:from>
    <xdr:to>
      <xdr:col>18</xdr:col>
      <xdr:colOff>409575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5C169D-16F8-44E5-94E1-D414D304CA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266699</xdr:colOff>
      <xdr:row>21</xdr:row>
      <xdr:rowOff>119062</xdr:rowOff>
    </xdr:from>
    <xdr:to>
      <xdr:col>19</xdr:col>
      <xdr:colOff>9524</xdr:colOff>
      <xdr:row>39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9A81D5-8FF9-4690-ADCB-036FC9F44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5</xdr:row>
      <xdr:rowOff>42862</xdr:rowOff>
    </xdr:from>
    <xdr:to>
      <xdr:col>17</xdr:col>
      <xdr:colOff>361950</xdr:colOff>
      <xdr:row>20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A125CB-8F9F-4E6F-BC80-48C2624210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2</xdr:row>
      <xdr:rowOff>80962</xdr:rowOff>
    </xdr:from>
    <xdr:to>
      <xdr:col>14</xdr:col>
      <xdr:colOff>371475</xdr:colOff>
      <xdr:row>16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0CA2FB-5531-404F-943F-FF550D1F0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47623</xdr:colOff>
      <xdr:row>14</xdr:row>
      <xdr:rowOff>33336</xdr:rowOff>
    </xdr:from>
    <xdr:to>
      <xdr:col>10</xdr:col>
      <xdr:colOff>276225</xdr:colOff>
      <xdr:row>31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1EA301-BFC3-4552-9185-1178947EE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ira Perez" refreshedDate="43416.700578703705" createdVersion="6" refreshedVersion="6" minRefreshableVersion="3" recordCount="4114" xr:uid="{55E50445-9D6B-4C7D-BE9E-DDBEF1A7C9D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ira Perez" refreshedDate="43417.443362962964" createdVersion="6" refreshedVersion="6" minRefreshableVersion="3" recordCount="4114" xr:uid="{15C7E8CF-A1E2-413A-BFA0-D731F7C64295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n v="0"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n v="0"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n v="0"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n v="0"/>
    <x v="2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n v="0"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n v="0"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n v="0"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n v="0"/>
    <x v="1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FAE01F-C517-40BE-83D0-0B92BA7CC2E9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2:F45" firstHeaderRow="1" firstDataRow="2" firstDataCol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outline="0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numFmtId="2"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EE6241-FA7F-4B1D-B3EC-AF71A70A556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7E63DB-79C1-4608-BAC1-20A5E606FD1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D0D416-C9B5-4352-AF96-F6BB5609B6AF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9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90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85546875" bestFit="1" customWidth="1"/>
    <col min="16" max="16" width="16.5703125" bestFit="1" customWidth="1"/>
    <col min="17" max="17" width="11.85546875" bestFit="1" customWidth="1"/>
    <col min="18" max="18" width="12.425781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+E2/D2</f>
        <v>1.3685882352941177</v>
      </c>
      <c r="P2" s="6">
        <f>+IFERROR(E2/L2,0)</f>
        <v>63.917582417582416</v>
      </c>
      <c r="Q2" t="str">
        <f>+LEFT(N2,FIND("/",N2)-1)</f>
        <v>film &amp; video</v>
      </c>
      <c r="R2" t="str">
        <f>+RIGHT(N2,LEN(N2)-FIND("/",N2))</f>
        <v>television</v>
      </c>
      <c r="S2" s="10">
        <f>+(((J2/60)/60)/24)+DATE(1970,1,1)+(-5/24)</f>
        <v>42176.798738425925</v>
      </c>
      <c r="T2" s="10">
        <f>+(((I2/60)/60)/24)+DATE(1970,1,1)+(-5/24)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+E3/D3</f>
        <v>1.4260827250608272</v>
      </c>
      <c r="P3" s="6">
        <f t="shared" ref="P3:P66" si="1">+IFERROR(E3/L3,0)</f>
        <v>185.48101265822785</v>
      </c>
      <c r="Q3" t="str">
        <f t="shared" ref="Q3:Q66" si="2">+LEFT(N3,FIND("/",N3)-1)</f>
        <v>film &amp; video</v>
      </c>
      <c r="R3" t="str">
        <f t="shared" ref="R3:R66" si="3">+RIGHT(N3,LEN(N3)-FIND("/",N3))</f>
        <v>television</v>
      </c>
      <c r="S3" s="10">
        <f t="shared" ref="S3:S66" si="4">+(((J3/60)/60)/24)+DATE(1970,1,1)+(-5/24)</f>
        <v>42766.392164351848</v>
      </c>
      <c r="T3" s="10">
        <f t="shared" ref="T3:T66" si="5">+(((I3/60)/60)/24)+DATE(1970,1,1)+(-5/24)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>+IFERROR(E4/L4,0)</f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42515.838738425926</v>
      </c>
      <c r="T9" s="10">
        <f t="shared" si="5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41869.333981481483</v>
      </c>
      <c r="T20" s="10">
        <f t="shared" si="5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42200.549907407411</v>
      </c>
      <c r="T22" s="10">
        <f t="shared" si="5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41374.848888888882</v>
      </c>
      <c r="T40" s="10">
        <f t="shared" si="5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41873.890474537038</v>
      </c>
      <c r="T46" s="10">
        <f t="shared" si="5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42323.756643518522</v>
      </c>
      <c r="T48" s="10">
        <f t="shared" si="5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42196.720335648148</v>
      </c>
      <c r="T53" s="10">
        <f t="shared" si="5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42149.340555555551</v>
      </c>
      <c r="T58" s="10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42230.027500000004</v>
      </c>
      <c r="T61" s="10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41701.693483796291</v>
      </c>
      <c r="T62" s="10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41409.605983796297</v>
      </c>
      <c r="T63" s="10">
        <f t="shared" si="5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+E67/D67</f>
        <v>1.0752857142857142</v>
      </c>
      <c r="P67" s="6">
        <f t="shared" ref="P67:P130" si="7">+IFERROR(E67/L67,0)</f>
        <v>132.05263157894737</v>
      </c>
      <c r="Q67" t="str">
        <f t="shared" ref="Q67:Q130" si="8">+LEFT(N67,FIND("/",N67)-1)</f>
        <v>film &amp; video</v>
      </c>
      <c r="R67" t="str">
        <f t="shared" ref="R67:R130" si="9">+RIGHT(N67,LEN(N67)-FIND("/",N67))</f>
        <v>shorts</v>
      </c>
      <c r="S67" s="10">
        <f t="shared" ref="S67:S130" si="10">+(((J67/60)/60)/24)+DATE(1970,1,1)+(-5/24)</f>
        <v>41835.612893518519</v>
      </c>
      <c r="T67" s="10">
        <f t="shared" ref="T67:T130" si="11">+(((I67/60)/60)/24)+DATE(1970,1,1)+(-5/24)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41207.801863425921</v>
      </c>
      <c r="T74" s="10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40996.936539351853</v>
      </c>
      <c r="T79" s="10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41099.950543981482</v>
      </c>
      <c r="T83" s="10">
        <f t="shared" si="11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40322.331053240734</v>
      </c>
      <c r="T89" s="10">
        <f t="shared" si="11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41402.543888888889</v>
      </c>
      <c r="T91" s="10">
        <f t="shared" si="11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41214.586504629624</v>
      </c>
      <c r="T100" s="10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40987.568298611113</v>
      </c>
      <c r="T108" s="10">
        <f t="shared" si="11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41717.834699074068</v>
      </c>
      <c r="T114" s="10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40918.530601851846</v>
      </c>
      <c r="T117" s="10">
        <f t="shared" si="11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+E131/D131</f>
        <v>0</v>
      </c>
      <c r="P131" s="6">
        <f t="shared" ref="P131:P194" si="13">+IFERROR(E131/L131,0)</f>
        <v>0</v>
      </c>
      <c r="Q131" t="str">
        <f t="shared" ref="Q131:Q194" si="14">+LEFT(N131,FIND("/",N131)-1)</f>
        <v>film &amp; video</v>
      </c>
      <c r="R131" t="str">
        <f t="shared" ref="R131:R194" si="15">+RIGHT(N131,LEN(N131)-FIND("/",N131))</f>
        <v>science fiction</v>
      </c>
      <c r="S131" s="10">
        <f t="shared" ref="S131:S194" si="16">+(((J131/60)/60)/24)+DATE(1970,1,1)+(-5/24)</f>
        <v>41882.728969907403</v>
      </c>
      <c r="T131" s="10">
        <f t="shared" ref="T131:T194" si="17">+(((I131/60)/60)/24)+DATE(1970,1,1)+(-5/24)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41778.707083333327</v>
      </c>
      <c r="T132" s="10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42558.855810185189</v>
      </c>
      <c r="T145" s="10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41874.869212962964</v>
      </c>
      <c r="T154" s="10">
        <f t="shared" si="17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42171.704756944448</v>
      </c>
      <c r="T162" s="10">
        <f t="shared" si="17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+E195/D195</f>
        <v>0</v>
      </c>
      <c r="P195" s="6">
        <f t="shared" ref="P195:P258" si="19">+IFERROR(E195/L195,0)</f>
        <v>0</v>
      </c>
      <c r="Q195" t="str">
        <f t="shared" ref="Q195:Q258" si="20">+LEFT(N195,FIND("/",N195)-1)</f>
        <v>film &amp; video</v>
      </c>
      <c r="R195" t="str">
        <f t="shared" ref="R195:R258" si="21">+RIGHT(N195,LEN(N195)-FIND("/",N195))</f>
        <v>drama</v>
      </c>
      <c r="S195" s="10">
        <f t="shared" ref="S195:S258" si="22">+(((J195/60)/60)/24)+DATE(1970,1,1)+(-5/24)</f>
        <v>41911.726458333331</v>
      </c>
      <c r="T195" s="10">
        <f t="shared" ref="T195:T258" si="23">+(((I195/60)/60)/24)+DATE(1970,1,1)+(-5/24)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41866.875034722223</v>
      </c>
      <c r="T202" s="10">
        <f t="shared" si="23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42235.951585648152</v>
      </c>
      <c r="T213" s="10">
        <f t="shared" si="23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42129.568877314807</v>
      </c>
      <c r="T232" s="10">
        <f t="shared" si="23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42341.750590277778</v>
      </c>
      <c r="T233" s="10">
        <f t="shared" si="23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42320.876145833325</v>
      </c>
      <c r="T238" s="10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42713.754166666658</v>
      </c>
      <c r="T240" s="10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40266.454375000001</v>
      </c>
      <c r="T254" s="10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42263.744328703695</v>
      </c>
      <c r="T256" s="10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+E259/D259</f>
        <v>1.0672648571428571</v>
      </c>
      <c r="P259" s="6">
        <f t="shared" ref="P259:P322" si="25">+IFERROR(E259/L259,0)</f>
        <v>66.70405357142856</v>
      </c>
      <c r="Q259" t="str">
        <f t="shared" ref="Q259:Q322" si="26">+LEFT(N259,FIND("/",N259)-1)</f>
        <v>film &amp; video</v>
      </c>
      <c r="R259" t="str">
        <f t="shared" ref="R259:R322" si="27">+RIGHT(N259,LEN(N259)-FIND("/",N259))</f>
        <v>documentary</v>
      </c>
      <c r="S259" s="10">
        <f t="shared" ref="S259:S322" si="28">+(((J259/60)/60)/24)+DATE(1970,1,1)+(-5/24)</f>
        <v>42479.418541666666</v>
      </c>
      <c r="T259" s="10">
        <f t="shared" ref="T259:T322" si="29">+(((I259/60)/60)/24)+DATE(1970,1,1)+(-5/24)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40267.037384259253</v>
      </c>
      <c r="T267" s="10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40637.658217592587</v>
      </c>
      <c r="T272" s="10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41611.891909722224</v>
      </c>
      <c r="T273" s="10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</v>
      </c>
      <c r="T278" s="10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41744.382349537031</v>
      </c>
      <c r="T282" s="10">
        <f t="shared" si="2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</v>
      </c>
      <c r="T288" s="10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42089.519687500004</v>
      </c>
      <c r="T299" s="10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41031.862800925926</v>
      </c>
      <c r="T305" s="10">
        <f t="shared" si="2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41282.736122685179</v>
      </c>
      <c r="T309" s="10">
        <f t="shared" si="2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+E323/D323</f>
        <v>1.0266285714285714</v>
      </c>
      <c r="P323" s="6">
        <f t="shared" ref="P323:P386" si="31">+IFERROR(E323/L323,0)</f>
        <v>106.62314540059347</v>
      </c>
      <c r="Q323" t="str">
        <f t="shared" ref="Q323:Q386" si="32">+LEFT(N323,FIND("/",N323)-1)</f>
        <v>film &amp; video</v>
      </c>
      <c r="R323" t="str">
        <f t="shared" ref="R323:R386" si="33">+RIGHT(N323,LEN(N323)-FIND("/",N323))</f>
        <v>documentary</v>
      </c>
      <c r="S323" s="10">
        <f t="shared" ref="S323:S386" si="34">+(((J323/60)/60)/24)+DATE(1970,1,1)+(-5/24)</f>
        <v>42647.238263888888</v>
      </c>
      <c r="T323" s="10">
        <f t="shared" ref="T323:T386" si="35">+(((I323/60)/60)/24)+DATE(1970,1,1)+(-5/24)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42261.291909722226</v>
      </c>
      <c r="T348" s="10">
        <f t="shared" si="35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41934.862152777772</v>
      </c>
      <c r="T361" s="10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41019.584699074068</v>
      </c>
      <c r="T368" s="10">
        <f t="shared" si="35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+E387/D387</f>
        <v>1.05982</v>
      </c>
      <c r="P387" s="6">
        <f t="shared" ref="P387:P450" si="37">+IFERROR(E387/L387,0)</f>
        <v>111.79535864978902</v>
      </c>
      <c r="Q387" t="str">
        <f t="shared" ref="Q387:Q450" si="38">+LEFT(N387,FIND("/",N387)-1)</f>
        <v>film &amp; video</v>
      </c>
      <c r="R387" t="str">
        <f t="shared" ref="R387:R450" si="39">+RIGHT(N387,LEN(N387)-FIND("/",N387))</f>
        <v>documentary</v>
      </c>
      <c r="S387" s="10">
        <f t="shared" ref="S387:S450" si="40">+(((J387/60)/60)/24)+DATE(1970,1,1)+(-5/24)</f>
        <v>41934.376168981478</v>
      </c>
      <c r="T387" s="10">
        <f t="shared" ref="T387:T450" si="41">+(((I387/60)/60)/24)+DATE(1970,1,1)+(-5/24)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42548.867824074077</v>
      </c>
      <c r="T390" s="10">
        <f t="shared" si="41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41673.854745370365</v>
      </c>
      <c r="T391" s="10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40864.833923611113</v>
      </c>
      <c r="T393" s="10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41082.356550925921</v>
      </c>
      <c r="T398" s="10">
        <f t="shared" si="41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41646.419699074075</v>
      </c>
      <c r="T406" s="10">
        <f t="shared" si="41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42113.77311342593</v>
      </c>
      <c r="T412" s="10">
        <f t="shared" si="41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41360.76226851852</v>
      </c>
      <c r="T419" s="10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41863.052048611105</v>
      </c>
      <c r="T424" s="10">
        <f t="shared" si="41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42285.700694444437</v>
      </c>
      <c r="T429" s="10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42526.662997685176</v>
      </c>
      <c r="T433" s="10">
        <f t="shared" si="41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42228.42155092593</v>
      </c>
      <c r="T435" s="10">
        <f t="shared" si="41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41919.553449074068</v>
      </c>
      <c r="T441" s="10">
        <f t="shared" si="41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+E451/D451</f>
        <v>2.2499999999999999E-2</v>
      </c>
      <c r="P451" s="6">
        <f t="shared" ref="P451:P514" si="43">+IFERROR(E451/L451,0)</f>
        <v>9</v>
      </c>
      <c r="Q451" t="str">
        <f t="shared" ref="Q451:Q514" si="44">+LEFT(N451,FIND("/",N451)-1)</f>
        <v>film &amp; video</v>
      </c>
      <c r="R451" t="str">
        <f t="shared" ref="R451:R514" si="45">+RIGHT(N451,LEN(N451)-FIND("/",N451))</f>
        <v>animation</v>
      </c>
      <c r="S451" s="10">
        <f t="shared" ref="S451:S514" si="46">+(((J451/60)/60)/24)+DATE(1970,1,1)+(-5/24)</f>
        <v>41534.359780092593</v>
      </c>
      <c r="T451" s="10">
        <f t="shared" ref="T451:T514" si="47">+(((I451/60)/60)/24)+DATE(1970,1,1)+(-5/24)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42107.495543981473</v>
      </c>
      <c r="T454" s="10">
        <f t="shared" si="47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40970.794236111105</v>
      </c>
      <c r="T457" s="10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41547.486122685179</v>
      </c>
      <c r="T458" s="10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40704.918298611112</v>
      </c>
      <c r="T464" s="10">
        <f t="shared" si="47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42488.640451388892</v>
      </c>
      <c r="T466" s="10">
        <f t="shared" si="47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41040.959293981476</v>
      </c>
      <c r="T470" s="10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41465.291840277772</v>
      </c>
      <c r="T482" s="10">
        <f t="shared" si="47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42447.68854166667</v>
      </c>
      <c r="T484" s="10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41381.297442129624</v>
      </c>
      <c r="T487" s="10">
        <f t="shared" si="47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41113.760243055556</v>
      </c>
      <c r="T492" s="10">
        <f t="shared" si="47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42366.774293981485</v>
      </c>
      <c r="T493" s="10">
        <f t="shared" si="47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42114.517800925918</v>
      </c>
      <c r="T495" s="10">
        <f t="shared" si="47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40247.677673611113</v>
      </c>
      <c r="T502" s="10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+E515/D515</f>
        <v>0.13924</v>
      </c>
      <c r="P515" s="6">
        <f t="shared" ref="P515:P578" si="49">+IFERROR(E515/L515,0)</f>
        <v>102.38235294117646</v>
      </c>
      <c r="Q515" t="str">
        <f t="shared" ref="Q515:Q578" si="50">+LEFT(N515,FIND("/",N515)-1)</f>
        <v>film &amp; video</v>
      </c>
      <c r="R515" t="str">
        <f t="shared" ref="R515:R578" si="51">+RIGHT(N515,LEN(N515)-FIND("/",N515))</f>
        <v>animation</v>
      </c>
      <c r="S515" s="10">
        <f t="shared" ref="S515:S578" si="52">+(((J515/60)/60)/24)+DATE(1970,1,1)+(-5/24)</f>
        <v>42552.445659722223</v>
      </c>
      <c r="T515" s="10">
        <f t="shared" ref="T515:T578" si="53">+(((I515/60)/60)/24)+DATE(1970,1,1)+(-5/24)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41218.183113425926</v>
      </c>
      <c r="T521" s="10">
        <f t="shared" si="53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42711.336863425917</v>
      </c>
      <c r="T537" s="10">
        <f t="shared" si="53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42179.136655092596</v>
      </c>
      <c r="T538" s="10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42692.18072916667</v>
      </c>
      <c r="T564" s="10">
        <f t="shared" si="53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42165.576956018522</v>
      </c>
      <c r="T567" s="10">
        <f t="shared" si="53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42388.589918981481</v>
      </c>
      <c r="T572" s="10">
        <f t="shared" si="53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42282.507962962954</v>
      </c>
      <c r="T574" s="10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+E579/D579</f>
        <v>2E-3</v>
      </c>
      <c r="P579" s="6">
        <f t="shared" ref="P579:P642" si="55">+IFERROR(E579/L579,0)</f>
        <v>10</v>
      </c>
      <c r="Q579" t="str">
        <f t="shared" ref="Q579:Q642" si="56">+LEFT(N579,FIND("/",N579)-1)</f>
        <v>technology</v>
      </c>
      <c r="R579" t="str">
        <f t="shared" ref="R579:R642" si="57">+RIGHT(N579,LEN(N579)-FIND("/",N579))</f>
        <v>web</v>
      </c>
      <c r="S579" s="10">
        <f t="shared" ref="S579:S642" si="58">+(((J579/60)/60)/24)+DATE(1970,1,1)+(-5/24)</f>
        <v>42450.380810185183</v>
      </c>
      <c r="T579" s="10">
        <f t="shared" ref="T579:T642" si="59">+(((I579/60)/60)/24)+DATE(1970,1,1)+(-5/24)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42631.56118055556</v>
      </c>
      <c r="T590" s="10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42082.861550925918</v>
      </c>
      <c r="T597" s="10">
        <f t="shared" si="5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</v>
      </c>
      <c r="T607" s="10">
        <f t="shared" si="5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42584.823449074065</v>
      </c>
      <c r="T614" s="10">
        <f t="shared" si="5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42761.167905092596</v>
      </c>
      <c r="T618" s="10">
        <f t="shared" si="5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42507.090995370374</v>
      </c>
      <c r="T635" s="10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42683.21197916667</v>
      </c>
      <c r="T642" s="10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+E643/D643</f>
        <v>1.1916249999999999</v>
      </c>
      <c r="P643" s="6">
        <f t="shared" ref="P643:P706" si="61">+IFERROR(E643/L643,0)</f>
        <v>151.31746031746033</v>
      </c>
      <c r="Q643" t="str">
        <f t="shared" ref="Q643:Q706" si="62">+LEFT(N643,FIND("/",N643)-1)</f>
        <v>technology</v>
      </c>
      <c r="R643" t="str">
        <f t="shared" ref="R643:R706" si="63">+RIGHT(N643,LEN(N643)-FIND("/",N643))</f>
        <v>wearables</v>
      </c>
      <c r="S643" s="10">
        <f t="shared" ref="S643:S706" si="64">+(((J643/60)/60)/24)+DATE(1970,1,1)+(-5/24)</f>
        <v>42199.361666666664</v>
      </c>
      <c r="T643" s="10">
        <f t="shared" ref="T643:T706" si="65">+(((I643/60)/60)/24)+DATE(1970,1,1)+(-5/24)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41838.623819444445</v>
      </c>
      <c r="T668" s="10">
        <f t="shared" si="65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42012.559965277782</v>
      </c>
      <c r="T678" s="10">
        <f t="shared" si="65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</v>
      </c>
      <c r="T700" s="10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+E707/D707</f>
        <v>9.7699999999999992E-3</v>
      </c>
      <c r="P707" s="6">
        <f t="shared" ref="P707:P770" si="67">+IFERROR(E707/L707,0)</f>
        <v>195.4</v>
      </c>
      <c r="Q707" t="str">
        <f t="shared" ref="Q707:Q770" si="68">+LEFT(N707,FIND("/",N707)-1)</f>
        <v>technology</v>
      </c>
      <c r="R707" t="str">
        <f t="shared" ref="R707:R770" si="69">+RIGHT(N707,LEN(N707)-FIND("/",N707))</f>
        <v>wearables</v>
      </c>
      <c r="S707" s="10">
        <f t="shared" ref="S707:S770" si="70">+(((J707/60)/60)/24)+DATE(1970,1,1)+(-5/24)</f>
        <v>42726.283310185179</v>
      </c>
      <c r="T707" s="10">
        <f t="shared" ref="T707:T770" si="71">+(((I707/60)/60)/24)+DATE(1970,1,1)+(-5/24)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42384.472592592596</v>
      </c>
      <c r="T714" s="10">
        <f t="shared" si="71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41857.645856481482</v>
      </c>
      <c r="T719" s="10">
        <f t="shared" si="71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42184.608206018522</v>
      </c>
      <c r="T725" s="10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41246.811909722215</v>
      </c>
      <c r="T729" s="10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41943.395763888882</v>
      </c>
      <c r="T740" s="10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41471.238518518512</v>
      </c>
      <c r="T765" s="10">
        <f t="shared" si="71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+E771/D771</f>
        <v>0.41399999999999998</v>
      </c>
      <c r="P771" s="6">
        <f t="shared" ref="P771:P834" si="73">+IFERROR(E771/L771,0)</f>
        <v>31.846153846153847</v>
      </c>
      <c r="Q771" t="str">
        <f t="shared" ref="Q771:Q834" si="74">+LEFT(N771,FIND("/",N771)-1)</f>
        <v>publishing</v>
      </c>
      <c r="R771" t="str">
        <f t="shared" ref="R771:R834" si="75">+RIGHT(N771,LEN(N771)-FIND("/",N771))</f>
        <v>fiction</v>
      </c>
      <c r="S771" s="10">
        <f t="shared" ref="S771:S834" si="76">+(((J771/60)/60)/24)+DATE(1970,1,1)+(-5/24)</f>
        <v>41604.788124999999</v>
      </c>
      <c r="T771" s="10">
        <f t="shared" ref="T771:T834" si="77">+(((I771/60)/60)/24)+DATE(1970,1,1)+(-5/24)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41289.791307870371</v>
      </c>
      <c r="T772" s="10">
        <f t="shared" si="77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42100.527604166658</v>
      </c>
      <c r="T775" s="10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41402.792523148149</v>
      </c>
      <c r="T783" s="10">
        <f t="shared" si="77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41303.385590277772</v>
      </c>
      <c r="T787" s="10">
        <f t="shared" si="77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41276.977777777778</v>
      </c>
      <c r="T791" s="10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41555.665312500001</v>
      </c>
      <c r="T794" s="10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41122.813935185186</v>
      </c>
      <c r="T804" s="10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40729.897291666668</v>
      </c>
      <c r="T806" s="10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41072.84238425926</v>
      </c>
      <c r="T830" s="10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+E835/D835</f>
        <v>1.0166666666666666</v>
      </c>
      <c r="P835" s="6">
        <f t="shared" ref="P835:P898" si="79">+IFERROR(E835/L835,0)</f>
        <v>148.78048780487805</v>
      </c>
      <c r="Q835" t="str">
        <f t="shared" ref="Q835:Q898" si="80">+LEFT(N835,FIND("/",N835)-1)</f>
        <v>music</v>
      </c>
      <c r="R835" t="str">
        <f t="shared" ref="R835:R898" si="81">+RIGHT(N835,LEN(N835)-FIND("/",N835))</f>
        <v>rock</v>
      </c>
      <c r="S835" s="10">
        <f t="shared" ref="S835:S898" si="82">+(((J835/60)/60)/24)+DATE(1970,1,1)+(-5/24)</f>
        <v>41718.669849537036</v>
      </c>
      <c r="T835" s="10">
        <f t="shared" ref="T835:T898" si="83">+(((I835/60)/60)/24)+DATE(1970,1,1)+(-5/24)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</v>
      </c>
      <c r="T843" s="10">
        <f t="shared" si="83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41526.384062500001</v>
      </c>
      <c r="T844" s="10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42165.590000000004</v>
      </c>
      <c r="T849" s="10">
        <f t="shared" si="83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42544.916863425926</v>
      </c>
      <c r="T857" s="10">
        <f t="shared" si="83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41230.564780092594</v>
      </c>
      <c r="T867" s="10">
        <f t="shared" si="83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41342.637233796297</v>
      </c>
      <c r="T871" s="10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41183.958796296298</v>
      </c>
      <c r="T875" s="10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41597.580555555556</v>
      </c>
      <c r="T879" s="10">
        <f t="shared" si="83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40981.594282407401</v>
      </c>
      <c r="T886" s="10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42496.773263888892</v>
      </c>
      <c r="T896" s="10">
        <f t="shared" si="83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42218.664652777778</v>
      </c>
      <c r="T898" s="10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+E899/D899</f>
        <v>0</v>
      </c>
      <c r="P899" s="6">
        <f t="shared" ref="P899:P962" si="85">+IFERROR(E899/L899,0)</f>
        <v>0</v>
      </c>
      <c r="Q899" t="str">
        <f t="shared" ref="Q899:Q962" si="86">+LEFT(N899,FIND("/",N899)-1)</f>
        <v>music</v>
      </c>
      <c r="R899" t="str">
        <f t="shared" ref="R899:R962" si="87">+RIGHT(N899,LEN(N899)-FIND("/",N899))</f>
        <v>indie rock</v>
      </c>
      <c r="S899" s="10">
        <f t="shared" ref="S899:S962" si="88">+(((J899/60)/60)/24)+DATE(1970,1,1)+(-5/24)</f>
        <v>41211.480416666665</v>
      </c>
      <c r="T899" s="10">
        <f t="shared" ref="T899:T962" si="89">+(((I899/60)/60)/24)+DATE(1970,1,1)+(-5/24)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41116.554942129631</v>
      </c>
      <c r="T916" s="10">
        <f t="shared" si="8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41562.463217592594</v>
      </c>
      <c r="T922" s="10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40846.962685185179</v>
      </c>
      <c r="T923" s="10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41288.734594907408</v>
      </c>
      <c r="T926" s="10">
        <f t="shared" si="8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41710.960752314815</v>
      </c>
      <c r="T935" s="10">
        <f t="shared" si="8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42382.634953703695</v>
      </c>
      <c r="T944" s="10">
        <f t="shared" si="8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42732.664652777778</v>
      </c>
      <c r="T947" s="10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</v>
      </c>
      <c r="T953" s="10">
        <f t="shared" si="8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+E963/D963</f>
        <v>0.42188421052631581</v>
      </c>
      <c r="P963" s="6">
        <f t="shared" ref="P963:P1026" si="91">+IFERROR(E963/L963,0)</f>
        <v>364.35454545454547</v>
      </c>
      <c r="Q963" t="str">
        <f t="shared" ref="Q963:Q1026" si="92">+LEFT(N963,FIND("/",N963)-1)</f>
        <v>technology</v>
      </c>
      <c r="R963" t="str">
        <f t="shared" ref="R963:R1026" si="93">+RIGHT(N963,LEN(N963)-FIND("/",N963))</f>
        <v>wearables</v>
      </c>
      <c r="S963" s="10">
        <f t="shared" ref="S963:S1026" si="94">+(((J963/60)/60)/24)+DATE(1970,1,1)+(-5/24)</f>
        <v>42740.485358796293</v>
      </c>
      <c r="T963" s="10">
        <f t="shared" ref="T963:T1026" si="95">+(((I963/60)/60)/24)+DATE(1970,1,1)+(-5/24)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42506.208657407398</v>
      </c>
      <c r="T981" s="10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42574.459317129629</v>
      </c>
      <c r="T985" s="10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42748.851388888892</v>
      </c>
      <c r="T1002" s="10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42276.416469907403</v>
      </c>
      <c r="T1007" s="10">
        <f t="shared" si="95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42111.438391203708</v>
      </c>
      <c r="T1024" s="10">
        <f t="shared" si="95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+E1027/D1027</f>
        <v>1.099283142857143</v>
      </c>
      <c r="P1027" s="6">
        <f t="shared" ref="P1027:P1090" si="97">+IFERROR(E1027/L1027,0)</f>
        <v>71.848571428571432</v>
      </c>
      <c r="Q1027" t="str">
        <f t="shared" ref="Q1027:Q1090" si="98">+LEFT(N1027,FIND("/",N1027)-1)</f>
        <v>music</v>
      </c>
      <c r="R1027" t="str">
        <f t="shared" ref="R1027:R1090" si="99">+RIGHT(N1027,LEN(N1027)-FIND("/",N1027))</f>
        <v>electronic music</v>
      </c>
      <c r="S1027" s="10">
        <f t="shared" ref="S1027:S1090" si="100">+(((J1027/60)/60)/24)+DATE(1970,1,1)+(-5/24)</f>
        <v>42049.625428240739</v>
      </c>
      <c r="T1027" s="10">
        <f t="shared" ref="T1027:T1090" si="101">+(((I1027/60)/60)/24)+DATE(1970,1,1)+(-5/24)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42688.524074074077</v>
      </c>
      <c r="T1035" s="10">
        <f t="shared" si="101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41830.851759259262</v>
      </c>
      <c r="T1043" s="10">
        <f t="shared" si="101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41844.666087962964</v>
      </c>
      <c r="T1047" s="10">
        <f t="shared" si="101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41918.610127314809</v>
      </c>
      <c r="T1049" s="10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42678.662997685176</v>
      </c>
      <c r="T1059" s="10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41445.754421296297</v>
      </c>
      <c r="T1068" s="10">
        <f t="shared" si="101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42440.162777777768</v>
      </c>
      <c r="T1070" s="10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42479.35805555556</v>
      </c>
      <c r="T1081" s="10">
        <f t="shared" si="101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41101.697777777779</v>
      </c>
      <c r="T1084" s="10">
        <f t="shared" si="101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41775.505636574075</v>
      </c>
      <c r="T1089" s="10">
        <f t="shared" si="101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+E1091/D1091</f>
        <v>7.8266666666666665E-2</v>
      </c>
      <c r="P1091" s="6">
        <f t="shared" ref="P1091:P1154" si="103">+IFERROR(E1091/L1091,0)</f>
        <v>23.959183673469386</v>
      </c>
      <c r="Q1091" t="str">
        <f t="shared" ref="Q1091:Q1154" si="104">+LEFT(N1091,FIND("/",N1091)-1)</f>
        <v>games</v>
      </c>
      <c r="R1091" t="str">
        <f t="shared" ref="R1091:R1154" si="105">+RIGHT(N1091,LEN(N1091)-FIND("/",N1091))</f>
        <v>video games</v>
      </c>
      <c r="S1091" s="10">
        <f t="shared" ref="S1091:S1154" si="106">+(((J1091/60)/60)/24)+DATE(1970,1,1)+(-5/24)</f>
        <v>42150.981192129628</v>
      </c>
      <c r="T1091" s="10">
        <f t="shared" ref="T1091:T1154" si="107">+(((I1091/60)/60)/24)+DATE(1970,1,1)+(-5/24)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40795.505011574067</v>
      </c>
      <c r="T1096" s="10">
        <f t="shared" si="107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42346.995254629634</v>
      </c>
      <c r="T1113" s="10">
        <f t="shared" si="107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41009.638981481476</v>
      </c>
      <c r="T1118" s="10">
        <f t="shared" si="107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</v>
      </c>
      <c r="T1128" s="10">
        <f t="shared" si="107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42558.781180555547</v>
      </c>
      <c r="T1137" s="10">
        <f t="shared" si="107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42327.463298611103</v>
      </c>
      <c r="T1138" s="10">
        <f t="shared" si="107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41975.139189814807</v>
      </c>
      <c r="T1141" s="10">
        <f t="shared" si="107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42021.797766203708</v>
      </c>
      <c r="T1144" s="10">
        <f t="shared" si="107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41854.539259259262</v>
      </c>
      <c r="T1147" s="10">
        <f t="shared" si="107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42223.894247685181</v>
      </c>
      <c r="T1153" s="10">
        <f t="shared" si="107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+E1155/D1155</f>
        <v>6.2500000000000003E-3</v>
      </c>
      <c r="P1155" s="6">
        <f t="shared" ref="P1155:P1218" si="109">+IFERROR(E1155/L1155,0)</f>
        <v>50</v>
      </c>
      <c r="Q1155" t="str">
        <f t="shared" ref="Q1155:Q1218" si="110">+LEFT(N1155,FIND("/",N1155)-1)</f>
        <v>food</v>
      </c>
      <c r="R1155" t="str">
        <f t="shared" ref="R1155:R1218" si="111">+RIGHT(N1155,LEN(N1155)-FIND("/",N1155))</f>
        <v>food trucks</v>
      </c>
      <c r="S1155" s="10">
        <f t="shared" ref="S1155:S1218" si="112">+(((J1155/60)/60)/24)+DATE(1970,1,1)+(-5/24)</f>
        <v>42143.505844907406</v>
      </c>
      <c r="T1155" s="10">
        <f t="shared" ref="T1155:T1218" si="113">+(((I1155/60)/60)/24)+DATE(1970,1,1)+(-5/24)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41792.006134259253</v>
      </c>
      <c r="T1167" s="10">
        <f t="shared" si="113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41841.473981481482</v>
      </c>
      <c r="T1174" s="10">
        <f t="shared" si="113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42409.567743055559</v>
      </c>
      <c r="T1195" s="10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42152.080486111103</v>
      </c>
      <c r="T1204" s="10">
        <f t="shared" si="113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42772.567743055559</v>
      </c>
      <c r="T1208" s="10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+E1219/D1219</f>
        <v>1.026</v>
      </c>
      <c r="P1219" s="6">
        <f t="shared" ref="P1219:P1282" si="115">+IFERROR(E1219/L1219,0)</f>
        <v>148.57377049180329</v>
      </c>
      <c r="Q1219" t="str">
        <f t="shared" ref="Q1219:Q1282" si="116">+LEFT(N1219,FIND("/",N1219)-1)</f>
        <v>photography</v>
      </c>
      <c r="R1219" t="str">
        <f t="shared" ref="R1219:R1282" si="117">+RIGHT(N1219,LEN(N1219)-FIND("/",N1219))</f>
        <v>photobooks</v>
      </c>
      <c r="S1219" s="10">
        <f t="shared" ref="S1219:S1282" si="118">+(((J1219/60)/60)/24)+DATE(1970,1,1)+(-5/24)</f>
        <v>42535.6011574074</v>
      </c>
      <c r="T1219" s="10">
        <f t="shared" ref="T1219:T1282" si="119">+(((I1219/60)/60)/24)+DATE(1970,1,1)+(-5/24)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42633.253622685181</v>
      </c>
      <c r="T1221" s="10">
        <f t="shared" si="11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41506.639699074076</v>
      </c>
      <c r="T1234" s="10">
        <f t="shared" si="11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41355.617164351846</v>
      </c>
      <c r="T1246" s="10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41774.391597222217</v>
      </c>
      <c r="T1247" s="10">
        <f t="shared" si="11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41067.532534722224</v>
      </c>
      <c r="T1251" s="10">
        <f t="shared" si="11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40921.711006944446</v>
      </c>
      <c r="T1258" s="10">
        <f t="shared" si="11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42445.614722222213</v>
      </c>
      <c r="T1271" s="10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40933.648634259262</v>
      </c>
      <c r="T1272" s="10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+E1283/D1283</f>
        <v>1.1071428571428572</v>
      </c>
      <c r="P1283" s="6">
        <f t="shared" ref="P1283:P1346" si="121">+IFERROR(E1283/L1283,0)</f>
        <v>104.72972972972973</v>
      </c>
      <c r="Q1283" t="str">
        <f t="shared" ref="Q1283:Q1346" si="122">+LEFT(N1283,FIND("/",N1283)-1)</f>
        <v>music</v>
      </c>
      <c r="R1283" t="str">
        <f t="shared" ref="R1283:R1346" si="123">+RIGHT(N1283,LEN(N1283)-FIND("/",N1283))</f>
        <v>rock</v>
      </c>
      <c r="S1283" s="10">
        <f t="shared" ref="S1283:S1346" si="124">+(((J1283/60)/60)/24)+DATE(1970,1,1)+(-5/24)</f>
        <v>41463.535138888888</v>
      </c>
      <c r="T1283" s="10">
        <f t="shared" ref="T1283:T1346" si="125">+(((I1283/60)/60)/24)+DATE(1970,1,1)+(-5/24)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41586.266840277778</v>
      </c>
      <c r="T1284" s="10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42708.926446759251</v>
      </c>
      <c r="T1291" s="10">
        <f t="shared" si="125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42458.472592592596</v>
      </c>
      <c r="T1300" s="10">
        <f t="shared" si="125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42387.294895833329</v>
      </c>
      <c r="T1309" s="10">
        <f t="shared" si="125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42393.753576388881</v>
      </c>
      <c r="T1318" s="10">
        <f t="shared" si="125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41974.583657407398</v>
      </c>
      <c r="T1328" s="10">
        <f t="shared" si="125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42172.608090277768</v>
      </c>
      <c r="T1344" s="10">
        <f t="shared" si="125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+E1347/D1347</f>
        <v>1.25</v>
      </c>
      <c r="P1347" s="6">
        <f t="shared" ref="P1347:P1410" si="127">+IFERROR(E1347/L1347,0)</f>
        <v>53.571428571428569</v>
      </c>
      <c r="Q1347" t="str">
        <f t="shared" ref="Q1347:Q1410" si="128">+LEFT(N1347,FIND("/",N1347)-1)</f>
        <v>publishing</v>
      </c>
      <c r="R1347" t="str">
        <f t="shared" ref="R1347:R1410" si="129">+RIGHT(N1347,LEN(N1347)-FIND("/",N1347))</f>
        <v>nonfiction</v>
      </c>
      <c r="S1347" s="10">
        <f t="shared" ref="S1347:S1410" si="130">+(((J1347/60)/60)/24)+DATE(1970,1,1)+(-5/24)</f>
        <v>41799.606006944443</v>
      </c>
      <c r="T1347" s="10">
        <f t="shared" ref="T1347:T1410" si="131">+(((I1347/60)/60)/24)+DATE(1970,1,1)+(-5/24)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</v>
      </c>
      <c r="T1350" s="10">
        <f t="shared" si="131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41429.830555555556</v>
      </c>
      <c r="T1358" s="10">
        <f t="shared" si="131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41951.487337962957</v>
      </c>
      <c r="T1366" s="10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42568.551041666658</v>
      </c>
      <c r="T1380" s="10">
        <f t="shared" si="131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42130.28328703704</v>
      </c>
      <c r="T1381" s="10">
        <f t="shared" si="131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42087.594976851848</v>
      </c>
      <c r="T1392" s="10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+E1411/D1411</f>
        <v>0</v>
      </c>
      <c r="P1411" s="6">
        <f t="shared" ref="P1411:P1474" si="133">+IFERROR(E1411/L1411,0)</f>
        <v>0</v>
      </c>
      <c r="Q1411" t="str">
        <f t="shared" ref="Q1411:Q1474" si="134">+LEFT(N1411,FIND("/",N1411)-1)</f>
        <v>publishing</v>
      </c>
      <c r="R1411" t="str">
        <f t="shared" ref="R1411:R1474" si="135">+RIGHT(N1411,LEN(N1411)-FIND("/",N1411))</f>
        <v>translations</v>
      </c>
      <c r="S1411" s="10">
        <f t="shared" ref="S1411:S1474" si="136">+(((J1411/60)/60)/24)+DATE(1970,1,1)+(-5/24)</f>
        <v>41944.925173611111</v>
      </c>
      <c r="T1411" s="10">
        <f t="shared" ref="T1411:T1474" si="137">+(((I1411/60)/60)/24)+DATE(1970,1,1)+(-5/24)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42073.852337962955</v>
      </c>
      <c r="T1431" s="10">
        <f t="shared" si="137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41961.605185185181</v>
      </c>
      <c r="T1432" s="10">
        <f t="shared" si="137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42040.621539351843</v>
      </c>
      <c r="T1441" s="10">
        <f t="shared" si="137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40645.806122685186</v>
      </c>
      <c r="T1470" s="10">
        <f t="shared" si="137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+E1475/D1475</f>
        <v>1.20516</v>
      </c>
      <c r="P1475" s="6">
        <f t="shared" ref="P1475:P1538" si="139">+IFERROR(E1475/L1475,0)</f>
        <v>38.462553191489363</v>
      </c>
      <c r="Q1475" t="str">
        <f t="shared" ref="Q1475:Q1538" si="140">+LEFT(N1475,FIND("/",N1475)-1)</f>
        <v>publishing</v>
      </c>
      <c r="R1475" t="str">
        <f t="shared" ref="R1475:R1538" si="141">+RIGHT(N1475,LEN(N1475)-FIND("/",N1475))</f>
        <v>radio &amp; podcasts</v>
      </c>
      <c r="S1475" s="10">
        <f t="shared" ref="S1475:S1538" si="142">+(((J1475/60)/60)/24)+DATE(1970,1,1)+(-5/24)</f>
        <v>40939.771284722221</v>
      </c>
      <c r="T1475" s="10">
        <f t="shared" ref="T1475:T1538" si="143">+(((I1475/60)/60)/24)+DATE(1970,1,1)+(-5/24)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41500.519583333327</v>
      </c>
      <c r="T1476" s="10">
        <f t="shared" si="143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41136.649722222224</v>
      </c>
      <c r="T1484" s="10">
        <f t="shared" si="143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41411.658275462964</v>
      </c>
      <c r="T1495" s="10">
        <f t="shared" si="143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40254.242002314815</v>
      </c>
      <c r="T1509" s="10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41809.176828703698</v>
      </c>
      <c r="T1512" s="10">
        <f t="shared" si="143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42275.558969907412</v>
      </c>
      <c r="T1532" s="10">
        <f t="shared" si="143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42221.465995370374</v>
      </c>
      <c r="T1536" s="10">
        <f t="shared" si="143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+E1539/D1539</f>
        <v>1.7989999999999999</v>
      </c>
      <c r="P1539" s="6">
        <f t="shared" ref="P1539:P1602" si="145">+IFERROR(E1539/L1539,0)</f>
        <v>96.375</v>
      </c>
      <c r="Q1539" t="str">
        <f t="shared" ref="Q1539:Q1602" si="146">+LEFT(N1539,FIND("/",N1539)-1)</f>
        <v>photography</v>
      </c>
      <c r="R1539" t="str">
        <f t="shared" ref="R1539:R1602" si="147">+RIGHT(N1539,LEN(N1539)-FIND("/",N1539))</f>
        <v>photobooks</v>
      </c>
      <c r="S1539" s="10">
        <f t="shared" ref="S1539:S1602" si="148">+(((J1539/60)/60)/24)+DATE(1970,1,1)+(-5/24)</f>
        <v>42552.106793981475</v>
      </c>
      <c r="T1539" s="10">
        <f t="shared" ref="T1539:T1602" si="149">+(((I1539/60)/60)/24)+DATE(1970,1,1)+(-5/24)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42705.710868055547</v>
      </c>
      <c r="T1541" s="10">
        <f t="shared" si="14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42107.844895833325</v>
      </c>
      <c r="T1561" s="10">
        <f t="shared" si="14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41671.728530092587</v>
      </c>
      <c r="T1569" s="10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42144.561145833337</v>
      </c>
      <c r="T1573" s="10">
        <f t="shared" si="14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41799.315925925926</v>
      </c>
      <c r="T1577" s="10">
        <f t="shared" si="14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41054.639444444445</v>
      </c>
      <c r="T1579" s="10">
        <f t="shared" si="14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40989.841736111113</v>
      </c>
      <c r="T1582" s="10">
        <f t="shared" si="14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42068.896087962967</v>
      </c>
      <c r="T1588" s="10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41790.848981481482</v>
      </c>
      <c r="T1602" s="10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+E1603/D1603</f>
        <v>1.082492</v>
      </c>
      <c r="P1603" s="6">
        <f t="shared" ref="P1603:P1666" si="151">+IFERROR(E1603/L1603,0)</f>
        <v>48.325535714285714</v>
      </c>
      <c r="Q1603" t="str">
        <f t="shared" ref="Q1603:Q1666" si="152">+LEFT(N1603,FIND("/",N1603)-1)</f>
        <v>music</v>
      </c>
      <c r="R1603" t="str">
        <f t="shared" ref="R1603:R1666" si="153">+RIGHT(N1603,LEN(N1603)-FIND("/",N1603))</f>
        <v>rock</v>
      </c>
      <c r="S1603" s="10">
        <f t="shared" ref="S1603:S1666" si="154">+(((J1603/60)/60)/24)+DATE(1970,1,1)+(-5/24)</f>
        <v>40637.884641203702</v>
      </c>
      <c r="T1603" s="10">
        <f t="shared" ref="T1603:T1666" si="155">+(((I1603/60)/60)/24)+DATE(1970,1,1)+(-5/24)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41794.772789351846</v>
      </c>
      <c r="T1616" s="10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41875.977847222224</v>
      </c>
      <c r="T1621" s="10">
        <f t="shared" si="155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41950.086504629624</v>
      </c>
      <c r="T1624" s="10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41579.639664351853</v>
      </c>
      <c r="T1628" s="10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40750.132569444439</v>
      </c>
      <c r="T1634" s="10">
        <f t="shared" si="155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41521.409027777772</v>
      </c>
      <c r="T1647" s="10">
        <f t="shared" si="155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40939.553449074068</v>
      </c>
      <c r="T1666" s="10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+E1667/D1667</f>
        <v>1.1945714285714286</v>
      </c>
      <c r="P1667" s="6">
        <f t="shared" ref="P1667:P1730" si="157">+IFERROR(E1667/L1667,0)</f>
        <v>44.956989247311824</v>
      </c>
      <c r="Q1667" t="str">
        <f t="shared" ref="Q1667:Q1730" si="158">+LEFT(N1667,FIND("/",N1667)-1)</f>
        <v>music</v>
      </c>
      <c r="R1667" t="str">
        <f t="shared" ref="R1667:R1730" si="159">+RIGHT(N1667,LEN(N1667)-FIND("/",N1667))</f>
        <v>pop</v>
      </c>
      <c r="S1667" s="10">
        <f t="shared" ref="S1667:S1730" si="160">+(((J1667/60)/60)/24)+DATE(1970,1,1)+(-5/24)</f>
        <v>40564.441122685181</v>
      </c>
      <c r="T1667" s="10">
        <f t="shared" ref="T1667:T1730" si="161">+(((I1667/60)/60)/24)+DATE(1970,1,1)+(-5/24)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40844.941423611104</v>
      </c>
      <c r="T1670" s="10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40313.722210648149</v>
      </c>
      <c r="T1672" s="10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40973.517905092594</v>
      </c>
      <c r="T1678" s="10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</v>
      </c>
      <c r="T1693" s="10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</v>
      </c>
      <c r="T1699" s="10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42187.073344907411</v>
      </c>
      <c r="T1705" s="10">
        <f t="shared" si="161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41841.355486111104</v>
      </c>
      <c r="T1711" s="10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42341.382962962954</v>
      </c>
      <c r="T1712" s="10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42460.773587962954</v>
      </c>
      <c r="T1719" s="10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42044.719641203708</v>
      </c>
      <c r="T1729" s="10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+E1731/D1731</f>
        <v>0</v>
      </c>
      <c r="P1731" s="6">
        <f t="shared" ref="P1731:P1794" si="163">+IFERROR(E1731/L1731,0)</f>
        <v>0</v>
      </c>
      <c r="Q1731" t="str">
        <f t="shared" ref="Q1731:Q1794" si="164">+LEFT(N1731,FIND("/",N1731)-1)</f>
        <v>music</v>
      </c>
      <c r="R1731" t="str">
        <f t="shared" ref="R1731:R1794" si="165">+RIGHT(N1731,LEN(N1731)-FIND("/",N1731))</f>
        <v>faith</v>
      </c>
      <c r="S1731" s="10">
        <f t="shared" ref="S1731:S1794" si="166">+(((J1731/60)/60)/24)+DATE(1970,1,1)+(-5/24)</f>
        <v>42470.843819444439</v>
      </c>
      <c r="T1731" s="10">
        <f t="shared" ref="T1731:T1794" si="167">+(((I1731/60)/60)/24)+DATE(1970,1,1)+(-5/24)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42271.879432870373</v>
      </c>
      <c r="T1732" s="10">
        <f t="shared" si="167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42559.605844907412</v>
      </c>
      <c r="T1737" s="10">
        <f t="shared" si="167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42175.740648148152</v>
      </c>
      <c r="T1739" s="10">
        <f t="shared" si="167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42171.60905092593</v>
      </c>
      <c r="T1742" s="10">
        <f t="shared" si="167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42710.668634259251</v>
      </c>
      <c r="T1744" s="10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42292.227199074077</v>
      </c>
      <c r="T1749" s="10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41905.771296296298</v>
      </c>
      <c r="T1773" s="10">
        <f t="shared" si="167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41891.768055555556</v>
      </c>
      <c r="T1777" s="10">
        <f t="shared" si="167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42493.392476851855</v>
      </c>
      <c r="T1782" s="10">
        <f t="shared" si="167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42010.466180555559</v>
      </c>
      <c r="T1792" s="10">
        <f t="shared" si="167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+E1795/D1795</f>
        <v>1.3333333333333334E-2</v>
      </c>
      <c r="P1795" s="6">
        <f t="shared" ref="P1795:P1858" si="169">+IFERROR(E1795/L1795,0)</f>
        <v>20</v>
      </c>
      <c r="Q1795" t="str">
        <f t="shared" ref="Q1795:Q1858" si="170">+LEFT(N1795,FIND("/",N1795)-1)</f>
        <v>photography</v>
      </c>
      <c r="R1795" t="str">
        <f t="shared" ref="R1795:R1858" si="171">+RIGHT(N1795,LEN(N1795)-FIND("/",N1795))</f>
        <v>photobooks</v>
      </c>
      <c r="S1795" s="10">
        <f t="shared" ref="S1795:S1858" si="172">+(((J1795/60)/60)/24)+DATE(1970,1,1)+(-5/24)</f>
        <v>41940.683333333334</v>
      </c>
      <c r="T1795" s="10">
        <f t="shared" ref="T1795:T1858" si="173">+(((I1795/60)/60)/24)+DATE(1970,1,1)+(-5/24)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42017.863217592596</v>
      </c>
      <c r="T1805" s="10">
        <f t="shared" si="173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42172.698344907411</v>
      </c>
      <c r="T1817" s="10">
        <f t="shared" si="173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42064.87604166667</v>
      </c>
      <c r="T1822" s="10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41634.588680555549</v>
      </c>
      <c r="T1824" s="10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41626.707951388889</v>
      </c>
      <c r="T1826" s="10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+E1859/D1859</f>
        <v>1</v>
      </c>
      <c r="P1859" s="6">
        <f t="shared" ref="P1859:P1922" si="175">+IFERROR(E1859/L1859,0)</f>
        <v>136.36363636363637</v>
      </c>
      <c r="Q1859" t="str">
        <f t="shared" ref="Q1859:Q1922" si="176">+LEFT(N1859,FIND("/",N1859)-1)</f>
        <v>music</v>
      </c>
      <c r="R1859" t="str">
        <f t="shared" ref="R1859:R1922" si="177">+RIGHT(N1859,LEN(N1859)-FIND("/",N1859))</f>
        <v>rock</v>
      </c>
      <c r="S1859" s="10">
        <f t="shared" ref="S1859:S1922" si="178">+(((J1859/60)/60)/24)+DATE(1970,1,1)+(-5/24)</f>
        <v>41864.560335648144</v>
      </c>
      <c r="T1859" s="10">
        <f t="shared" ref="T1859:T1922" si="179">+(((I1859/60)/60)/24)+DATE(1970,1,1)+(-5/24)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41655.500972222217</v>
      </c>
      <c r="T1862" s="10">
        <f t="shared" si="17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42755.284421296288</v>
      </c>
      <c r="T1864" s="10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41776.076446759253</v>
      </c>
      <c r="T1878" s="10">
        <f t="shared" si="17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40920.696562500001</v>
      </c>
      <c r="T1896" s="10">
        <f t="shared" si="17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41680.375069444446</v>
      </c>
      <c r="T1899" s="10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42113.667233796288</v>
      </c>
      <c r="T1921" s="10">
        <f t="shared" si="17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+E1923/D1923</f>
        <v>1.3680000000000001</v>
      </c>
      <c r="P1923" s="6">
        <f t="shared" ref="P1923:P1986" si="181">+IFERROR(E1923/L1923,0)</f>
        <v>54</v>
      </c>
      <c r="Q1923" t="str">
        <f t="shared" ref="Q1923:Q1986" si="182">+LEFT(N1923,FIND("/",N1923)-1)</f>
        <v>music</v>
      </c>
      <c r="R1923" t="str">
        <f t="shared" ref="R1923:R1986" si="183">+RIGHT(N1923,LEN(N1923)-FIND("/",N1923))</f>
        <v>indie rock</v>
      </c>
      <c r="S1923" s="10">
        <f t="shared" ref="S1923:S1986" si="184">+(((J1923/60)/60)/24)+DATE(1970,1,1)+(-5/24)</f>
        <v>41074.013229166667</v>
      </c>
      <c r="T1923" s="10">
        <f t="shared" ref="T1923:T1986" si="185">+(((I1923/60)/60)/24)+DATE(1970,1,1)+(-5/24)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41371.439745370371</v>
      </c>
      <c r="T1930" s="10">
        <f t="shared" si="185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40911.601539351846</v>
      </c>
      <c r="T1934" s="10">
        <f t="shared" si="185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41773.72420138889</v>
      </c>
      <c r="T1937" s="10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42157.043495370373</v>
      </c>
      <c r="T1947" s="10">
        <f t="shared" si="185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41688.941678240735</v>
      </c>
      <c r="T1948" s="10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41800.214710648142</v>
      </c>
      <c r="T1951" s="10">
        <f t="shared" si="185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41178.890196759254</v>
      </c>
      <c r="T1959" s="10">
        <f t="shared" si="185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41871.63726851852</v>
      </c>
      <c r="T1961" s="10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+E1987/D1987</f>
        <v>3.1875000000000001E-2</v>
      </c>
      <c r="P1987" s="6">
        <f t="shared" ref="P1987:P2050" si="187">+IFERROR(E1987/L1987,0)</f>
        <v>12.75</v>
      </c>
      <c r="Q1987" t="str">
        <f t="shared" ref="Q1987:Q2050" si="188">+LEFT(N1987,FIND("/",N1987)-1)</f>
        <v>photography</v>
      </c>
      <c r="R1987" t="str">
        <f t="shared" ref="R1987:R2050" si="189">+RIGHT(N1987,LEN(N1987)-FIND("/",N1987))</f>
        <v>people</v>
      </c>
      <c r="S1987" s="10">
        <f t="shared" ref="S1987:S2050" si="190">+(((J1987/60)/60)/24)+DATE(1970,1,1)+(-5/24)</f>
        <v>42555.490405092591</v>
      </c>
      <c r="T1987" s="10">
        <f t="shared" ref="T1987:T2050" si="191">+(((I1987/60)/60)/24)+DATE(1970,1,1)+(-5/24)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42413.225497685176</v>
      </c>
      <c r="T1988" s="10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42329.380057870374</v>
      </c>
      <c r="T1995" s="10">
        <f t="shared" si="191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41312.672442129624</v>
      </c>
      <c r="T2018" s="10">
        <f t="shared" si="191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</v>
      </c>
      <c r="T2022" s="10">
        <f t="shared" si="191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42048.605543981481</v>
      </c>
      <c r="T2029" s="10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41738.656469907408</v>
      </c>
      <c r="T2038" s="10">
        <f t="shared" si="191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41578.718784722223</v>
      </c>
      <c r="T2042" s="10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41068.880173611105</v>
      </c>
      <c r="T2047" s="10">
        <f t="shared" si="191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+E2051/D2051</f>
        <v>1.2019070000000001</v>
      </c>
      <c r="P2051" s="6">
        <f t="shared" ref="P2051:P2114" si="193">+IFERROR(E2051/L2051,0)</f>
        <v>80.991037735849048</v>
      </c>
      <c r="Q2051" t="str">
        <f t="shared" ref="Q2051:Q2114" si="194">+LEFT(N2051,FIND("/",N2051)-1)</f>
        <v>technology</v>
      </c>
      <c r="R2051" t="str">
        <f t="shared" ref="R2051:R2114" si="195">+RIGHT(N2051,LEN(N2051)-FIND("/",N2051))</f>
        <v>hardware</v>
      </c>
      <c r="S2051" s="10">
        <f t="shared" ref="S2051:S2114" si="196">+(((J2051/60)/60)/24)+DATE(1970,1,1)+(-5/24)</f>
        <v>41575.319016203699</v>
      </c>
      <c r="T2051" s="10">
        <f t="shared" ref="T2051:T2114" si="197">+(((I2051/60)/60)/24)+DATE(1970,1,1)+(-5/24)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41003.948553240742</v>
      </c>
      <c r="T2083" s="10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40395.506388888884</v>
      </c>
      <c r="T2090" s="10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41299.173090277778</v>
      </c>
      <c r="T2092" s="10">
        <f t="shared" si="197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40555.114328703698</v>
      </c>
      <c r="T2093" s="10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40758.525150462956</v>
      </c>
      <c r="T2097" s="10">
        <f t="shared" si="197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40818.376562499994</v>
      </c>
      <c r="T2099" s="10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+E2115/D2115</f>
        <v>1.0485714285714285</v>
      </c>
      <c r="P2115" s="6">
        <f t="shared" ref="P2115:P2178" si="199">+IFERROR(E2115/L2115,0)</f>
        <v>68.598130841121488</v>
      </c>
      <c r="Q2115" t="str">
        <f t="shared" ref="Q2115:Q2178" si="200">+LEFT(N2115,FIND("/",N2115)-1)</f>
        <v>music</v>
      </c>
      <c r="R2115" t="str">
        <f t="shared" ref="R2115:R2178" si="201">+RIGHT(N2115,LEN(N2115)-FIND("/",N2115))</f>
        <v>indie rock</v>
      </c>
      <c r="S2115" s="10">
        <f t="shared" ref="S2115:S2178" si="202">+(((J2115/60)/60)/24)+DATE(1970,1,1)+(-5/24)</f>
        <v>41870.657129629624</v>
      </c>
      <c r="T2115" s="10">
        <f t="shared" ref="T2115:T2178" si="203">+(((I2115/60)/60)/24)+DATE(1970,1,1)+(-5/24)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40463.819849537031</v>
      </c>
      <c r="T2126" s="10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42045.297025462954</v>
      </c>
      <c r="T2129" s="10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41156.755011574067</v>
      </c>
      <c r="T2137" s="10">
        <f t="shared" si="203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42520.639050925929</v>
      </c>
      <c r="T2153" s="10">
        <f t="shared" si="203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40710.522847222215</v>
      </c>
      <c r="T2161" s="10">
        <f t="shared" si="203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42240.644201388881</v>
      </c>
      <c r="T2163" s="10">
        <f t="shared" si="203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42082.371759259251</v>
      </c>
      <c r="T2174" s="10">
        <f t="shared" si="203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+E2179/D2179</f>
        <v>1.0012000000000001</v>
      </c>
      <c r="P2179" s="6">
        <f t="shared" ref="P2179:P2242" si="205">+IFERROR(E2179/L2179,0)</f>
        <v>65.868421052631575</v>
      </c>
      <c r="Q2179" t="str">
        <f t="shared" ref="Q2179:Q2242" si="206">+LEFT(N2179,FIND("/",N2179)-1)</f>
        <v>music</v>
      </c>
      <c r="R2179" t="str">
        <f t="shared" ref="R2179:R2242" si="207">+RIGHT(N2179,LEN(N2179)-FIND("/",N2179))</f>
        <v>rock</v>
      </c>
      <c r="S2179" s="10">
        <f t="shared" ref="S2179:S2242" si="208">+(((J2179/60)/60)/24)+DATE(1970,1,1)+(-5/24)</f>
        <v>42502.042442129627</v>
      </c>
      <c r="T2179" s="10">
        <f t="shared" ref="T2179:T2242" si="209">+(((I2179/60)/60)/24)+DATE(1970,1,1)+(-5/24)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42745.157141203708</v>
      </c>
      <c r="T2185" s="10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41319.141655092593</v>
      </c>
      <c r="T2187" s="10">
        <f t="shared" si="20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41276.638483796298</v>
      </c>
      <c r="T2203" s="10">
        <f t="shared" si="20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41031.613298611104</v>
      </c>
      <c r="T2207" s="10">
        <f t="shared" si="20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42194.543344907412</v>
      </c>
      <c r="T2218" s="10">
        <f t="shared" si="20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42331.170590277768</v>
      </c>
      <c r="T2235" s="10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+E2243/D2243</f>
        <v>8.0640000000000001</v>
      </c>
      <c r="P2243" s="6">
        <f t="shared" ref="P2243:P2306" si="211">+IFERROR(E2243/L2243,0)</f>
        <v>49.472392638036808</v>
      </c>
      <c r="Q2243" t="str">
        <f t="shared" ref="Q2243:Q2306" si="212">+LEFT(N2243,FIND("/",N2243)-1)</f>
        <v>games</v>
      </c>
      <c r="R2243" t="str">
        <f t="shared" ref="R2243:R2306" si="213">+RIGHT(N2243,LEN(N2243)-FIND("/",N2243))</f>
        <v>tabletop games</v>
      </c>
      <c r="S2243" s="10">
        <f t="shared" ref="S2243:S2306" si="214">+(((J2243/60)/60)/24)+DATE(1970,1,1)+(-5/24)</f>
        <v>42766.619212962956</v>
      </c>
      <c r="T2243" s="10">
        <f t="shared" ref="T2243:T2306" si="215">+(((I2243/60)/60)/24)+DATE(1970,1,1)+(-5/24)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41660.500196759262</v>
      </c>
      <c r="T2247" s="10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41336.494965277772</v>
      </c>
      <c r="T2251" s="10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42775.874016203699</v>
      </c>
      <c r="T2270" s="10">
        <f t="shared" si="215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42315.491157407399</v>
      </c>
      <c r="T2274" s="10">
        <f t="shared" si="215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41965.408321759263</v>
      </c>
      <c r="T2277" s="10">
        <f t="shared" si="215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42338.500775462955</v>
      </c>
      <c r="T2280" s="10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42020.598368055551</v>
      </c>
      <c r="T2281" s="10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41058.977349537032</v>
      </c>
      <c r="T2287" s="10">
        <f t="shared" si="215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+E2307/D2307</f>
        <v>1.0122777777777778</v>
      </c>
      <c r="P2307" s="6">
        <f t="shared" ref="P2307:P2370" si="217">+IFERROR(E2307/L2307,0)</f>
        <v>109.10778443113773</v>
      </c>
      <c r="Q2307" t="str">
        <f t="shared" ref="Q2307:Q2370" si="218">+LEFT(N2307,FIND("/",N2307)-1)</f>
        <v>music</v>
      </c>
      <c r="R2307" t="str">
        <f t="shared" ref="R2307:R2370" si="219">+RIGHT(N2307,LEN(N2307)-FIND("/",N2307))</f>
        <v>indie rock</v>
      </c>
      <c r="S2307" s="10">
        <f t="shared" ref="S2307:S2370" si="220">+(((J2307/60)/60)/24)+DATE(1970,1,1)+(-5/24)</f>
        <v>41834.486944444441</v>
      </c>
      <c r="T2307" s="10">
        <f t="shared" ref="T2307:T2370" si="221">+(((I2307/60)/60)/24)+DATE(1970,1,1)+(-5/24)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41004.594131944439</v>
      </c>
      <c r="T2309" s="10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42804.687141203707</v>
      </c>
      <c r="T2324" s="10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</v>
      </c>
      <c r="T2325" s="10">
        <f t="shared" si="221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41842.708796296298</v>
      </c>
      <c r="T2329" s="10">
        <f t="shared" si="221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42139.573344907411</v>
      </c>
      <c r="T2330" s="10">
        <f t="shared" si="221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41789.688472222217</v>
      </c>
      <c r="T2340" s="10">
        <f t="shared" si="221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42577.399027777778</v>
      </c>
      <c r="T2349" s="10">
        <f t="shared" si="221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42096.709907407399</v>
      </c>
      <c r="T2357" s="10">
        <f t="shared" si="221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42264.411782407398</v>
      </c>
      <c r="T2359" s="10">
        <f t="shared" si="221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+E2371/D2371</f>
        <v>0</v>
      </c>
      <c r="P2371" s="6">
        <f t="shared" ref="P2371:P2434" si="223">+IFERROR(E2371/L2371,0)</f>
        <v>0</v>
      </c>
      <c r="Q2371" t="str">
        <f t="shared" ref="Q2371:Q2434" si="224">+LEFT(N2371,FIND("/",N2371)-1)</f>
        <v>technology</v>
      </c>
      <c r="R2371" t="str">
        <f t="shared" ref="R2371:R2434" si="225">+RIGHT(N2371,LEN(N2371)-FIND("/",N2371))</f>
        <v>web</v>
      </c>
      <c r="S2371" s="10">
        <f t="shared" ref="S2371:S2434" si="226">+(((J2371/60)/60)/24)+DATE(1970,1,1)+(-5/24)</f>
        <v>42380.60429398148</v>
      </c>
      <c r="T2371" s="10">
        <f t="shared" ref="T2371:T2434" si="227">+(((I2371/60)/60)/24)+DATE(1970,1,1)+(-5/24)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42215.453981481485</v>
      </c>
      <c r="T2375" s="10">
        <f t="shared" si="227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42017.634953703695</v>
      </c>
      <c r="T2376" s="10">
        <f t="shared" si="227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42399.674282407403</v>
      </c>
      <c r="T2405" s="10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41993.529965277768</v>
      </c>
      <c r="T2421" s="10">
        <f t="shared" si="227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42163.961712962955</v>
      </c>
      <c r="T2428" s="10">
        <f t="shared" si="227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</v>
      </c>
      <c r="T2429" s="10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+E2435/D2435</f>
        <v>0</v>
      </c>
      <c r="P2435" s="6">
        <f t="shared" ref="P2435:P2498" si="229">+IFERROR(E2435/L2435,0)</f>
        <v>0</v>
      </c>
      <c r="Q2435" t="str">
        <f t="shared" ref="Q2435:Q2498" si="230">+LEFT(N2435,FIND("/",N2435)-1)</f>
        <v>food</v>
      </c>
      <c r="R2435" t="str">
        <f t="shared" ref="R2435:R2498" si="231">+RIGHT(N2435,LEN(N2435)-FIND("/",N2435))</f>
        <v>food trucks</v>
      </c>
      <c r="S2435" s="10">
        <f t="shared" ref="S2435:S2498" si="232">+(((J2435/60)/60)/24)+DATE(1970,1,1)+(-5/24)</f>
        <v>42397.691469907404</v>
      </c>
      <c r="T2435" s="10">
        <f t="shared" ref="T2435:T2498" si="233">+(((I2435/60)/60)/24)+DATE(1970,1,1)+(-5/24)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42179.977708333325</v>
      </c>
      <c r="T2436" s="10">
        <f t="shared" si="233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42252.069282407399</v>
      </c>
      <c r="T2437" s="10">
        <f t="shared" si="233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42383.691122685181</v>
      </c>
      <c r="T2442" s="10">
        <f t="shared" si="233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42052.458657407398</v>
      </c>
      <c r="T2444" s="10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</v>
      </c>
      <c r="T2456" s="10">
        <f t="shared" si="233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41173.945844907401</v>
      </c>
      <c r="T2470" s="10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40310.079340277778</v>
      </c>
      <c r="T2477" s="10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41023.019398148142</v>
      </c>
      <c r="T2492" s="10">
        <f t="shared" si="233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41022.436851851846</v>
      </c>
      <c r="T2496" s="10">
        <f t="shared" si="233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41327.788101851853</v>
      </c>
      <c r="T2498" s="10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+E2499/D2499</f>
        <v>1.127715</v>
      </c>
      <c r="P2499" s="6">
        <f t="shared" ref="P2499:P2562" si="235">+IFERROR(E2499/L2499,0)</f>
        <v>80.551071428571419</v>
      </c>
      <c r="Q2499" t="str">
        <f t="shared" ref="Q2499:Q2562" si="236">+LEFT(N2499,FIND("/",N2499)-1)</f>
        <v>music</v>
      </c>
      <c r="R2499" t="str">
        <f t="shared" ref="R2499:R2562" si="237">+RIGHT(N2499,LEN(N2499)-FIND("/",N2499))</f>
        <v>indie rock</v>
      </c>
      <c r="S2499" s="10">
        <f t="shared" ref="S2499:S2562" si="238">+(((J2499/60)/60)/24)+DATE(1970,1,1)+(-5/24)</f>
        <v>40730.670578703699</v>
      </c>
      <c r="T2499" s="10">
        <f t="shared" ref="T2499:T2562" si="239">+(((I2499/60)/60)/24)+DATE(1970,1,1)+(-5/24)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41226.440243055549</v>
      </c>
      <c r="T2501" s="10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41053.564525462964</v>
      </c>
      <c r="T2502" s="10">
        <f t="shared" si="23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42244.568333333329</v>
      </c>
      <c r="T2503" s="10">
        <f t="shared" si="23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</v>
      </c>
      <c r="T2512" s="10">
        <f t="shared" si="23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41058.636238425926</v>
      </c>
      <c r="T2527" s="10">
        <f t="shared" si="23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40127.492037037038</v>
      </c>
      <c r="T2536" s="10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41483.240949074068</v>
      </c>
      <c r="T2543" s="10">
        <f t="shared" si="23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42026.929837962954</v>
      </c>
      <c r="T2547" s="10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41524.650219907402</v>
      </c>
      <c r="T2548" s="10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42618.417094907411</v>
      </c>
      <c r="T2550" s="10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41112.99082175926</v>
      </c>
      <c r="T2555" s="10">
        <f t="shared" si="23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42093.651689814818</v>
      </c>
      <c r="T2560" s="10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+E2563/D2563</f>
        <v>0</v>
      </c>
      <c r="P2563" s="6">
        <f t="shared" ref="P2563:P2626" si="241">+IFERROR(E2563/L2563,0)</f>
        <v>0</v>
      </c>
      <c r="Q2563" t="str">
        <f t="shared" ref="Q2563:Q2626" si="242">+LEFT(N2563,FIND("/",N2563)-1)</f>
        <v>food</v>
      </c>
      <c r="R2563" t="str">
        <f t="shared" ref="R2563:R2626" si="243">+RIGHT(N2563,LEN(N2563)-FIND("/",N2563))</f>
        <v>food trucks</v>
      </c>
      <c r="S2563" s="10">
        <f t="shared" ref="S2563:S2626" si="244">+(((J2563/60)/60)/24)+DATE(1970,1,1)+(-5/24)</f>
        <v>42260.320474537039</v>
      </c>
      <c r="T2563" s="10">
        <f t="shared" ref="T2563:T2626" si="245">+(((I2563/60)/60)/24)+DATE(1970,1,1)+(-5/24)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</v>
      </c>
      <c r="T2577" s="10">
        <f t="shared" si="245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42237.814571759263</v>
      </c>
      <c r="T2580" s="10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42139.964918981481</v>
      </c>
      <c r="T2586" s="10">
        <f t="shared" si="245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42089.636875000004</v>
      </c>
      <c r="T2595" s="10">
        <f t="shared" si="245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</v>
      </c>
      <c r="T2603" s="10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41726.504421296297</v>
      </c>
      <c r="T2608" s="10">
        <f t="shared" si="245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42115.539212962954</v>
      </c>
      <c r="T2623" s="10">
        <f t="shared" si="245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41144.213217592594</v>
      </c>
      <c r="T2626" s="10">
        <f t="shared" si="245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+E2627/D2627</f>
        <v>9.56</v>
      </c>
      <c r="P2627" s="6">
        <f t="shared" ref="P2627:P2690" si="247">+IFERROR(E2627/L2627,0)</f>
        <v>27.576923076923077</v>
      </c>
      <c r="Q2627" t="str">
        <f t="shared" ref="Q2627:Q2690" si="248">+LEFT(N2627,FIND("/",N2627)-1)</f>
        <v>technology</v>
      </c>
      <c r="R2627" t="str">
        <f t="shared" ref="R2627:R2690" si="249">+RIGHT(N2627,LEN(N2627)-FIND("/",N2627))</f>
        <v>space exploration</v>
      </c>
      <c r="S2627" s="10">
        <f t="shared" ref="S2627:S2690" si="250">+(((J2627/60)/60)/24)+DATE(1970,1,1)+(-5/24)</f>
        <v>42658.601944444446</v>
      </c>
      <c r="T2627" s="10">
        <f t="shared" ref="T2627:T2690" si="251">+(((I2627/60)/60)/24)+DATE(1970,1,1)+(-5/24)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42612.448159722226</v>
      </c>
      <c r="T2636" s="10">
        <f t="shared" si="251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42689.374016203699</v>
      </c>
      <c r="T2645" s="10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42327.597326388881</v>
      </c>
      <c r="T2653" s="10">
        <f t="shared" si="251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42055.39266203704</v>
      </c>
      <c r="T2656" s="10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42767.480185185181</v>
      </c>
      <c r="T2658" s="10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42551.675856481481</v>
      </c>
      <c r="T2660" s="10">
        <f t="shared" si="251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42081.861226851855</v>
      </c>
      <c r="T2661" s="10">
        <f t="shared" si="251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42275.380381944437</v>
      </c>
      <c r="T2670" s="10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42318.827499999999</v>
      </c>
      <c r="T2671" s="10">
        <f t="shared" si="251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41962.540694444448</v>
      </c>
      <c r="T2673" s="10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41792.821099537032</v>
      </c>
      <c r="T2679" s="10">
        <f t="shared" si="251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41820.706307870365</v>
      </c>
      <c r="T2686" s="10">
        <f t="shared" si="251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42027.910532407412</v>
      </c>
      <c r="T2690" s="10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+E2691/D2691</f>
        <v>2.8571428571428571E-5</v>
      </c>
      <c r="P2691" s="6">
        <f t="shared" ref="P2691:P2754" si="253">+IFERROR(E2691/L2691,0)</f>
        <v>1</v>
      </c>
      <c r="Q2691" t="str">
        <f t="shared" ref="Q2691:Q2754" si="254">+LEFT(N2691,FIND("/",N2691)-1)</f>
        <v>food</v>
      </c>
      <c r="R2691" t="str">
        <f t="shared" ref="R2691:R2754" si="255">+RIGHT(N2691,LEN(N2691)-FIND("/",N2691))</f>
        <v>food trucks</v>
      </c>
      <c r="S2691" s="10">
        <f t="shared" ref="S2691:S2754" si="256">+(((J2691/60)/60)/24)+DATE(1970,1,1)+(-5/24)</f>
        <v>42551.753356481473</v>
      </c>
      <c r="T2691" s="10">
        <f t="shared" ref="T2691:T2754" si="257">+(((I2691/60)/60)/24)+DATE(1970,1,1)+(-5/24)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41870.666342592594</v>
      </c>
      <c r="T2702" s="10">
        <f t="shared" si="257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41780.536921296298</v>
      </c>
      <c r="T2713" s="10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41934.706585648149</v>
      </c>
      <c r="T2719" s="10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42655.257557870362</v>
      </c>
      <c r="T2722" s="10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41044.439780092594</v>
      </c>
      <c r="T2749" s="10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</v>
      </c>
      <c r="T2752" s="10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41747.678726851853</v>
      </c>
      <c r="T2753" s="10">
        <f t="shared" si="257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+E2755/D2755</f>
        <v>0.19</v>
      </c>
      <c r="P2755" s="6">
        <f t="shared" ref="P2755:P2818" si="259">+IFERROR(E2755/L2755,0)</f>
        <v>47.5</v>
      </c>
      <c r="Q2755" t="str">
        <f t="shared" ref="Q2755:Q2818" si="260">+LEFT(N2755,FIND("/",N2755)-1)</f>
        <v>publishing</v>
      </c>
      <c r="R2755" t="str">
        <f t="shared" ref="R2755:R2818" si="261">+RIGHT(N2755,LEN(N2755)-FIND("/",N2755))</f>
        <v>children's books</v>
      </c>
      <c r="S2755" s="10">
        <f t="shared" ref="S2755:S2818" si="262">+(((J2755/60)/60)/24)+DATE(1970,1,1)+(-5/24)</f>
        <v>41117.692395833328</v>
      </c>
      <c r="T2755" s="10">
        <f t="shared" ref="T2755:T2818" si="263">+(((I2755/60)/60)/24)+DATE(1970,1,1)+(-5/24)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41863.427673611113</v>
      </c>
      <c r="T2756" s="10">
        <f t="shared" si="263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41620.692141203705</v>
      </c>
      <c r="T2758" s="10">
        <f t="shared" si="263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40736.459699074068</v>
      </c>
      <c r="T2768" s="10">
        <f t="shared" si="263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41745.617939814809</v>
      </c>
      <c r="T2771" s="10">
        <f t="shared" si="263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42550.493553240733</v>
      </c>
      <c r="T2790" s="10">
        <f t="shared" si="263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+E2819/D2819</f>
        <v>1.3</v>
      </c>
      <c r="P2819" s="6">
        <f t="shared" ref="P2819:P2882" si="265">+IFERROR(E2819/L2819,0)</f>
        <v>23.636363636363637</v>
      </c>
      <c r="Q2819" t="str">
        <f t="shared" ref="Q2819:Q2882" si="266">+LEFT(N2819,FIND("/",N2819)-1)</f>
        <v>theater</v>
      </c>
      <c r="R2819" t="str">
        <f t="shared" ref="R2819:R2882" si="267">+RIGHT(N2819,LEN(N2819)-FIND("/",N2819))</f>
        <v>plays</v>
      </c>
      <c r="S2819" s="10">
        <f t="shared" ref="S2819:S2882" si="268">+(((J2819/60)/60)/24)+DATE(1970,1,1)+(-5/24)</f>
        <v>42023.42664351852</v>
      </c>
      <c r="T2819" s="10">
        <f t="shared" ref="T2819:T2882" si="269">+(((I2819/60)/60)/24)+DATE(1970,1,1)+(-5/24)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</v>
      </c>
      <c r="T2843" s="10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41784.744155092587</v>
      </c>
      <c r="T2844" s="10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42480.592314814807</v>
      </c>
      <c r="T2862" s="10">
        <f t="shared" si="26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42672.746805555551</v>
      </c>
      <c r="T2879" s="10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+E2883/D2883</f>
        <v>0</v>
      </c>
      <c r="P2883" s="6">
        <f t="shared" ref="P2883:P2946" si="271">+IFERROR(E2883/L2883,0)</f>
        <v>0</v>
      </c>
      <c r="Q2883" t="str">
        <f t="shared" ref="Q2883:Q2946" si="272">+LEFT(N2883,FIND("/",N2883)-1)</f>
        <v>theater</v>
      </c>
      <c r="R2883" t="str">
        <f t="shared" ref="R2883:R2946" si="273">+RIGHT(N2883,LEN(N2883)-FIND("/",N2883))</f>
        <v>plays</v>
      </c>
      <c r="S2883" s="10">
        <f t="shared" ref="S2883:S2946" si="274">+(((J2883/60)/60)/24)+DATE(1970,1,1)+(-5/24)</f>
        <v>41916.389305555553</v>
      </c>
      <c r="T2883" s="10">
        <f t="shared" ref="T2883:T2946" si="275">+(((I2883/60)/60)/24)+DATE(1970,1,1)+(-5/24)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42444.669409722213</v>
      </c>
      <c r="T2909" s="10">
        <f t="shared" si="275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42499.523368055547</v>
      </c>
      <c r="T2910" s="10">
        <f t="shared" si="275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41863.375787037032</v>
      </c>
      <c r="T2927" s="10">
        <f t="shared" si="275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+E2947/D2947</f>
        <v>0</v>
      </c>
      <c r="P2947" s="6">
        <f t="shared" ref="P2947:P3010" si="277">+IFERROR(E2947/L2947,0)</f>
        <v>0</v>
      </c>
      <c r="Q2947" t="str">
        <f t="shared" ref="Q2947:Q3010" si="278">+LEFT(N2947,FIND("/",N2947)-1)</f>
        <v>theater</v>
      </c>
      <c r="R2947" t="str">
        <f t="shared" ref="R2947:R3010" si="279">+RIGHT(N2947,LEN(N2947)-FIND("/",N2947))</f>
        <v>spaces</v>
      </c>
      <c r="S2947" s="10">
        <f t="shared" ref="S2947:S3010" si="280">+(((J2947/60)/60)/24)+DATE(1970,1,1)+(-5/24)</f>
        <v>42117.931250000001</v>
      </c>
      <c r="T2947" s="10">
        <f t="shared" ref="T2947:T3010" si="281">+(((I2947/60)/60)/24)+DATE(1970,1,1)+(-5/24)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42654.765370370362</v>
      </c>
      <c r="T2987" s="10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42511.153715277782</v>
      </c>
      <c r="T2990" s="10">
        <f t="shared" si="281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42090.70416666667</v>
      </c>
      <c r="T2998" s="10">
        <f t="shared" si="281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41957.548506944448</v>
      </c>
      <c r="T3008" s="10">
        <f t="shared" si="281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+E3011/D3011</f>
        <v>1.19756</v>
      </c>
      <c r="P3011" s="6">
        <f t="shared" ref="P3011:P3074" si="283">+IFERROR(E3011/L3011,0)</f>
        <v>233.8984375</v>
      </c>
      <c r="Q3011" t="str">
        <f t="shared" ref="Q3011:Q3074" si="284">+LEFT(N3011,FIND("/",N3011)-1)</f>
        <v>theater</v>
      </c>
      <c r="R3011" t="str">
        <f t="shared" ref="R3011:R3074" si="285">+RIGHT(N3011,LEN(N3011)-FIND("/",N3011))</f>
        <v>spaces</v>
      </c>
      <c r="S3011" s="10">
        <f t="shared" ref="S3011:S3074" si="286">+(((J3011/60)/60)/24)+DATE(1970,1,1)+(-5/24)</f>
        <v>41939.361574074072</v>
      </c>
      <c r="T3011" s="10">
        <f t="shared" ref="T3011:T3074" si="287">+(((I3011/60)/60)/24)+DATE(1970,1,1)+(-5/24)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41919.915277777778</v>
      </c>
      <c r="T3016" s="10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42163.090000000004</v>
      </c>
      <c r="T3020" s="10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42121.46743055556</v>
      </c>
      <c r="T3025" s="10">
        <f t="shared" si="287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41975.692847222213</v>
      </c>
      <c r="T3050" s="10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42744.207696759251</v>
      </c>
      <c r="T3053" s="10">
        <f t="shared" si="287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42630.714560185181</v>
      </c>
      <c r="T3065" s="10">
        <f t="shared" si="287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+E3075/D3075</f>
        <v>2.3035714285714285E-4</v>
      </c>
      <c r="P3075" s="6">
        <f t="shared" ref="P3075:P3138" si="289">+IFERROR(E3075/L3075,0)</f>
        <v>92.142857142857139</v>
      </c>
      <c r="Q3075" t="str">
        <f t="shared" ref="Q3075:Q3138" si="290">+LEFT(N3075,FIND("/",N3075)-1)</f>
        <v>theater</v>
      </c>
      <c r="R3075" t="str">
        <f t="shared" ref="R3075:R3138" si="291">+RIGHT(N3075,LEN(N3075)-FIND("/",N3075))</f>
        <v>spaces</v>
      </c>
      <c r="S3075" s="10">
        <f t="shared" ref="S3075:S3138" si="292">+(((J3075/60)/60)/24)+DATE(1970,1,1)+(-5/24)</f>
        <v>42111.475694444445</v>
      </c>
      <c r="T3075" s="10">
        <f t="shared" ref="T3075:T3138" si="293">+(((I3075/60)/60)/24)+DATE(1970,1,1)+(-5/24)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42409.362951388881</v>
      </c>
      <c r="T3076" s="10">
        <f t="shared" si="293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42550.893981481473</v>
      </c>
      <c r="T3077" s="10">
        <f t="shared" si="293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42246.675451388881</v>
      </c>
      <c r="T3087" s="10">
        <f t="shared" si="293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41760.700706018513</v>
      </c>
      <c r="T3095" s="10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42241.22078703704</v>
      </c>
      <c r="T3108" s="10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42128.605914351843</v>
      </c>
      <c r="T3109" s="10">
        <f t="shared" si="293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</v>
      </c>
      <c r="T3113" s="10">
        <f t="shared" si="293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42509.166203703695</v>
      </c>
      <c r="T3119" s="10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42435.733749999999</v>
      </c>
      <c r="T3122" s="10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42426.809745370374</v>
      </c>
      <c r="T3128" s="10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42800.511793981481</v>
      </c>
      <c r="T3136" s="10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+E3139/D3139</f>
        <v>3.3333333333333333E-2</v>
      </c>
      <c r="P3139" s="6">
        <f t="shared" ref="P3139:P3202" si="295">+IFERROR(E3139/L3139,0)</f>
        <v>50</v>
      </c>
      <c r="Q3139" t="str">
        <f t="shared" ref="Q3139:Q3202" si="296">+LEFT(N3139,FIND("/",N3139)-1)</f>
        <v>theater</v>
      </c>
      <c r="R3139" t="str">
        <f t="shared" ref="R3139:R3202" si="297">+RIGHT(N3139,LEN(N3139)-FIND("/",N3139))</f>
        <v>plays</v>
      </c>
      <c r="S3139" s="10">
        <f t="shared" ref="S3139:S3202" si="298">+(((J3139/60)/60)/24)+DATE(1970,1,1)+(-5/24)</f>
        <v>42807.676724537036</v>
      </c>
      <c r="T3139" s="10">
        <f t="shared" ref="T3139:T3202" si="299">+(((I3139/60)/60)/24)+DATE(1970,1,1)+(-5/24)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41909.761053240742</v>
      </c>
      <c r="T3149" s="10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41447.631388888884</v>
      </c>
      <c r="T3160" s="10">
        <f t="shared" si="2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41766.597395833334</v>
      </c>
      <c r="T3166" s="10">
        <f t="shared" si="2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41878.670046296291</v>
      </c>
      <c r="T3175" s="10">
        <f t="shared" si="2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41858.553449074068</v>
      </c>
      <c r="T3201" s="10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+E3203/D3203</f>
        <v>1.2500000000000001E-2</v>
      </c>
      <c r="P3203" s="6">
        <f t="shared" ref="P3203:P3266" si="301">+IFERROR(E3203/L3203,0)</f>
        <v>12.5</v>
      </c>
      <c r="Q3203" t="str">
        <f t="shared" ref="Q3203:Q3266" si="302">+LEFT(N3203,FIND("/",N3203)-1)</f>
        <v>theater</v>
      </c>
      <c r="R3203" t="str">
        <f t="shared" ref="R3203:R3266" si="303">+RIGHT(N3203,LEN(N3203)-FIND("/",N3203))</f>
        <v>musical</v>
      </c>
      <c r="S3203" s="10">
        <f t="shared" ref="S3203:S3266" si="304">+(((J3203/60)/60)/24)+DATE(1970,1,1)+(-5/24)</f>
        <v>41861.558761574073</v>
      </c>
      <c r="T3203" s="10">
        <f t="shared" ref="T3203:T3266" si="305">+(((I3203/60)/60)/24)+DATE(1970,1,1)+(-5/24)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41778.428912037038</v>
      </c>
      <c r="T3211" s="10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41834.378240740742</v>
      </c>
      <c r="T3213" s="10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42206.62703703704</v>
      </c>
      <c r="T3225" s="10">
        <f t="shared" si="305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41897.959791666668</v>
      </c>
      <c r="T3232" s="10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+E3267/D3267</f>
        <v>1.64</v>
      </c>
      <c r="P3267" s="6">
        <f t="shared" ref="P3267:P3330" si="307">+IFERROR(E3267/L3267,0)</f>
        <v>70.285714285714292</v>
      </c>
      <c r="Q3267" t="str">
        <f t="shared" ref="Q3267:Q3330" si="308">+LEFT(N3267,FIND("/",N3267)-1)</f>
        <v>theater</v>
      </c>
      <c r="R3267" t="str">
        <f t="shared" ref="R3267:R3330" si="309">+RIGHT(N3267,LEN(N3267)-FIND("/",N3267))</f>
        <v>plays</v>
      </c>
      <c r="S3267" s="10">
        <f t="shared" ref="S3267:S3330" si="310">+(((J3267/60)/60)/24)+DATE(1970,1,1)+(-5/24)</f>
        <v>42311.503645833327</v>
      </c>
      <c r="T3267" s="10">
        <f t="shared" ref="T3267:T3330" si="311">+(((I3267/60)/60)/24)+DATE(1970,1,1)+(-5/24)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42136.32780092593</v>
      </c>
      <c r="T3268" s="10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</v>
      </c>
      <c r="T3271" s="10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41931.474606481483</v>
      </c>
      <c r="T3279" s="10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42430.894201388881</v>
      </c>
      <c r="T3281" s="10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42538.527500000004</v>
      </c>
      <c r="T3303" s="10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42466.095381944448</v>
      </c>
      <c r="T3317" s="10">
        <f t="shared" si="311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42498.831296296288</v>
      </c>
      <c r="T3319" s="10">
        <f t="shared" si="311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+E3331/D3331</f>
        <v>1.1679999999999999</v>
      </c>
      <c r="P3331" s="6">
        <f t="shared" ref="P3331:P3394" si="313">+IFERROR(E3331/L3331,0)</f>
        <v>44.92307692307692</v>
      </c>
      <c r="Q3331" t="str">
        <f t="shared" ref="Q3331:Q3394" si="314">+LEFT(N3331,FIND("/",N3331)-1)</f>
        <v>theater</v>
      </c>
      <c r="R3331" t="str">
        <f t="shared" ref="R3331:R3394" si="315">+RIGHT(N3331,LEN(N3331)-FIND("/",N3331))</f>
        <v>plays</v>
      </c>
      <c r="S3331" s="10">
        <f t="shared" ref="S3331:S3394" si="316">+(((J3331/60)/60)/24)+DATE(1970,1,1)+(-5/24)</f>
        <v>41837.114675925921</v>
      </c>
      <c r="T3331" s="10">
        <f t="shared" ref="T3331:T3394" si="317">+(((I3331/60)/60)/24)+DATE(1970,1,1)+(-5/24)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42437.190347222226</v>
      </c>
      <c r="T3338" s="10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42062.088078703695</v>
      </c>
      <c r="T3344" s="10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42320.893425925926</v>
      </c>
      <c r="T3367" s="10">
        <f t="shared" si="317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42053.524293981485</v>
      </c>
      <c r="T3379" s="10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41937.745115740734</v>
      </c>
      <c r="T3382" s="10">
        <f t="shared" si="317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41947.554259259254</v>
      </c>
      <c r="T3389" s="10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</v>
      </c>
      <c r="T3392" s="10">
        <f t="shared" si="317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+E3395/D3395</f>
        <v>1.0580000000000001</v>
      </c>
      <c r="P3395" s="6">
        <f t="shared" ref="P3395:P3458" si="319">+IFERROR(E3395/L3395,0)</f>
        <v>36.06818181818182</v>
      </c>
      <c r="Q3395" t="str">
        <f t="shared" ref="Q3395:Q3458" si="320">+LEFT(N3395,FIND("/",N3395)-1)</f>
        <v>theater</v>
      </c>
      <c r="R3395" t="str">
        <f t="shared" ref="R3395:R3458" si="321">+RIGHT(N3395,LEN(N3395)-FIND("/",N3395))</f>
        <v>plays</v>
      </c>
      <c r="S3395" s="10">
        <f t="shared" ref="S3395:S3458" si="322">+(((J3395/60)/60)/24)+DATE(1970,1,1)+(-5/24)</f>
        <v>41923.713310185187</v>
      </c>
      <c r="T3395" s="10">
        <f t="shared" ref="T3395:T3458" si="323">+(((I3395/60)/60)/24)+DATE(1970,1,1)+(-5/24)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42140.503981481481</v>
      </c>
      <c r="T3397" s="10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41764.238298611104</v>
      </c>
      <c r="T3398" s="10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41941.543703703705</v>
      </c>
      <c r="T3400" s="10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42544.605995370373</v>
      </c>
      <c r="T3411" s="10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41775.854803240742</v>
      </c>
      <c r="T3435" s="10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41800.172094907408</v>
      </c>
      <c r="T3436" s="10">
        <f t="shared" si="323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42100.719525462955</v>
      </c>
      <c r="T3440" s="10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</v>
      </c>
      <c r="T3444" s="10">
        <f t="shared" si="323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+E3459/D3459</f>
        <v>1.4019999999999999</v>
      </c>
      <c r="P3459" s="6">
        <f t="shared" ref="P3459:P3522" si="325">+IFERROR(E3459/L3459,0)</f>
        <v>50.981818181818184</v>
      </c>
      <c r="Q3459" t="str">
        <f t="shared" ref="Q3459:Q3522" si="326">+LEFT(N3459,FIND("/",N3459)-1)</f>
        <v>theater</v>
      </c>
      <c r="R3459" t="str">
        <f t="shared" ref="R3459:R3522" si="327">+RIGHT(N3459,LEN(N3459)-FIND("/",N3459))</f>
        <v>plays</v>
      </c>
      <c r="S3459" s="10">
        <f t="shared" ref="S3459:S3522" si="328">+(((J3459/60)/60)/24)+DATE(1970,1,1)+(-5/24)</f>
        <v>42016.498344907406</v>
      </c>
      <c r="T3459" s="10">
        <f t="shared" ref="T3459:T3522" si="329">+(((I3459/60)/60)/24)+DATE(1970,1,1)+(-5/24)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41852.318888888884</v>
      </c>
      <c r="T3462" s="10">
        <f t="shared" si="32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42605.557048611103</v>
      </c>
      <c r="T3470" s="10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41841.612152777772</v>
      </c>
      <c r="T3473" s="10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42053.708587962967</v>
      </c>
      <c r="T3480" s="10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41781.646759259253</v>
      </c>
      <c r="T3481" s="10">
        <f t="shared" si="32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41989.039212962954</v>
      </c>
      <c r="T3483" s="10">
        <f t="shared" si="32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41915.554502314815</v>
      </c>
      <c r="T3497" s="10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42511.533611111103</v>
      </c>
      <c r="T3499" s="10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42419.711087962954</v>
      </c>
      <c r="T3502" s="10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41794.609189814815</v>
      </c>
      <c r="T3519" s="10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+E3523/D3523</f>
        <v>1.6942857142857144</v>
      </c>
      <c r="P3523" s="6">
        <f t="shared" ref="P3523:P3586" si="331">+IFERROR(E3523/L3523,0)</f>
        <v>45.615384615384613</v>
      </c>
      <c r="Q3523" t="str">
        <f t="shared" ref="Q3523:Q3586" si="332">+LEFT(N3523,FIND("/",N3523)-1)</f>
        <v>theater</v>
      </c>
      <c r="R3523" t="str">
        <f t="shared" ref="R3523:R3586" si="333">+RIGHT(N3523,LEN(N3523)-FIND("/",N3523))</f>
        <v>plays</v>
      </c>
      <c r="S3523" s="10">
        <f t="shared" ref="S3523:S3586" si="334">+(((J3523/60)/60)/24)+DATE(1970,1,1)+(-5/24)</f>
        <v>41881.153009259258</v>
      </c>
      <c r="T3523" s="10">
        <f t="shared" ref="T3523:T3586" si="335">+(((I3523/60)/60)/24)+DATE(1970,1,1)+(-5/24)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42248.431828703695</v>
      </c>
      <c r="T3537" s="10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41923.146018518513</v>
      </c>
      <c r="T3539" s="10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42115.681319444448</v>
      </c>
      <c r="T3562" s="10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42236.414918981485</v>
      </c>
      <c r="T3566" s="10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41976.123645833337</v>
      </c>
      <c r="T3572" s="10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41926.734351851846</v>
      </c>
      <c r="T3576" s="10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+E3587/D3587</f>
        <v>1.1911764705882353</v>
      </c>
      <c r="P3587" s="6">
        <f t="shared" ref="P3587:P3650" si="337">+IFERROR(E3587/L3587,0)</f>
        <v>176.08695652173913</v>
      </c>
      <c r="Q3587" t="str">
        <f t="shared" ref="Q3587:Q3650" si="338">+LEFT(N3587,FIND("/",N3587)-1)</f>
        <v>theater</v>
      </c>
      <c r="R3587" t="str">
        <f t="shared" ref="R3587:R3650" si="339">+RIGHT(N3587,LEN(N3587)-FIND("/",N3587))</f>
        <v>plays</v>
      </c>
      <c r="S3587" s="10">
        <f t="shared" ref="S3587:S3650" si="340">+(((J3587/60)/60)/24)+DATE(1970,1,1)+(-5/24)</f>
        <v>41964.507986111108</v>
      </c>
      <c r="T3587" s="10">
        <f t="shared" ref="T3587:T3650" si="341">+(((I3587/60)/60)/24)+DATE(1970,1,1)+(-5/24)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42506.50104166667</v>
      </c>
      <c r="T3610" s="10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42429.783391203695</v>
      </c>
      <c r="T3611" s="10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41789.518645833334</v>
      </c>
      <c r="T3614" s="10">
        <f t="shared" si="341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42660.92391203704</v>
      </c>
      <c r="T3621" s="10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42545.565856481473</v>
      </c>
      <c r="T3626" s="10">
        <f t="shared" si="341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42226.486446759263</v>
      </c>
      <c r="T3638" s="10">
        <f t="shared" si="341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41899.418738425928</v>
      </c>
      <c r="T3643" s="10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+E3651/D3651</f>
        <v>1.04</v>
      </c>
      <c r="P3651" s="6">
        <f t="shared" ref="P3651:P3714" si="343">+IFERROR(E3651/L3651,0)</f>
        <v>97.5</v>
      </c>
      <c r="Q3651" t="str">
        <f t="shared" ref="Q3651:Q3714" si="344">+LEFT(N3651,FIND("/",N3651)-1)</f>
        <v>theater</v>
      </c>
      <c r="R3651" t="str">
        <f t="shared" ref="R3651:R3714" si="345">+RIGHT(N3651,LEN(N3651)-FIND("/",N3651))</f>
        <v>plays</v>
      </c>
      <c r="S3651" s="10">
        <f t="shared" ref="S3651:S3714" si="346">+(((J3651/60)/60)/24)+DATE(1970,1,1)+(-5/24)</f>
        <v>41780.504560185182</v>
      </c>
      <c r="T3651" s="10">
        <f t="shared" ref="T3651:T3714" si="347">+(((I3651/60)/60)/24)+DATE(1970,1,1)+(-5/24)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42737.70180555556</v>
      </c>
      <c r="T3658" s="10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42499.421516203707</v>
      </c>
      <c r="T3659" s="10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42173.761793981481</v>
      </c>
      <c r="T3669" s="10">
        <f t="shared" si="347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41802.365949074068</v>
      </c>
      <c r="T3679" s="10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42627.245763888881</v>
      </c>
      <c r="T3682" s="10">
        <f t="shared" si="347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41940.389849537038</v>
      </c>
      <c r="T3692" s="10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41809.933865740735</v>
      </c>
      <c r="T3710" s="10">
        <f t="shared" si="347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42133.963738425926</v>
      </c>
      <c r="T3714" s="10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+E3715/D3715</f>
        <v>1.0149999999999999</v>
      </c>
      <c r="P3715" s="6">
        <f t="shared" ref="P3715:P3778" si="349">+IFERROR(E3715/L3715,0)</f>
        <v>106.84210526315789</v>
      </c>
      <c r="Q3715" t="str">
        <f t="shared" ref="Q3715:Q3778" si="350">+LEFT(N3715,FIND("/",N3715)-1)</f>
        <v>theater</v>
      </c>
      <c r="R3715" t="str">
        <f t="shared" ref="R3715:R3778" si="351">+RIGHT(N3715,LEN(N3715)-FIND("/",N3715))</f>
        <v>plays</v>
      </c>
      <c r="S3715" s="10">
        <f t="shared" ref="S3715:S3778" si="352">+(((J3715/60)/60)/24)+DATE(1970,1,1)+(-5/24)</f>
        <v>42505.529699074068</v>
      </c>
      <c r="T3715" s="10">
        <f t="shared" ref="T3715:T3778" si="353">+(((I3715/60)/60)/24)+DATE(1970,1,1)+(-5/24)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42118.347997685189</v>
      </c>
      <c r="T3716" s="10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41943.544699074075</v>
      </c>
      <c r="T3725" s="10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42465.283101851855</v>
      </c>
      <c r="T3726" s="10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42461.932534722226</v>
      </c>
      <c r="T3728" s="10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41831.489606481482</v>
      </c>
      <c r="T3747" s="10">
        <f t="shared" si="353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</v>
      </c>
      <c r="T3760" s="10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</v>
      </c>
      <c r="T3775" s="10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+E3779/D3779</f>
        <v>1.4319999999999999</v>
      </c>
      <c r="P3779" s="6">
        <f t="shared" ref="P3779:P3842" si="355">+IFERROR(E3779/L3779,0)</f>
        <v>48.542372881355931</v>
      </c>
      <c r="Q3779" t="str">
        <f t="shared" ref="Q3779:Q3842" si="356">+LEFT(N3779,FIND("/",N3779)-1)</f>
        <v>theater</v>
      </c>
      <c r="R3779" t="str">
        <f t="shared" ref="R3779:R3842" si="357">+RIGHT(N3779,LEN(N3779)-FIND("/",N3779))</f>
        <v>musical</v>
      </c>
      <c r="S3779" s="10">
        <f t="shared" ref="S3779:S3842" si="358">+(((J3779/60)/60)/24)+DATE(1970,1,1)+(-5/24)</f>
        <v>41886.903020833335</v>
      </c>
      <c r="T3779" s="10">
        <f t="shared" ref="T3779:T3842" si="359">+(((I3779/60)/60)/24)+DATE(1970,1,1)+(-5/24)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42546.653900462967</v>
      </c>
      <c r="T3784" s="10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41831.514444444445</v>
      </c>
      <c r="T3800" s="10">
        <f t="shared" si="35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</v>
      </c>
      <c r="T3835" s="10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42154.934305555551</v>
      </c>
      <c r="T3841" s="10">
        <f t="shared" si="35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+E3843/D3843</f>
        <v>8.72E-2</v>
      </c>
      <c r="P3843" s="6">
        <f t="shared" ref="P3843:P3906" si="361">+IFERROR(E3843/L3843,0)</f>
        <v>25.647058823529413</v>
      </c>
      <c r="Q3843" t="str">
        <f t="shared" ref="Q3843:Q3906" si="362">+LEFT(N3843,FIND("/",N3843)-1)</f>
        <v>theater</v>
      </c>
      <c r="R3843" t="str">
        <f t="shared" ref="R3843:R3906" si="363">+RIGHT(N3843,LEN(N3843)-FIND("/",N3843))</f>
        <v>plays</v>
      </c>
      <c r="S3843" s="10">
        <f t="shared" ref="S3843:S3906" si="364">+(((J3843/60)/60)/24)+DATE(1970,1,1)+(-5/24)</f>
        <v>41780.57739583333</v>
      </c>
      <c r="T3843" s="10">
        <f t="shared" ref="T3843:T3906" si="365">+(((I3843/60)/60)/24)+DATE(1970,1,1)+(-5/24)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42248.418680555551</v>
      </c>
      <c r="T3847" s="10">
        <f t="shared" si="365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42128.222731481481</v>
      </c>
      <c r="T3860" s="10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41833.452662037031</v>
      </c>
      <c r="T3862" s="10">
        <f t="shared" si="365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41865.451446759253</v>
      </c>
      <c r="T3870" s="10">
        <f t="shared" si="365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41792.963865740734</v>
      </c>
      <c r="T3872" s="10">
        <f t="shared" si="365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41867.44394675926</v>
      </c>
      <c r="T3894" s="10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41843.566678240735</v>
      </c>
      <c r="T3901" s="10">
        <f t="shared" si="365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42317.618043981485</v>
      </c>
      <c r="T3903" s="10">
        <f t="shared" si="365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+E3907/D3907</f>
        <v>0.11533333333333333</v>
      </c>
      <c r="P3907" s="6">
        <f t="shared" ref="P3907:P3970" si="367">+IFERROR(E3907/L3907,0)</f>
        <v>24.714285714285715</v>
      </c>
      <c r="Q3907" t="str">
        <f t="shared" ref="Q3907:Q3970" si="368">+LEFT(N3907,FIND("/",N3907)-1)</f>
        <v>theater</v>
      </c>
      <c r="R3907" t="str">
        <f t="shared" ref="R3907:R3970" si="369">+RIGHT(N3907,LEN(N3907)-FIND("/",N3907))</f>
        <v>plays</v>
      </c>
      <c r="S3907" s="10">
        <f t="shared" ref="S3907:S3970" si="370">+(((J3907/60)/60)/24)+DATE(1970,1,1)+(-5/24)</f>
        <v>42124.415543981479</v>
      </c>
      <c r="T3907" s="10">
        <f t="shared" ref="T3907:T3970" si="371">+(((I3907/60)/60)/24)+DATE(1970,1,1)+(-5/24)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42114.610601851848</v>
      </c>
      <c r="T3916" s="10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42221.448449074065</v>
      </c>
      <c r="T3937" s="10">
        <f t="shared" si="371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42151.697384259263</v>
      </c>
      <c r="T3940" s="10">
        <f t="shared" si="371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41829.117164351846</v>
      </c>
      <c r="T3950" s="10">
        <f t="shared" si="371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42513.767986111103</v>
      </c>
      <c r="T3959" s="10">
        <f t="shared" si="371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41816.742037037038</v>
      </c>
      <c r="T3960" s="10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+E3971/D3971</f>
        <v>7.4690265486725665E-2</v>
      </c>
      <c r="P3971" s="6">
        <f t="shared" ref="P3971:P4034" si="373">+IFERROR(E3971/L3971,0)</f>
        <v>35.166666666666664</v>
      </c>
      <c r="Q3971" t="str">
        <f t="shared" ref="Q3971:Q4034" si="374">+LEFT(N3971,FIND("/",N3971)-1)</f>
        <v>theater</v>
      </c>
      <c r="R3971" t="str">
        <f t="shared" ref="R3971:R4034" si="375">+RIGHT(N3971,LEN(N3971)-FIND("/",N3971))</f>
        <v>plays</v>
      </c>
      <c r="S3971" s="10">
        <f t="shared" ref="S3971:S4034" si="376">+(((J3971/60)/60)/24)+DATE(1970,1,1)+(-5/24)</f>
        <v>42601.646365740737</v>
      </c>
      <c r="T3971" s="10">
        <f t="shared" ref="T3971:T4034" si="377">+(((I3971/60)/60)/24)+DATE(1970,1,1)+(-5/24)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42447.655219907399</v>
      </c>
      <c r="T3972" s="10">
        <f t="shared" si="377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41920.755138888882</v>
      </c>
      <c r="T3986" s="10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41950.058611111104</v>
      </c>
      <c r="T3998" s="10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42174.572488425918</v>
      </c>
      <c r="T4017" s="10">
        <f t="shared" si="377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41990.375775462955</v>
      </c>
      <c r="T4024" s="10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42408.791238425918</v>
      </c>
      <c r="T4025" s="10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42321.816782407412</v>
      </c>
      <c r="T4031" s="10">
        <f t="shared" si="377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+E4035/D4035</f>
        <v>0.25698702928870293</v>
      </c>
      <c r="P4035" s="6">
        <f t="shared" ref="P4035:P4098" si="379">+IFERROR(E4035/L4035,0)</f>
        <v>65.340319148936175</v>
      </c>
      <c r="Q4035" t="str">
        <f t="shared" ref="Q4035:Q4098" si="380">+LEFT(N4035,FIND("/",N4035)-1)</f>
        <v>theater</v>
      </c>
      <c r="R4035" t="str">
        <f t="shared" ref="R4035:R4098" si="381">+RIGHT(N4035,LEN(N4035)-FIND("/",N4035))</f>
        <v>plays</v>
      </c>
      <c r="S4035" s="10">
        <f t="shared" ref="S4035:S4098" si="382">+(((J4035/60)/60)/24)+DATE(1970,1,1)+(-5/24)</f>
        <v>42614.06046296296</v>
      </c>
      <c r="T4035" s="10">
        <f t="shared" ref="T4035:T4098" si="383">+(((I4035/60)/60)/24)+DATE(1970,1,1)+(-5/24)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41903.674618055549</v>
      </c>
      <c r="T4037" s="10">
        <f t="shared" si="383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41804.728749999995</v>
      </c>
      <c r="T4038" s="10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42496.862442129634</v>
      </c>
      <c r="T4039" s="10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41869.59039351852</v>
      </c>
      <c r="T4040" s="10">
        <f t="shared" si="383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41761.601817129631</v>
      </c>
      <c r="T4053" s="10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42534.724988425929</v>
      </c>
      <c r="T4058" s="10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42078.136875000004</v>
      </c>
      <c r="T4075" s="10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41905.587372685186</v>
      </c>
      <c r="T4078" s="10">
        <f t="shared" si="383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+E4099/D4099</f>
        <v>0</v>
      </c>
      <c r="P4099" s="6">
        <f t="shared" ref="P4099:P4115" si="385">+IFERROR(E4099/L4099,0)</f>
        <v>0</v>
      </c>
      <c r="Q4099" t="str">
        <f t="shared" ref="Q4099:Q4115" si="386">+LEFT(N4099,FIND("/",N4099)-1)</f>
        <v>theater</v>
      </c>
      <c r="R4099" t="str">
        <f t="shared" ref="R4099:R4115" si="387">+RIGHT(N4099,LEN(N4099)-FIND("/",N4099))</f>
        <v>plays</v>
      </c>
      <c r="S4099" s="10">
        <f t="shared" ref="S4099:S4115" si="388">+(((J4099/60)/60)/24)+DATE(1970,1,1)+(-5/24)</f>
        <v>42344.616168981483</v>
      </c>
      <c r="T4099" s="10">
        <f t="shared" ref="T4099:T4115" si="389">+(((I4099/60)/60)/24)+DATE(1970,1,1)+(-5/24)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42766.823344907411</v>
      </c>
      <c r="T4110" s="10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42512.418414351843</v>
      </c>
      <c r="T4112" s="10">
        <f t="shared" si="38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autoFilter ref="A1:R4115" xr:uid="{7A58DB0E-B10B-4FF0-B515-376D9ED09402}"/>
  <conditionalFormatting sqref="F1:F1048576">
    <cfRule type="cellIs" dxfId="3" priority="8" operator="equal">
      <formula>+"successful"</formula>
    </cfRule>
    <cfRule type="cellIs" dxfId="2" priority="7" operator="equal">
      <formula>+"failed"</formula>
    </cfRule>
    <cfRule type="cellIs" dxfId="1" priority="6" operator="equal">
      <formula>+"canceled"</formula>
    </cfRule>
    <cfRule type="cellIs" dxfId="0" priority="5" operator="equal">
      <formula>+"live"</formula>
    </cfRule>
  </conditionalFormatting>
  <conditionalFormatting sqref="O1:O4115">
    <cfRule type="colorScale" priority="4">
      <colorScale>
        <cfvo type="num" val="0"/>
        <cfvo type="num" val="1"/>
        <cfvo type="num" val="2"/>
        <color rgb="FFFF0000"/>
        <color theme="9" tint="-0.249977111117893"/>
        <color rgb="FF0000CC"/>
      </colorScale>
    </cfRule>
  </conditionalFormatting>
  <conditionalFormatting sqref="P1">
    <cfRule type="colorScale" priority="3">
      <colorScale>
        <cfvo type="num" val="0"/>
        <cfvo type="num" val="1"/>
        <cfvo type="num" val="2"/>
        <color rgb="FFFF0000"/>
        <color theme="9" tint="-0.249977111117893"/>
        <color rgb="FF0000CC"/>
      </colorScale>
    </cfRule>
  </conditionalFormatting>
  <conditionalFormatting sqref="Q1:R1">
    <cfRule type="colorScale" priority="2">
      <colorScale>
        <cfvo type="num" val="0"/>
        <cfvo type="num" val="1"/>
        <cfvo type="num" val="2"/>
        <color rgb="FFFF0000"/>
        <color theme="9" tint="-0.249977111117893"/>
        <color rgb="FF0000CC"/>
      </colorScale>
    </cfRule>
  </conditionalFormatting>
  <conditionalFormatting sqref="S1:T1">
    <cfRule type="colorScale" priority="1">
      <colorScale>
        <cfvo type="num" val="0"/>
        <cfvo type="num" val="1"/>
        <cfvo type="num" val="2"/>
        <color rgb="FFFF0000"/>
        <color theme="9" tint="-0.249977111117893"/>
        <color rgb="FF0000CC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B4853-613B-4893-AA0E-E7829283F245}">
  <dimension ref="A1:I45"/>
  <sheetViews>
    <sheetView workbookViewId="0">
      <selection activeCell="F23" sqref="F2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9" x14ac:dyDescent="0.25">
      <c r="A1" s="7" t="s">
        <v>8223</v>
      </c>
      <c r="B1" t="s">
        <v>8322</v>
      </c>
    </row>
    <row r="3" spans="1:9" x14ac:dyDescent="0.25">
      <c r="A3" s="7" t="s">
        <v>8323</v>
      </c>
      <c r="B3" s="7" t="s">
        <v>8321</v>
      </c>
    </row>
    <row r="4" spans="1:9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  <c r="G4" t="s">
        <v>8400</v>
      </c>
      <c r="H4" t="s">
        <v>8401</v>
      </c>
      <c r="I4" t="s">
        <v>8402</v>
      </c>
    </row>
    <row r="5" spans="1:9" x14ac:dyDescent="0.25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  <c r="G5" s="5">
        <f>+F5/$F$14</f>
        <v>0.12639766650461837</v>
      </c>
      <c r="H5" s="5">
        <f>+E5/F5</f>
        <v>0.57692307692307687</v>
      </c>
      <c r="I5" s="5">
        <f>+C5/F5</f>
        <v>0.34615384615384615</v>
      </c>
    </row>
    <row r="6" spans="1:9" x14ac:dyDescent="0.25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  <c r="G6" s="5">
        <f t="shared" ref="G6:G13" si="0">+F6/$F$14</f>
        <v>4.8614487117160911E-2</v>
      </c>
      <c r="H6" s="5">
        <f t="shared" ref="H6:H13" si="1">+E6/F6</f>
        <v>0.17</v>
      </c>
      <c r="I6" s="5">
        <f t="shared" ref="I6:I13" si="2">+C6/F6</f>
        <v>0.7</v>
      </c>
    </row>
    <row r="7" spans="1:9" x14ac:dyDescent="0.25">
      <c r="A7" s="8" t="s">
        <v>8313</v>
      </c>
      <c r="B7" s="9"/>
      <c r="C7" s="9">
        <v>140</v>
      </c>
      <c r="D7" s="9"/>
      <c r="E7" s="9">
        <v>80</v>
      </c>
      <c r="F7" s="9">
        <v>220</v>
      </c>
      <c r="G7" s="5">
        <f t="shared" si="0"/>
        <v>5.3475935828877004E-2</v>
      </c>
      <c r="H7" s="5">
        <f t="shared" si="1"/>
        <v>0.36363636363636365</v>
      </c>
      <c r="I7" s="5">
        <f t="shared" si="2"/>
        <v>0.63636363636363635</v>
      </c>
    </row>
    <row r="8" spans="1:9" x14ac:dyDescent="0.25">
      <c r="A8" s="8" t="s">
        <v>8314</v>
      </c>
      <c r="B8" s="9">
        <v>24</v>
      </c>
      <c r="C8" s="9"/>
      <c r="D8" s="9"/>
      <c r="E8" s="9"/>
      <c r="F8" s="9">
        <v>24</v>
      </c>
      <c r="G8" s="5">
        <f t="shared" si="0"/>
        <v>5.8337384540593099E-3</v>
      </c>
      <c r="H8" s="5">
        <f t="shared" si="1"/>
        <v>0</v>
      </c>
      <c r="I8" s="5">
        <f t="shared" si="2"/>
        <v>0</v>
      </c>
    </row>
    <row r="9" spans="1:9" x14ac:dyDescent="0.2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  <c r="G9" s="5">
        <f t="shared" si="0"/>
        <v>0.17015070491006321</v>
      </c>
      <c r="H9" s="14">
        <f t="shared" si="1"/>
        <v>0.77142857142857146</v>
      </c>
      <c r="I9" s="14">
        <f t="shared" si="2"/>
        <v>0.17142857142857143</v>
      </c>
    </row>
    <row r="10" spans="1:9" x14ac:dyDescent="0.25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  <c r="G10" s="5">
        <f t="shared" si="0"/>
        <v>5.3475935828877004E-2</v>
      </c>
      <c r="H10" s="5">
        <f t="shared" si="1"/>
        <v>0.4681818181818182</v>
      </c>
      <c r="I10" s="5">
        <f t="shared" si="2"/>
        <v>0.53181818181818186</v>
      </c>
    </row>
    <row r="11" spans="1:9" x14ac:dyDescent="0.25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  <c r="G11" s="5">
        <f t="shared" si="0"/>
        <v>5.7608167233835682E-2</v>
      </c>
      <c r="H11" s="5">
        <f t="shared" si="1"/>
        <v>0.33755274261603374</v>
      </c>
      <c r="I11" s="5">
        <f t="shared" si="2"/>
        <v>0.53586497890295359</v>
      </c>
    </row>
    <row r="12" spans="1:9" x14ac:dyDescent="0.25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  <c r="G12" s="5">
        <f t="shared" si="0"/>
        <v>0.14584346135148274</v>
      </c>
      <c r="H12" s="14">
        <f t="shared" si="1"/>
        <v>0.34833333333333333</v>
      </c>
      <c r="I12" s="14">
        <f t="shared" si="2"/>
        <v>0.35499999999999998</v>
      </c>
    </row>
    <row r="13" spans="1:9" x14ac:dyDescent="0.25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  <c r="G13" s="5">
        <f t="shared" si="0"/>
        <v>0.33859990277102575</v>
      </c>
      <c r="H13" s="14">
        <f t="shared" si="1"/>
        <v>0.60229720028715006</v>
      </c>
      <c r="I13" s="14">
        <f t="shared" si="2"/>
        <v>0.35391241923905242</v>
      </c>
    </row>
    <row r="14" spans="1:9" x14ac:dyDescent="0.25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  <c r="G14" s="13">
        <f>+SUM(G5:G13)</f>
        <v>1</v>
      </c>
    </row>
    <row r="15" spans="1:9" x14ac:dyDescent="0.25">
      <c r="A15" s="8" t="s">
        <v>8403</v>
      </c>
      <c r="B15" s="5">
        <f>+B14/$F$14</f>
        <v>8.4832280019445788E-2</v>
      </c>
      <c r="C15" s="5">
        <f t="shared" ref="C15:F15" si="3">+C14/$F$14</f>
        <v>0.37190082644628097</v>
      </c>
      <c r="D15" s="5">
        <f t="shared" si="3"/>
        <v>1.2153621779290228E-2</v>
      </c>
      <c r="E15" s="5">
        <f t="shared" si="3"/>
        <v>0.53111327175498302</v>
      </c>
      <c r="F15" s="5">
        <f>+SUM(B15:E15)</f>
        <v>1</v>
      </c>
    </row>
    <row r="22" spans="1:9" x14ac:dyDescent="0.25">
      <c r="A22" s="7" t="s">
        <v>8323</v>
      </c>
      <c r="B22" s="7" t="s">
        <v>8321</v>
      </c>
    </row>
    <row r="23" spans="1:9" x14ac:dyDescent="0.25">
      <c r="A23" s="7" t="s">
        <v>8310</v>
      </c>
      <c r="B23" t="s">
        <v>8220</v>
      </c>
      <c r="C23" t="s">
        <v>8221</v>
      </c>
      <c r="D23" t="s">
        <v>8222</v>
      </c>
      <c r="E23" t="s">
        <v>8219</v>
      </c>
      <c r="F23" t="s">
        <v>8320</v>
      </c>
    </row>
    <row r="24" spans="1:9" x14ac:dyDescent="0.25">
      <c r="A24" t="s">
        <v>8239</v>
      </c>
      <c r="B24" s="9"/>
      <c r="C24" s="9">
        <v>2</v>
      </c>
      <c r="D24" s="9">
        <v>1</v>
      </c>
      <c r="E24" s="9">
        <v>3</v>
      </c>
      <c r="F24" s="9">
        <v>6</v>
      </c>
      <c r="G24" s="5">
        <f>+F24/$F$14</f>
        <v>1.4584346135148275E-3</v>
      </c>
      <c r="H24" s="5"/>
      <c r="I24" s="5"/>
    </row>
    <row r="25" spans="1:9" x14ac:dyDescent="0.25">
      <c r="A25" t="s">
        <v>8226</v>
      </c>
      <c r="B25" s="9">
        <v>14</v>
      </c>
      <c r="C25" s="9">
        <v>41</v>
      </c>
      <c r="D25" s="9"/>
      <c r="E25" s="9">
        <v>19</v>
      </c>
      <c r="F25" s="9">
        <v>74</v>
      </c>
      <c r="G25" s="5">
        <f t="shared" ref="G25:G44" si="4">+F25/$F$14</f>
        <v>1.7987360233349538E-2</v>
      </c>
      <c r="H25" s="5"/>
      <c r="I25" s="5"/>
    </row>
    <row r="26" spans="1:9" x14ac:dyDescent="0.25">
      <c r="A26" t="s">
        <v>8242</v>
      </c>
      <c r="B26" s="9"/>
      <c r="C26" s="9">
        <v>1</v>
      </c>
      <c r="D26" s="9"/>
      <c r="E26" s="9">
        <v>1</v>
      </c>
      <c r="F26" s="9">
        <v>2</v>
      </c>
      <c r="G26" s="5">
        <f t="shared" si="4"/>
        <v>4.8614487117160912E-4</v>
      </c>
      <c r="H26" s="5"/>
      <c r="I26" s="5"/>
    </row>
    <row r="27" spans="1:9" x14ac:dyDescent="0.25">
      <c r="A27" t="s">
        <v>8229</v>
      </c>
      <c r="B27" s="9">
        <v>17</v>
      </c>
      <c r="C27" s="9">
        <v>64</v>
      </c>
      <c r="D27" s="9">
        <v>1</v>
      </c>
      <c r="E27" s="9">
        <v>64</v>
      </c>
      <c r="F27" s="9">
        <v>146</v>
      </c>
      <c r="G27" s="5">
        <f t="shared" si="4"/>
        <v>3.5488575595527469E-2</v>
      </c>
      <c r="H27" s="5"/>
      <c r="I27" s="5"/>
    </row>
    <row r="28" spans="1:9" x14ac:dyDescent="0.25">
      <c r="A28" t="s">
        <v>8240</v>
      </c>
      <c r="B28" s="9">
        <v>3</v>
      </c>
      <c r="C28" s="9">
        <v>2</v>
      </c>
      <c r="D28" s="9"/>
      <c r="E28" s="9">
        <v>1</v>
      </c>
      <c r="F28" s="9">
        <v>6</v>
      </c>
      <c r="G28" s="5">
        <f t="shared" si="4"/>
        <v>1.4584346135148275E-3</v>
      </c>
      <c r="H28" s="5"/>
      <c r="I28" s="5"/>
    </row>
    <row r="29" spans="1:9" x14ac:dyDescent="0.25">
      <c r="A29" t="s">
        <v>8236</v>
      </c>
      <c r="B29" s="9">
        <v>3</v>
      </c>
      <c r="C29" s="9">
        <v>27</v>
      </c>
      <c r="D29" s="9"/>
      <c r="E29" s="9">
        <v>23</v>
      </c>
      <c r="F29" s="9">
        <v>53</v>
      </c>
      <c r="G29" s="5">
        <f t="shared" si="4"/>
        <v>1.2882839086047641E-2</v>
      </c>
      <c r="H29" s="5"/>
      <c r="I29" s="5"/>
    </row>
    <row r="30" spans="1:9" x14ac:dyDescent="0.25">
      <c r="A30" t="s">
        <v>8232</v>
      </c>
      <c r="B30" s="9">
        <v>4</v>
      </c>
      <c r="C30" s="9">
        <v>6</v>
      </c>
      <c r="D30" s="9"/>
      <c r="E30" s="9">
        <v>4</v>
      </c>
      <c r="F30" s="9">
        <v>14</v>
      </c>
      <c r="G30" s="5">
        <f t="shared" si="4"/>
        <v>3.4030140982012642E-3</v>
      </c>
      <c r="H30" s="5"/>
      <c r="I30" s="5"/>
    </row>
    <row r="31" spans="1:9" x14ac:dyDescent="0.25">
      <c r="A31" t="s">
        <v>8227</v>
      </c>
      <c r="B31" s="9">
        <v>1</v>
      </c>
      <c r="C31" s="9">
        <v>9</v>
      </c>
      <c r="D31" s="9"/>
      <c r="E31" s="9">
        <v>11</v>
      </c>
      <c r="F31" s="9">
        <v>21</v>
      </c>
      <c r="G31" s="5">
        <f t="shared" si="4"/>
        <v>5.1045211473018963E-3</v>
      </c>
      <c r="H31" s="5"/>
      <c r="I31" s="5"/>
    </row>
    <row r="32" spans="1:9" x14ac:dyDescent="0.25">
      <c r="A32" t="s">
        <v>8230</v>
      </c>
      <c r="B32" s="9">
        <v>5</v>
      </c>
      <c r="C32" s="9">
        <v>10</v>
      </c>
      <c r="D32" s="9">
        <v>2</v>
      </c>
      <c r="E32" s="9">
        <v>10</v>
      </c>
      <c r="F32" s="9">
        <v>27</v>
      </c>
      <c r="G32" s="5">
        <f t="shared" si="4"/>
        <v>6.5629557608167235E-3</v>
      </c>
      <c r="H32" s="5"/>
      <c r="I32" s="5"/>
    </row>
    <row r="33" spans="1:9" x14ac:dyDescent="0.25">
      <c r="A33" t="s">
        <v>8225</v>
      </c>
      <c r="B33" s="9">
        <v>25</v>
      </c>
      <c r="C33" s="9">
        <v>205</v>
      </c>
      <c r="D33" s="9">
        <v>8</v>
      </c>
      <c r="E33" s="9">
        <v>366</v>
      </c>
      <c r="F33" s="9">
        <v>604</v>
      </c>
      <c r="G33" s="5">
        <f t="shared" si="4"/>
        <v>0.14681575109382597</v>
      </c>
      <c r="H33" s="5"/>
      <c r="I33" s="5"/>
    </row>
    <row r="34" spans="1:9" x14ac:dyDescent="0.25">
      <c r="A34" t="s">
        <v>8231</v>
      </c>
      <c r="B34" s="9">
        <v>1</v>
      </c>
      <c r="C34" s="9">
        <v>2</v>
      </c>
      <c r="D34" s="9"/>
      <c r="E34" s="9"/>
      <c r="F34" s="9">
        <v>3</v>
      </c>
      <c r="G34" s="5">
        <f t="shared" si="4"/>
        <v>7.2921730675741374E-4</v>
      </c>
      <c r="H34" s="5"/>
      <c r="I34" s="5"/>
    </row>
    <row r="35" spans="1:9" x14ac:dyDescent="0.25">
      <c r="A35" t="s">
        <v>8241</v>
      </c>
      <c r="B35" s="9">
        <v>2</v>
      </c>
      <c r="C35" s="9">
        <v>4</v>
      </c>
      <c r="D35" s="9">
        <v>1</v>
      </c>
      <c r="E35" s="9">
        <v>8</v>
      </c>
      <c r="F35" s="9">
        <v>15</v>
      </c>
      <c r="G35" s="5">
        <f t="shared" si="4"/>
        <v>3.6460865337870686E-3</v>
      </c>
      <c r="H35" s="5"/>
      <c r="I35" s="5"/>
    </row>
    <row r="36" spans="1:9" x14ac:dyDescent="0.25">
      <c r="A36" t="s">
        <v>8237</v>
      </c>
      <c r="B36" s="9">
        <v>3</v>
      </c>
      <c r="C36" s="9">
        <v>19</v>
      </c>
      <c r="D36" s="9"/>
      <c r="E36" s="9">
        <v>7</v>
      </c>
      <c r="F36" s="9">
        <v>29</v>
      </c>
      <c r="G36" s="5">
        <f t="shared" si="4"/>
        <v>7.0491006319883323E-3</v>
      </c>
      <c r="H36" s="5"/>
      <c r="I36" s="5"/>
    </row>
    <row r="37" spans="1:9" x14ac:dyDescent="0.25">
      <c r="A37" t="s">
        <v>8243</v>
      </c>
      <c r="B37" s="9"/>
      <c r="C37" s="9"/>
      <c r="D37" s="9"/>
      <c r="E37" s="9">
        <v>2</v>
      </c>
      <c r="F37" s="9">
        <v>2</v>
      </c>
      <c r="G37" s="5">
        <f t="shared" si="4"/>
        <v>4.8614487117160912E-4</v>
      </c>
      <c r="H37" s="5"/>
      <c r="I37" s="5"/>
    </row>
    <row r="38" spans="1:9" x14ac:dyDescent="0.25">
      <c r="A38" t="s">
        <v>8238</v>
      </c>
      <c r="B38" s="9">
        <v>1</v>
      </c>
      <c r="C38" s="9">
        <v>8</v>
      </c>
      <c r="D38" s="9">
        <v>3</v>
      </c>
      <c r="E38" s="9"/>
      <c r="F38" s="9">
        <v>12</v>
      </c>
      <c r="G38" s="5">
        <f t="shared" si="4"/>
        <v>2.9168692270296549E-3</v>
      </c>
      <c r="H38" s="5"/>
      <c r="I38" s="5"/>
    </row>
    <row r="39" spans="1:9" x14ac:dyDescent="0.25">
      <c r="A39" t="s">
        <v>8233</v>
      </c>
      <c r="B39" s="9">
        <v>4</v>
      </c>
      <c r="C39" s="9">
        <v>14</v>
      </c>
      <c r="D39" s="9">
        <v>1</v>
      </c>
      <c r="E39" s="9">
        <v>2</v>
      </c>
      <c r="F39" s="9">
        <v>21</v>
      </c>
      <c r="G39" s="5">
        <f t="shared" si="4"/>
        <v>5.1045211473018963E-3</v>
      </c>
      <c r="H39" s="5"/>
      <c r="I39" s="5"/>
    </row>
    <row r="40" spans="1:9" x14ac:dyDescent="0.25">
      <c r="A40" t="s">
        <v>8234</v>
      </c>
      <c r="B40" s="9"/>
      <c r="C40" s="9">
        <v>5</v>
      </c>
      <c r="D40" s="9"/>
      <c r="E40" s="9">
        <v>2</v>
      </c>
      <c r="F40" s="9">
        <v>7</v>
      </c>
      <c r="G40" s="5">
        <f t="shared" si="4"/>
        <v>1.7015070491006321E-3</v>
      </c>
      <c r="H40" s="5"/>
      <c r="I40" s="5"/>
    </row>
    <row r="41" spans="1:9" x14ac:dyDescent="0.25">
      <c r="A41" t="s">
        <v>8228</v>
      </c>
      <c r="B41" s="9">
        <v>4</v>
      </c>
      <c r="C41" s="9">
        <v>5</v>
      </c>
      <c r="D41" s="9"/>
      <c r="E41" s="9">
        <v>3</v>
      </c>
      <c r="F41" s="9">
        <v>12</v>
      </c>
      <c r="G41" s="5">
        <f t="shared" si="4"/>
        <v>2.9168692270296549E-3</v>
      </c>
      <c r="H41" s="5"/>
      <c r="I41" s="5"/>
    </row>
    <row r="42" spans="1:9" x14ac:dyDescent="0.25">
      <c r="A42" t="s">
        <v>8235</v>
      </c>
      <c r="B42" s="9">
        <v>5</v>
      </c>
      <c r="C42" s="9">
        <v>9</v>
      </c>
      <c r="D42" s="9"/>
      <c r="E42" s="9">
        <v>7</v>
      </c>
      <c r="F42" s="9">
        <v>21</v>
      </c>
      <c r="G42" s="5">
        <f t="shared" si="4"/>
        <v>5.1045211473018963E-3</v>
      </c>
      <c r="H42" s="5"/>
      <c r="I42" s="5"/>
    </row>
    <row r="43" spans="1:9" x14ac:dyDescent="0.25">
      <c r="A43" t="s">
        <v>8244</v>
      </c>
      <c r="B43" s="9"/>
      <c r="C43" s="9"/>
      <c r="D43" s="9"/>
      <c r="E43" s="9">
        <v>1</v>
      </c>
      <c r="F43" s="9">
        <v>1</v>
      </c>
      <c r="G43" s="5">
        <f t="shared" si="4"/>
        <v>2.4307243558580456E-4</v>
      </c>
      <c r="H43" s="5"/>
      <c r="I43" s="5"/>
    </row>
    <row r="44" spans="1:9" x14ac:dyDescent="0.25">
      <c r="A44" t="s">
        <v>8224</v>
      </c>
      <c r="B44" s="9">
        <v>257</v>
      </c>
      <c r="C44" s="9">
        <v>1097</v>
      </c>
      <c r="D44" s="9">
        <v>33</v>
      </c>
      <c r="E44" s="9">
        <v>1651</v>
      </c>
      <c r="F44" s="9">
        <v>3038</v>
      </c>
      <c r="G44" s="5">
        <f t="shared" si="4"/>
        <v>0.73845405930967434</v>
      </c>
      <c r="H44" s="5"/>
      <c r="I44" s="5"/>
    </row>
    <row r="45" spans="1:9" x14ac:dyDescent="0.25">
      <c r="A45" t="s">
        <v>8320</v>
      </c>
      <c r="B45" s="9">
        <v>349</v>
      </c>
      <c r="C45" s="9">
        <v>1530</v>
      </c>
      <c r="D45" s="9">
        <v>50</v>
      </c>
      <c r="E45" s="9">
        <v>2185</v>
      </c>
      <c r="F45" s="9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91EB1-6708-4745-A95C-EDCEFC904501}">
  <dimension ref="A1:F47"/>
  <sheetViews>
    <sheetView workbookViewId="0">
      <selection activeCell="M3" sqref="M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8322</v>
      </c>
    </row>
    <row r="2" spans="1:6" x14ac:dyDescent="0.25">
      <c r="A2" s="7" t="s">
        <v>8308</v>
      </c>
      <c r="B2" t="s">
        <v>8322</v>
      </c>
    </row>
    <row r="4" spans="1:6" x14ac:dyDescent="0.25">
      <c r="A4" s="7" t="s">
        <v>8323</v>
      </c>
      <c r="B4" s="7" t="s">
        <v>8321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8FF72-B53E-43BD-8ECB-547016F5B183}">
  <dimension ref="A1:F18"/>
  <sheetViews>
    <sheetView workbookViewId="0">
      <selection activeCell="B2" sqref="B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8308</v>
      </c>
      <c r="B1" t="s">
        <v>8322</v>
      </c>
    </row>
    <row r="2" spans="1:6" x14ac:dyDescent="0.25">
      <c r="A2" s="7" t="s">
        <v>8379</v>
      </c>
      <c r="B2" t="s">
        <v>8322</v>
      </c>
    </row>
    <row r="4" spans="1:6" x14ac:dyDescent="0.25">
      <c r="A4" s="7" t="s">
        <v>8323</v>
      </c>
      <c r="B4" s="7" t="s">
        <v>8321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1" t="s">
        <v>8373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5">
      <c r="A7" s="11" t="s">
        <v>8374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5">
      <c r="A8" s="11" t="s">
        <v>8375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5">
      <c r="A9" s="11" t="s">
        <v>8376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5">
      <c r="A10" s="11" t="s">
        <v>8367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5">
      <c r="A11" s="11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5">
      <c r="A12" s="11" t="s">
        <v>8368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5">
      <c r="A13" s="11" t="s">
        <v>8369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5">
      <c r="A14" s="11" t="s">
        <v>8370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5">
      <c r="A15" s="11" t="s">
        <v>8371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5">
      <c r="A16" s="11" t="s">
        <v>8372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5">
      <c r="A17" s="11" t="s">
        <v>8378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5">
      <c r="A18" s="11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F22AF-79EE-4B83-BFC0-88068ABF494A}">
  <dimension ref="A1:H13"/>
  <sheetViews>
    <sheetView workbookViewId="0">
      <selection activeCell="L30" sqref="L30"/>
    </sheetView>
  </sheetViews>
  <sheetFormatPr defaultRowHeight="15" x14ac:dyDescent="0.25"/>
  <cols>
    <col min="1" max="1" width="28.140625" bestFit="1" customWidth="1"/>
    <col min="2" max="2" width="18.5703125" bestFit="1" customWidth="1"/>
    <col min="3" max="3" width="14.7109375" bestFit="1" customWidth="1"/>
    <col min="4" max="4" width="17.5703125" bestFit="1" customWidth="1"/>
    <col min="5" max="5" width="13.5703125" bestFit="1" customWidth="1"/>
    <col min="6" max="6" width="21.42578125" bestFit="1" customWidth="1"/>
    <col min="7" max="7" width="17.5703125" bestFit="1" customWidth="1"/>
    <col min="8" max="8" width="24.140625" bestFit="1" customWidth="1"/>
  </cols>
  <sheetData>
    <row r="1" spans="1:8" x14ac:dyDescent="0.25">
      <c r="A1" s="12" t="s">
        <v>8380</v>
      </c>
      <c r="B1" s="12" t="s">
        <v>8387</v>
      </c>
      <c r="C1" s="12" t="s">
        <v>8386</v>
      </c>
      <c r="D1" s="12" t="s">
        <v>8385</v>
      </c>
      <c r="E1" s="12" t="s">
        <v>8384</v>
      </c>
      <c r="F1" s="12" t="s">
        <v>8383</v>
      </c>
      <c r="G1" s="12" t="s">
        <v>8382</v>
      </c>
      <c r="H1" s="12" t="s">
        <v>8381</v>
      </c>
    </row>
    <row r="2" spans="1:8" x14ac:dyDescent="0.25">
      <c r="A2" t="s">
        <v>8388</v>
      </c>
      <c r="B2">
        <f>+COUNTIFS(Data!$D$2:$D$4115,"&lt;1000",Data!$F$2:$F$4115,RIGHT(B$1,LEN(B$1)-7))</f>
        <v>322</v>
      </c>
      <c r="C2">
        <f>+COUNTIFS(Data!$D$2:$D$4115,"&lt;1000",Data!$F$2:$F$4115,RIGHT(C$1,LEN(C$1)-7))</f>
        <v>113</v>
      </c>
      <c r="D2">
        <f>+COUNTIFS(Data!$D$2:$D$4115,"&lt;1000",Data!$F$2:$F$4115,RIGHT(D$1,LEN(D$1)-7))</f>
        <v>18</v>
      </c>
      <c r="E2">
        <f>+SUM(B2:D2)</f>
        <v>453</v>
      </c>
      <c r="F2" s="5">
        <f>+B2/$E2</f>
        <v>0.71081677704194257</v>
      </c>
      <c r="G2" s="5">
        <f t="shared" ref="G2:G13" si="0">+C2/$E2</f>
        <v>0.24944812362030905</v>
      </c>
      <c r="H2" s="5">
        <f t="shared" ref="H2:H13" si="1">+D2/$E2</f>
        <v>3.9735099337748346E-2</v>
      </c>
    </row>
    <row r="3" spans="1:8" x14ac:dyDescent="0.25">
      <c r="A3" t="s">
        <v>8389</v>
      </c>
      <c r="B3">
        <f>+COUNTIFS(Data!$D$2:$D$4115,"&gt;="&amp;LEFT($A3,FIND("to",$A3)-2),Data!$D$2:$D$4115,"&lt;="&amp;RIGHT($A3,LEN($A3)-FIND("to",$A3)-2),Data!$F$2:$F$4115,RIGHT(B$1,LEN(B$1)-7))</f>
        <v>932</v>
      </c>
      <c r="C3">
        <f>+COUNTIFS(Data!$D$2:$D$4115,"&gt;="&amp;LEFT($A3,FIND("to",$A3)-2),Data!$D$2:$D$4115,"&lt;="&amp;RIGHT($A3,LEN($A3)-FIND("to",$A3)-2),Data!$F$2:$F$4115,RIGHT(C$1,LEN(C$1)-7))</f>
        <v>420</v>
      </c>
      <c r="D3">
        <f>+COUNTIFS(Data!$D$2:$D$4115,"&gt;="&amp;LEFT($A3,FIND("to",$A3)-2),Data!$D$2:$D$4115,"&lt;="&amp;RIGHT($A3,LEN($A3)-FIND("to",$A3)-2),Data!$F$2:$F$4115,RIGHT(D$1,LEN(D$1)-7))</f>
        <v>60</v>
      </c>
      <c r="E3">
        <f t="shared" ref="E3:E13" si="2">+SUM(B3:D3)</f>
        <v>1412</v>
      </c>
      <c r="F3" s="5">
        <f t="shared" ref="F3:F13" si="3">+B3/$E3</f>
        <v>0.66005665722379603</v>
      </c>
      <c r="G3" s="5">
        <f t="shared" si="0"/>
        <v>0.29745042492917845</v>
      </c>
      <c r="H3" s="5">
        <f t="shared" si="1"/>
        <v>4.2492917847025496E-2</v>
      </c>
    </row>
    <row r="4" spans="1:8" x14ac:dyDescent="0.25">
      <c r="A4" t="s">
        <v>8390</v>
      </c>
      <c r="B4">
        <f>+COUNTIFS(Data!$D$2:$D$4115,"&gt;="&amp;LEFT($A4,FIND("to",$A4)-2),Data!$D$2:$D$4115,"&lt;="&amp;RIGHT($A4,LEN($A4)-FIND("to",$A4)-2),Data!$F$2:$F$4115,RIGHT(B$1,LEN(B$1)-7))</f>
        <v>381</v>
      </c>
      <c r="C4">
        <f>+COUNTIFS(Data!$D$2:$D$4115,"&gt;="&amp;LEFT($A4,FIND("to",$A4)-2),Data!$D$2:$D$4115,"&lt;="&amp;RIGHT($A4,LEN($A4)-FIND("to",$A4)-2),Data!$F$2:$F$4115,RIGHT(C$1,LEN(C$1)-7))</f>
        <v>283</v>
      </c>
      <c r="D4">
        <f>+COUNTIFS(Data!$D$2:$D$4115,"&gt;="&amp;LEFT($A4,FIND("to",$A4)-2),Data!$D$2:$D$4115,"&lt;="&amp;RIGHT($A4,LEN($A4)-FIND("to",$A4)-2),Data!$F$2:$F$4115,RIGHT(D$1,LEN(D$1)-7))</f>
        <v>52</v>
      </c>
      <c r="E4">
        <f t="shared" si="2"/>
        <v>716</v>
      </c>
      <c r="F4" s="5">
        <f t="shared" si="3"/>
        <v>0.53212290502793291</v>
      </c>
      <c r="G4" s="5">
        <f t="shared" si="0"/>
        <v>0.39525139664804471</v>
      </c>
      <c r="H4" s="5">
        <f t="shared" si="1"/>
        <v>7.2625698324022353E-2</v>
      </c>
    </row>
    <row r="5" spans="1:8" x14ac:dyDescent="0.25">
      <c r="A5" t="s">
        <v>8391</v>
      </c>
      <c r="B5">
        <f>+COUNTIFS(Data!$D$2:$D$4115,"&gt;="&amp;LEFT($A5,FIND("to",$A5)-2),Data!$D$2:$D$4115,"&lt;="&amp;RIGHT($A5,LEN($A5)-FIND("to",$A5)-2),Data!$F$2:$F$4115,RIGHT(B$1,LEN(B$1)-7))</f>
        <v>168</v>
      </c>
      <c r="C5">
        <f>+COUNTIFS(Data!$D$2:$D$4115,"&gt;="&amp;LEFT($A5,FIND("to",$A5)-2),Data!$D$2:$D$4115,"&lt;="&amp;RIGHT($A5,LEN($A5)-FIND("to",$A5)-2),Data!$F$2:$F$4115,RIGHT(C$1,LEN(C$1)-7))</f>
        <v>144</v>
      </c>
      <c r="D5">
        <f>+COUNTIFS(Data!$D$2:$D$4115,"&gt;="&amp;LEFT($A5,FIND("to",$A5)-2),Data!$D$2:$D$4115,"&lt;="&amp;RIGHT($A5,LEN($A5)-FIND("to",$A5)-2),Data!$F$2:$F$4115,RIGHT(D$1,LEN(D$1)-7))</f>
        <v>40</v>
      </c>
      <c r="E5">
        <f t="shared" si="2"/>
        <v>352</v>
      </c>
      <c r="F5" s="5">
        <f t="shared" si="3"/>
        <v>0.47727272727272729</v>
      </c>
      <c r="G5" s="5">
        <f t="shared" si="0"/>
        <v>0.40909090909090912</v>
      </c>
      <c r="H5" s="5">
        <f t="shared" si="1"/>
        <v>0.11363636363636363</v>
      </c>
    </row>
    <row r="6" spans="1:8" x14ac:dyDescent="0.25">
      <c r="A6" t="s">
        <v>8392</v>
      </c>
      <c r="B6">
        <f>+COUNTIFS(Data!$D$2:$D$4115,"&gt;="&amp;LEFT($A6,FIND("to",$A6)-2),Data!$D$2:$D$4115,"&lt;="&amp;RIGHT($A6,LEN($A6)-FIND("to",$A6)-2),Data!$F$2:$F$4115,RIGHT(B$1,LEN(B$1)-7))</f>
        <v>94</v>
      </c>
      <c r="C6">
        <f>+COUNTIFS(Data!$D$2:$D$4115,"&gt;="&amp;LEFT($A6,FIND("to",$A6)-2),Data!$D$2:$D$4115,"&lt;="&amp;RIGHT($A6,LEN($A6)-FIND("to",$A6)-2),Data!$F$2:$F$4115,RIGHT(C$1,LEN(C$1)-7))</f>
        <v>90</v>
      </c>
      <c r="D6">
        <f>+COUNTIFS(Data!$D$2:$D$4115,"&gt;="&amp;LEFT($A6,FIND("to",$A6)-2),Data!$D$2:$D$4115,"&lt;="&amp;RIGHT($A6,LEN($A6)-FIND("to",$A6)-2),Data!$F$2:$F$4115,RIGHT(D$1,LEN(D$1)-7))</f>
        <v>17</v>
      </c>
      <c r="E6">
        <f t="shared" si="2"/>
        <v>201</v>
      </c>
      <c r="F6" s="5">
        <f t="shared" si="3"/>
        <v>0.46766169154228854</v>
      </c>
      <c r="G6" s="5">
        <f t="shared" si="0"/>
        <v>0.44776119402985076</v>
      </c>
      <c r="H6" s="5">
        <f t="shared" si="1"/>
        <v>8.45771144278607E-2</v>
      </c>
    </row>
    <row r="7" spans="1:8" x14ac:dyDescent="0.25">
      <c r="A7" t="s">
        <v>8393</v>
      </c>
      <c r="B7">
        <f>+COUNTIFS(Data!$D$2:$D$4115,"&gt;="&amp;LEFT($A7,FIND("to",$A7)-2),Data!$D$2:$D$4115,"&lt;="&amp;RIGHT($A7,LEN($A7)-FIND("to",$A7)-2),Data!$F$2:$F$4115,RIGHT(B$1,LEN(B$1)-7))</f>
        <v>62</v>
      </c>
      <c r="C7">
        <f>+COUNTIFS(Data!$D$2:$D$4115,"&gt;="&amp;LEFT($A7,FIND("to",$A7)-2),Data!$D$2:$D$4115,"&lt;="&amp;RIGHT($A7,LEN($A7)-FIND("to",$A7)-2),Data!$F$2:$F$4115,RIGHT(C$1,LEN(C$1)-7))</f>
        <v>72</v>
      </c>
      <c r="D7">
        <f>+COUNTIFS(Data!$D$2:$D$4115,"&gt;="&amp;LEFT($A7,FIND("to",$A7)-2),Data!$D$2:$D$4115,"&lt;="&amp;RIGHT($A7,LEN($A7)-FIND("to",$A7)-2),Data!$F$2:$F$4115,RIGHT(D$1,LEN(D$1)-7))</f>
        <v>14</v>
      </c>
      <c r="E7">
        <f t="shared" si="2"/>
        <v>148</v>
      </c>
      <c r="F7" s="5">
        <f t="shared" si="3"/>
        <v>0.41891891891891891</v>
      </c>
      <c r="G7" s="5">
        <f t="shared" si="0"/>
        <v>0.48648648648648651</v>
      </c>
      <c r="H7" s="5">
        <f t="shared" si="1"/>
        <v>9.45945945945946E-2</v>
      </c>
    </row>
    <row r="8" spans="1:8" x14ac:dyDescent="0.25">
      <c r="A8" t="s">
        <v>8394</v>
      </c>
      <c r="B8">
        <f>+COUNTIFS(Data!$D$2:$D$4115,"&gt;="&amp;LEFT($A8,FIND("to",$A8)-2),Data!$D$2:$D$4115,"&lt;="&amp;RIGHT($A8,LEN($A8)-FIND("to",$A8)-2),Data!$F$2:$F$4115,RIGHT(B$1,LEN(B$1)-7))</f>
        <v>55</v>
      </c>
      <c r="C8">
        <f>+COUNTIFS(Data!$D$2:$D$4115,"&gt;="&amp;LEFT($A8,FIND("to",$A8)-2),Data!$D$2:$D$4115,"&lt;="&amp;RIGHT($A8,LEN($A8)-FIND("to",$A8)-2),Data!$F$2:$F$4115,RIGHT(C$1,LEN(C$1)-7))</f>
        <v>64</v>
      </c>
      <c r="D8">
        <f>+COUNTIFS(Data!$D$2:$D$4115,"&gt;="&amp;LEFT($A8,FIND("to",$A8)-2),Data!$D$2:$D$4115,"&lt;="&amp;RIGHT($A8,LEN($A8)-FIND("to",$A8)-2),Data!$F$2:$F$4115,RIGHT(D$1,LEN(D$1)-7))</f>
        <v>18</v>
      </c>
      <c r="E8">
        <f t="shared" si="2"/>
        <v>137</v>
      </c>
      <c r="F8" s="5">
        <f t="shared" si="3"/>
        <v>0.40145985401459855</v>
      </c>
      <c r="G8" s="5">
        <f t="shared" si="0"/>
        <v>0.46715328467153283</v>
      </c>
      <c r="H8" s="5">
        <f t="shared" si="1"/>
        <v>0.13138686131386862</v>
      </c>
    </row>
    <row r="9" spans="1:8" x14ac:dyDescent="0.25">
      <c r="A9" t="s">
        <v>8395</v>
      </c>
      <c r="B9">
        <f>+COUNTIFS(Data!$D$2:$D$4115,"&gt;="&amp;LEFT($A9,FIND("to",$A9)-2),Data!$D$2:$D$4115,"&lt;="&amp;RIGHT($A9,LEN($A9)-FIND("to",$A9)-2),Data!$F$2:$F$4115,RIGHT(B$1,LEN(B$1)-7))</f>
        <v>32</v>
      </c>
      <c r="C9">
        <f>+COUNTIFS(Data!$D$2:$D$4115,"&gt;="&amp;LEFT($A9,FIND("to",$A9)-2),Data!$D$2:$D$4115,"&lt;="&amp;RIGHT($A9,LEN($A9)-FIND("to",$A9)-2),Data!$F$2:$F$4115,RIGHT(C$1,LEN(C$1)-7))</f>
        <v>37</v>
      </c>
      <c r="D9">
        <f>+COUNTIFS(Data!$D$2:$D$4115,"&gt;="&amp;LEFT($A9,FIND("to",$A9)-2),Data!$D$2:$D$4115,"&lt;="&amp;RIGHT($A9,LEN($A9)-FIND("to",$A9)-2),Data!$F$2:$F$4115,RIGHT(D$1,LEN(D$1)-7))</f>
        <v>13</v>
      </c>
      <c r="E9">
        <f t="shared" si="2"/>
        <v>82</v>
      </c>
      <c r="F9" s="5">
        <f t="shared" si="3"/>
        <v>0.3902439024390244</v>
      </c>
      <c r="G9" s="5">
        <f t="shared" si="0"/>
        <v>0.45121951219512196</v>
      </c>
      <c r="H9" s="5">
        <f t="shared" si="1"/>
        <v>0.15853658536585366</v>
      </c>
    </row>
    <row r="10" spans="1:8" x14ac:dyDescent="0.25">
      <c r="A10" t="s">
        <v>8396</v>
      </c>
      <c r="B10">
        <f>+COUNTIFS(Data!$D$2:$D$4115,"&gt;="&amp;LEFT($A10,FIND("to",$A10)-2),Data!$D$2:$D$4115,"&lt;="&amp;RIGHT($A10,LEN($A10)-FIND("to",$A10)-2),Data!$F$2:$F$4115,RIGHT(B$1,LEN(B$1)-7))</f>
        <v>26</v>
      </c>
      <c r="C10">
        <f>+COUNTIFS(Data!$D$2:$D$4115,"&gt;="&amp;LEFT($A10,FIND("to",$A10)-2),Data!$D$2:$D$4115,"&lt;="&amp;RIGHT($A10,LEN($A10)-FIND("to",$A10)-2),Data!$F$2:$F$4115,RIGHT(C$1,LEN(C$1)-7))</f>
        <v>22</v>
      </c>
      <c r="D10">
        <f>+COUNTIFS(Data!$D$2:$D$4115,"&gt;="&amp;LEFT($A10,FIND("to",$A10)-2),Data!$D$2:$D$4115,"&lt;="&amp;RIGHT($A10,LEN($A10)-FIND("to",$A10)-2),Data!$F$2:$F$4115,RIGHT(D$1,LEN(D$1)-7))</f>
        <v>7</v>
      </c>
      <c r="E10">
        <f t="shared" si="2"/>
        <v>55</v>
      </c>
      <c r="F10" s="5">
        <f t="shared" si="3"/>
        <v>0.47272727272727272</v>
      </c>
      <c r="G10" s="5">
        <f t="shared" si="0"/>
        <v>0.4</v>
      </c>
      <c r="H10" s="5">
        <f t="shared" si="1"/>
        <v>0.12727272727272726</v>
      </c>
    </row>
    <row r="11" spans="1:8" x14ac:dyDescent="0.25">
      <c r="A11" t="s">
        <v>8397</v>
      </c>
      <c r="B11">
        <f>+COUNTIFS(Data!$D$2:$D$4115,"&gt;="&amp;LEFT($A11,FIND("to",$A11)-2),Data!$D$2:$D$4115,"&lt;="&amp;RIGHT($A11,LEN($A11)-FIND("to",$A11)-2),Data!$F$2:$F$4115,RIGHT(B$1,LEN(B$1)-7))</f>
        <v>21</v>
      </c>
      <c r="C11">
        <f>+COUNTIFS(Data!$D$2:$D$4115,"&gt;="&amp;LEFT($A11,FIND("to",$A11)-2),Data!$D$2:$D$4115,"&lt;="&amp;RIGHT($A11,LEN($A11)-FIND("to",$A11)-2),Data!$F$2:$F$4115,RIGHT(C$1,LEN(C$1)-7))</f>
        <v>16</v>
      </c>
      <c r="D11">
        <f>+COUNTIFS(Data!$D$2:$D$4115,"&gt;="&amp;LEFT($A11,FIND("to",$A11)-2),Data!$D$2:$D$4115,"&lt;="&amp;RIGHT($A11,LEN($A11)-FIND("to",$A11)-2),Data!$F$2:$F$4115,RIGHT(D$1,LEN(D$1)-7))</f>
        <v>6</v>
      </c>
      <c r="E11">
        <f t="shared" si="2"/>
        <v>43</v>
      </c>
      <c r="F11" s="5">
        <f t="shared" si="3"/>
        <v>0.48837209302325579</v>
      </c>
      <c r="G11" s="5">
        <f t="shared" si="0"/>
        <v>0.37209302325581395</v>
      </c>
      <c r="H11" s="5">
        <f t="shared" si="1"/>
        <v>0.13953488372093023</v>
      </c>
    </row>
    <row r="12" spans="1:8" x14ac:dyDescent="0.25">
      <c r="A12" t="s">
        <v>8398</v>
      </c>
      <c r="B12">
        <f>+COUNTIFS(Data!$D$2:$D$4115,"&gt;="&amp;LEFT($A12,FIND("to",$A12)-2),Data!$D$2:$D$4115,"&lt;="&amp;RIGHT($A12,LEN($A12)-FIND("to",$A12)-2),Data!$F$2:$F$4115,RIGHT(B$1,LEN(B$1)-7))</f>
        <v>6</v>
      </c>
      <c r="C12">
        <f>+COUNTIFS(Data!$D$2:$D$4115,"&gt;="&amp;LEFT($A12,FIND("to",$A12)-2),Data!$D$2:$D$4115,"&lt;="&amp;RIGHT($A12,LEN($A12)-FIND("to",$A12)-2),Data!$F$2:$F$4115,RIGHT(C$1,LEN(C$1)-7))</f>
        <v>11</v>
      </c>
      <c r="D12">
        <f>+COUNTIFS(Data!$D$2:$D$4115,"&gt;="&amp;LEFT($A12,FIND("to",$A12)-2),Data!$D$2:$D$4115,"&lt;="&amp;RIGHT($A12,LEN($A12)-FIND("to",$A12)-2),Data!$F$2:$F$4115,RIGHT(D$1,LEN(D$1)-7))</f>
        <v>4</v>
      </c>
      <c r="E12">
        <f t="shared" si="2"/>
        <v>21</v>
      </c>
      <c r="F12" s="5">
        <f t="shared" si="3"/>
        <v>0.2857142857142857</v>
      </c>
      <c r="G12" s="5">
        <f t="shared" si="0"/>
        <v>0.52380952380952384</v>
      </c>
      <c r="H12" s="5">
        <f t="shared" si="1"/>
        <v>0.19047619047619047</v>
      </c>
    </row>
    <row r="13" spans="1:8" x14ac:dyDescent="0.25">
      <c r="A13" t="s">
        <v>8399</v>
      </c>
      <c r="B13">
        <f>+COUNTIFS(Data!$D$2:$D$4115,"&gt;=50000",Data!$F$2:$F$4115,RIGHT(B$1,LEN(B$1)-7))</f>
        <v>86</v>
      </c>
      <c r="C13">
        <f>+COUNTIFS(Data!$D$2:$D$4115,"&gt;=50000",Data!$F$2:$F$4115,RIGHT(C$1,LEN(C$1)-7))</f>
        <v>258</v>
      </c>
      <c r="D13">
        <f>+COUNTIFS(Data!$D$2:$D$4115,"&gt;=50000",Data!$F$2:$F$4115,RIGHT(D$1,LEN(D$1)-7))</f>
        <v>100</v>
      </c>
      <c r="E13">
        <f t="shared" si="2"/>
        <v>444</v>
      </c>
      <c r="F13" s="5">
        <f t="shared" si="3"/>
        <v>0.19369369369369369</v>
      </c>
      <c r="G13" s="5">
        <f t="shared" si="0"/>
        <v>0.58108108108108103</v>
      </c>
      <c r="H13" s="5">
        <f t="shared" si="1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Pivot1</vt:lpstr>
      <vt:lpstr>Pivot2</vt:lpstr>
      <vt:lpstr>Pivot3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Maira Perez</cp:lastModifiedBy>
  <dcterms:created xsi:type="dcterms:W3CDTF">2017-04-20T15:17:24Z</dcterms:created>
  <dcterms:modified xsi:type="dcterms:W3CDTF">2018-11-15T17:30:49Z</dcterms:modified>
</cp:coreProperties>
</file>