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ysun\OneDrive\Desktop\"/>
    </mc:Choice>
  </mc:AlternateContent>
  <xr:revisionPtr revIDLastSave="0" documentId="13_ncr:1_{A15AF684-644E-4037-9C45-9E157418F56B}" xr6:coauthVersionLast="47" xr6:coauthVersionMax="47" xr10:uidLastSave="{00000000-0000-0000-0000-000000000000}"/>
  <bookViews>
    <workbookView xWindow="-120" yWindow="-120" windowWidth="29040" windowHeight="15840" xr2:uid="{EBF4F50A-B1B0-41A3-8DB6-9799324FDA3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C63" i="1"/>
  <c r="C62" i="1"/>
  <c r="C58" i="1"/>
  <c r="C57" i="1"/>
  <c r="C56" i="1"/>
  <c r="C55" i="1"/>
  <c r="C54" i="1"/>
  <c r="J46" i="1"/>
  <c r="L36" i="1" s="1"/>
  <c r="J36" i="1" s="1"/>
  <c r="J21" i="1"/>
  <c r="L24" i="1" s="1"/>
  <c r="J24" i="1" s="1"/>
  <c r="M12" i="1" s="1"/>
  <c r="J12" i="1" s="1"/>
  <c r="L37" i="1"/>
  <c r="M36" i="1"/>
  <c r="M35" i="1"/>
  <c r="L35" i="1"/>
  <c r="M32" i="1"/>
  <c r="L32" i="1"/>
  <c r="J32" i="1" s="1"/>
  <c r="M31" i="1"/>
  <c r="L31" i="1"/>
  <c r="M30" i="1"/>
  <c r="L30" i="1"/>
  <c r="J30" i="1" s="1"/>
  <c r="L12" i="1"/>
  <c r="M11" i="1"/>
  <c r="M10" i="1"/>
  <c r="L10" i="1"/>
  <c r="M7" i="1"/>
  <c r="L7" i="1"/>
  <c r="M6" i="1"/>
  <c r="L6" i="1"/>
  <c r="M5" i="1"/>
  <c r="L5" i="1"/>
  <c r="C44" i="1"/>
  <c r="C69" i="1" s="1"/>
  <c r="C43" i="1"/>
  <c r="C68" i="1" s="1"/>
  <c r="C41" i="1"/>
  <c r="C66" i="1" s="1"/>
  <c r="C40" i="1"/>
  <c r="C65" i="1" s="1"/>
  <c r="C39" i="1"/>
  <c r="C64" i="1" s="1"/>
  <c r="C35" i="1"/>
  <c r="C60" i="1" s="1"/>
  <c r="C34" i="1"/>
  <c r="C59" i="1" s="1"/>
  <c r="C19" i="1"/>
  <c r="C18" i="1"/>
  <c r="C16" i="1"/>
  <c r="C15" i="1"/>
  <c r="C14" i="1"/>
  <c r="C9" i="1"/>
  <c r="C10" i="1"/>
  <c r="J35" i="1"/>
  <c r="J31" i="1"/>
  <c r="J5" i="1"/>
  <c r="J7" i="1"/>
  <c r="J10" i="1"/>
  <c r="L49" i="1" l="1"/>
  <c r="J49" i="1" s="1"/>
  <c r="M37" i="1" s="1"/>
  <c r="J37" i="1" s="1"/>
  <c r="L11" i="1"/>
  <c r="J11" i="1" s="1"/>
</calcChain>
</file>

<file path=xl/sharedStrings.xml><?xml version="1.0" encoding="utf-8"?>
<sst xmlns="http://schemas.openxmlformats.org/spreadsheetml/2006/main" count="145" uniqueCount="57">
  <si>
    <t xml:space="preserve">Metrics </t>
  </si>
  <si>
    <t>OPERATING REVENUE</t>
  </si>
  <si>
    <t>OPERATING EXPENSE</t>
  </si>
  <si>
    <t>OPERATING INCOME</t>
  </si>
  <si>
    <t>TOTAL PAX REVENUE</t>
  </si>
  <si>
    <t>NET INCOME</t>
  </si>
  <si>
    <t>OPERATING MARGIN</t>
  </si>
  <si>
    <t>NET MARGIN</t>
  </si>
  <si>
    <t>ASM</t>
  </si>
  <si>
    <t>RPM</t>
  </si>
  <si>
    <t>CASM</t>
  </si>
  <si>
    <t>RASM</t>
  </si>
  <si>
    <t>PRASM</t>
  </si>
  <si>
    <t>YIELD</t>
  </si>
  <si>
    <t>LOAD FACTOR</t>
  </si>
  <si>
    <t>ANSWER</t>
  </si>
  <si>
    <t>CALCULATIONS</t>
  </si>
  <si>
    <t>FROM INCOME STATEMENT</t>
  </si>
  <si>
    <t>(NET PROFIT / OPERATING REVENUE)*100</t>
  </si>
  <si>
    <t>TOTAL REVENUE /  ASM</t>
  </si>
  <si>
    <t>TOTAL PASSENGER (TICKET) REVENUE / ASM</t>
  </si>
  <si>
    <t>TOTAL PASSENGER (TICKET) REVENUE / RPM</t>
  </si>
  <si>
    <t>(RPM / ASM)*100</t>
  </si>
  <si>
    <t>(OPERATING PROFIT / OPERATING REVENUE)*100</t>
  </si>
  <si>
    <t>Ryanair - 2021</t>
  </si>
  <si>
    <t>TOTAL COST / ASM</t>
  </si>
  <si>
    <t>Ryanair - 2022</t>
  </si>
  <si>
    <t>ITEM</t>
  </si>
  <si>
    <t>LIQUIDITY RATIOS</t>
  </si>
  <si>
    <t>WORKING CAPITAL</t>
  </si>
  <si>
    <t>CURRENT RATIO</t>
  </si>
  <si>
    <t>NET DEBT</t>
  </si>
  <si>
    <t>CALCULATION</t>
  </si>
  <si>
    <t>FIGURE 1</t>
  </si>
  <si>
    <t>FIGURE 2</t>
  </si>
  <si>
    <t>CURRENT ASSETS - CURRENT LIABILITIES</t>
  </si>
  <si>
    <t>CURRENT ASSETS / CURRENT LIABILITIES</t>
  </si>
  <si>
    <t>TOTAL LIAB + CASH + CASH EQUIV + SHORT TERM INV</t>
  </si>
  <si>
    <t>LONG-TERM RISK RATIOS</t>
  </si>
  <si>
    <t>DEBT-EQUITY RATIO</t>
  </si>
  <si>
    <t>TIMES INTEREST EARNED</t>
  </si>
  <si>
    <t>NET DEBT TO EBITDA</t>
  </si>
  <si>
    <t>TOTAL LIABILITIES / TOTAL SHAREHOLDERS EQUITY</t>
  </si>
  <si>
    <t>OPERATING INCOME / INTEREST EXPENSE</t>
  </si>
  <si>
    <t>NET DEBT / EBITDA</t>
  </si>
  <si>
    <t>CURRENT ASSETS</t>
  </si>
  <si>
    <t>CURRENT LIABILITIES</t>
  </si>
  <si>
    <t>SHAREHOLDER EQUITY</t>
  </si>
  <si>
    <t>TOTAL LIABILITIES</t>
  </si>
  <si>
    <t>CASH + CASH EQUIV</t>
  </si>
  <si>
    <t>SHORT TERM INV</t>
  </si>
  <si>
    <t>INTEREST EXPENSE</t>
  </si>
  <si>
    <t>OPERATING INCOME + DEPRECIATION + AMORTIZATION</t>
  </si>
  <si>
    <t>EBITDA</t>
  </si>
  <si>
    <t>RATIO CALCULATIONS</t>
  </si>
  <si>
    <t>PERCENTAGE</t>
  </si>
  <si>
    <t>2021 VS 2022 PERCENTAGE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</si>
</sst>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,##0;[Red]\-[$€-2]\ #,##0"/>
    <numFmt numFmtId="165" formatCode="[$€-2]\ #,##0.00;[Red]\-[$€-2]\ #,##0.00"/>
    <numFmt numFmtId="166" formatCode="[$€-2]\ #,##0"/>
    <numFmt numFmtId="167" formatCode="[$€-2]\ #,##0;\-[$€-2]\ #,##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gency FB"/>
      <family val="2"/>
    </font>
    <font>
      <sz val="12"/>
      <color theme="1"/>
      <name val="Agency FB"/>
      <family val="2"/>
    </font>
    <font>
      <sz val="14"/>
      <color theme="1"/>
      <name val="Agency FB"/>
      <family val="2"/>
    </font>
    <font>
      <b/>
      <sz val="12"/>
      <color theme="1"/>
      <name val="Agency FB"/>
      <family val="2"/>
    </font>
    <font>
      <sz val="16"/>
      <color theme="1"/>
      <name val="Agency FB"/>
      <family val="2"/>
    </font>
    <font>
      <b/>
      <sz val="11"/>
      <color theme="1"/>
      <name val="Agency FB"/>
      <family val="2"/>
    </font>
    <font>
      <sz val="14"/>
      <color theme="1"/>
      <name val="Aptos Narrow"/>
      <family val="2"/>
      <scheme val="minor"/>
    </font>
    <font>
      <sz val="11"/>
      <color rgb="FF212529"/>
      <name val="Verdan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164" fontId="2" fillId="0" borderId="14" xfId="0" applyNumberFormat="1" applyFont="1" applyBorder="1"/>
    <xf numFmtId="164" fontId="2" fillId="0" borderId="15" xfId="0" applyNumberFormat="1" applyFont="1" applyBorder="1"/>
    <xf numFmtId="10" fontId="2" fillId="0" borderId="15" xfId="0" applyNumberFormat="1" applyFont="1" applyBorder="1"/>
    <xf numFmtId="165" fontId="2" fillId="0" borderId="15" xfId="0" applyNumberFormat="1" applyFont="1" applyBorder="1"/>
    <xf numFmtId="3" fontId="2" fillId="0" borderId="15" xfId="0" applyNumberFormat="1" applyFont="1" applyBorder="1"/>
    <xf numFmtId="10" fontId="2" fillId="0" borderId="16" xfId="0" applyNumberFormat="1" applyFont="1" applyBorder="1"/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166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166" fontId="1" fillId="0" borderId="1" xfId="0" applyNumberFormat="1" applyFont="1" applyBorder="1"/>
    <xf numFmtId="167" fontId="1" fillId="0" borderId="1" xfId="0" applyNumberFormat="1" applyFont="1" applyBorder="1"/>
    <xf numFmtId="166" fontId="1" fillId="0" borderId="3" xfId="0" applyNumberFormat="1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166" fontId="1" fillId="0" borderId="8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0" fontId="1" fillId="0" borderId="0" xfId="0" applyFont="1" applyAlignment="1">
      <alignment horizontal="center"/>
    </xf>
    <xf numFmtId="0" fontId="6" fillId="0" borderId="0" xfId="0" applyFont="1"/>
    <xf numFmtId="9" fontId="0" fillId="0" borderId="0" xfId="0" applyNumberFormat="1"/>
    <xf numFmtId="9" fontId="1" fillId="0" borderId="0" xfId="0" applyNumberFormat="1" applyFont="1"/>
    <xf numFmtId="0" fontId="6" fillId="0" borderId="2" xfId="0" applyFont="1" applyBorder="1"/>
    <xf numFmtId="0" fontId="6" fillId="0" borderId="5" xfId="0" applyFont="1" applyBorder="1"/>
    <xf numFmtId="0" fontId="6" fillId="0" borderId="7" xfId="0" applyFont="1" applyBorder="1"/>
    <xf numFmtId="0" fontId="1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3" fontId="0" fillId="0" borderId="0" xfId="0" applyNumberForma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family val="2"/>
        <scheme val="none"/>
      </font>
      <numFmt numFmtId="166" formatCode="[$€-2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family val="2"/>
        <scheme val="none"/>
      </font>
      <numFmt numFmtId="166" formatCode="[$€-2]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gency FB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gency FB"/>
        <family val="2"/>
        <scheme val="none"/>
      </font>
      <numFmt numFmtId="165" formatCode="[$€-2]\ #,##0.00;[Red]\-[$€-2]\ #,##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gency FB"/>
        <family val="2"/>
        <scheme val="none"/>
      </font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gency FB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gency FB"/>
        <family val="2"/>
        <scheme val="none"/>
      </font>
      <numFmt numFmtId="165" formatCode="[$€-2]\ #,##0.00;[Red]\-[$€-2]\ #,##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gency FB"/>
        <family val="2"/>
        <scheme val="none"/>
      </font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254BB1-FED3-4F80-8BFA-6BC26DCF66F3}" name="Table6" displayName="Table6" ref="B3:D19" totalsRowShown="0" tableBorderDxfId="20">
  <autoFilter ref="B3:D19" xr:uid="{99254BB1-FED3-4F80-8BFA-6BC26DCF66F3}"/>
  <tableColumns count="3">
    <tableColumn id="1" xr3:uid="{C70CB21C-C75C-4623-9A96-010AFAF2CDE4}" name="ITEM" dataDxfId="19"/>
    <tableColumn id="2" xr3:uid="{61D1542E-70AD-47CA-B7D6-FE1BDE1D4133}" name="ANSWER" dataDxfId="18"/>
    <tableColumn id="3" xr3:uid="{E38210B0-CA0A-42EA-A2CF-C85BEA13A80F}" name="CALCULATIONS" dataDxfId="17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80AEF7-B801-4705-B693-7D1F329E6C77}" name="Table7" displayName="Table7" ref="B28:D44" totalsRowShown="0" tableBorderDxfId="16">
  <autoFilter ref="B28:D44" xr:uid="{9C80AEF7-B801-4705-B693-7D1F329E6C77}"/>
  <tableColumns count="3">
    <tableColumn id="1" xr3:uid="{410C5411-DADF-4ECC-B677-FCE55762DF11}" name="ITEM" dataDxfId="15"/>
    <tableColumn id="2" xr3:uid="{456739C4-3995-45DF-9020-9804C26FBC91}" name="ANSWER" dataDxfId="14"/>
    <tableColumn id="3" xr3:uid="{3A5C8ECF-BE0C-4EE7-8DD6-51FD771B8AE0}" name="CALCULATIONS" dataDxfId="13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4424E0-2D7A-48BF-B996-F6887BA8746B}" name="Table9" displayName="Table9" ref="I3:M12" totalsRowShown="0" headerRowDxfId="12">
  <autoFilter ref="I3:M12" xr:uid="{4F4424E0-2D7A-48BF-B996-F6887BA8746B}"/>
  <tableColumns count="5">
    <tableColumn id="1" xr3:uid="{CB388F65-C8AF-4DDC-A09F-19EEE55E21E0}" name="ITEM" dataDxfId="11"/>
    <tableColumn id="2" xr3:uid="{D3963B9E-5BC0-48C5-929C-62DA7278DAC3}" name="ANSWER" dataDxfId="10"/>
    <tableColumn id="3" xr3:uid="{40D0CC38-F9CE-46EE-B0A7-4FA27E66861F}" name="CALCULATION" dataDxfId="9"/>
    <tableColumn id="4" xr3:uid="{0BD2022A-4922-4124-9E9E-7BA93CCDD10D}" name="FIGURE 1"/>
    <tableColumn id="5" xr3:uid="{694D4C8D-E9F9-4C65-A316-6C68B5CF4C68}" name="FIGURE 2" dataDxfId="8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2142E2C-7764-4180-BC21-18CB09F2A81E}" name="Table10" displayName="Table10" ref="I28:M37" totalsRowShown="0" headerRowDxfId="7">
  <autoFilter ref="I28:M37" xr:uid="{C2142E2C-7764-4180-BC21-18CB09F2A81E}"/>
  <tableColumns count="5">
    <tableColumn id="1" xr3:uid="{BAEB772B-361A-4614-8E7A-18922F0F6A43}" name="ITEM" dataDxfId="6"/>
    <tableColumn id="2" xr3:uid="{8D0BA91E-7957-4B82-B565-C43667C2E346}" name="ANSWER" dataDxfId="5"/>
    <tableColumn id="3" xr3:uid="{C9550A94-EAA5-460A-8997-7756FC49CBA3}" name="CALCULATION" dataDxfId="4"/>
    <tableColumn id="4" xr3:uid="{6B39B190-C55B-4091-AC0E-176EE2CB9AF3}" name="FIGURE 1"/>
    <tableColumn id="5" xr3:uid="{46ADE1D0-2B4E-489D-8E9D-5A7243A834E3}" name="FIGURE 2" dataDxfId="3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AD6D56B-D186-480B-85D2-880D90CB09DB}" name="Table11" displayName="Table11" ref="B53:C69" totalsRowShown="0" headerRowDxfId="2">
  <autoFilter ref="B53:C69" xr:uid="{FAD6D56B-D186-480B-85D2-880D90CB09DB}"/>
  <tableColumns count="2">
    <tableColumn id="1" xr3:uid="{14B1E4AC-96E2-43EB-9FD8-22691B06A54C}" name="ITEM" dataDxfId="1"/>
    <tableColumn id="2" xr3:uid="{A21BA3E5-DFB1-425A-9039-64F8BD140CB8}" name="PERCENTAGE" dataDxfId="0">
      <calculatedColumnFormula>(C29/C4)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802B-FC59-4CE8-9513-25D9D97858CA}">
  <dimension ref="B2:M73"/>
  <sheetViews>
    <sheetView tabSelected="1" topLeftCell="A20" zoomScale="86" zoomScaleNormal="85" workbookViewId="0">
      <selection activeCell="J32" sqref="J32"/>
    </sheetView>
  </sheetViews>
  <sheetFormatPr defaultRowHeight="15" x14ac:dyDescent="0.25"/>
  <cols>
    <col min="2" max="2" width="19.85546875" customWidth="1"/>
    <col min="3" max="3" width="14" customWidth="1"/>
    <col min="4" max="4" width="44.140625" bestFit="1" customWidth="1"/>
    <col min="9" max="9" width="24.28515625" bestFit="1" customWidth="1"/>
    <col min="10" max="10" width="16.85546875" bestFit="1" customWidth="1"/>
    <col min="11" max="11" width="50" bestFit="1" customWidth="1"/>
    <col min="12" max="13" width="14.28515625" bestFit="1" customWidth="1"/>
  </cols>
  <sheetData>
    <row r="2" spans="2:13" ht="19.5" x14ac:dyDescent="0.25">
      <c r="B2" s="19" t="s">
        <v>0</v>
      </c>
      <c r="C2" s="41" t="s">
        <v>24</v>
      </c>
      <c r="D2" s="41"/>
      <c r="H2" s="1"/>
      <c r="I2" s="9" t="s">
        <v>54</v>
      </c>
      <c r="J2" s="1"/>
      <c r="K2" s="19">
        <v>2021</v>
      </c>
      <c r="L2" s="1"/>
      <c r="M2" s="1"/>
    </row>
    <row r="3" spans="2:13" ht="16.5" thickBot="1" x14ac:dyDescent="0.3">
      <c r="B3" s="2" t="s">
        <v>27</v>
      </c>
      <c r="C3" s="8" t="s">
        <v>15</v>
      </c>
      <c r="D3" s="8" t="s">
        <v>16</v>
      </c>
      <c r="I3" s="1" t="s">
        <v>27</v>
      </c>
      <c r="J3" s="1" t="s">
        <v>15</v>
      </c>
      <c r="K3" s="1" t="s">
        <v>32</v>
      </c>
      <c r="L3" s="1" t="s">
        <v>33</v>
      </c>
      <c r="M3" s="1" t="s">
        <v>34</v>
      </c>
    </row>
    <row r="4" spans="2:13" ht="15.75" x14ac:dyDescent="0.25">
      <c r="B4" s="3" t="s">
        <v>1</v>
      </c>
      <c r="C4" s="10">
        <v>1635800000</v>
      </c>
      <c r="D4" s="5" t="s">
        <v>17</v>
      </c>
      <c r="I4" s="34" t="s">
        <v>28</v>
      </c>
      <c r="J4" s="20"/>
      <c r="K4" s="33"/>
      <c r="L4" s="1"/>
      <c r="M4" s="1"/>
    </row>
    <row r="5" spans="2:13" ht="15.75" x14ac:dyDescent="0.25">
      <c r="B5" s="4" t="s">
        <v>2</v>
      </c>
      <c r="C5" s="11">
        <v>2475200000</v>
      </c>
      <c r="D5" s="6" t="s">
        <v>17</v>
      </c>
      <c r="I5" s="1" t="s">
        <v>29</v>
      </c>
      <c r="J5" s="20">
        <f>L5-M5</f>
        <v>-68600000</v>
      </c>
      <c r="K5" s="33" t="s">
        <v>35</v>
      </c>
      <c r="L5" s="20">
        <f>J15</f>
        <v>3458300000</v>
      </c>
      <c r="M5" s="20">
        <f>J16</f>
        <v>3526900000</v>
      </c>
    </row>
    <row r="6" spans="2:13" ht="15.75" x14ac:dyDescent="0.25">
      <c r="B6" s="4" t="s">
        <v>3</v>
      </c>
      <c r="C6" s="11">
        <v>-839400000</v>
      </c>
      <c r="D6" s="6" t="s">
        <v>17</v>
      </c>
      <c r="I6" s="1" t="s">
        <v>30</v>
      </c>
      <c r="J6" s="21">
        <f>L6/M6</f>
        <v>0.98054949105446709</v>
      </c>
      <c r="K6" s="33" t="s">
        <v>36</v>
      </c>
      <c r="L6" s="20">
        <f>J15</f>
        <v>3458300000</v>
      </c>
      <c r="M6" s="20">
        <f>J16</f>
        <v>3526900000</v>
      </c>
    </row>
    <row r="7" spans="2:13" ht="15.75" x14ac:dyDescent="0.25">
      <c r="B7" s="4" t="s">
        <v>4</v>
      </c>
      <c r="C7" s="11">
        <v>1036000000</v>
      </c>
      <c r="D7" s="6" t="s">
        <v>17</v>
      </c>
      <c r="I7" s="1" t="s">
        <v>31</v>
      </c>
      <c r="J7" s="20">
        <f>L7+M7</f>
        <v>10797600000</v>
      </c>
      <c r="K7" s="33" t="s">
        <v>37</v>
      </c>
      <c r="L7" s="20">
        <f>J17</f>
        <v>7681400000</v>
      </c>
      <c r="M7" s="20">
        <f>J18+J19</f>
        <v>3116200000</v>
      </c>
    </row>
    <row r="8" spans="2:13" ht="15.75" x14ac:dyDescent="0.25">
      <c r="B8" s="4" t="s">
        <v>5</v>
      </c>
      <c r="C8" s="11">
        <v>-1015100000</v>
      </c>
      <c r="D8" s="6" t="s">
        <v>17</v>
      </c>
      <c r="I8" s="1"/>
      <c r="J8" s="20"/>
      <c r="K8" s="33"/>
      <c r="L8" s="1"/>
      <c r="M8" s="1"/>
    </row>
    <row r="9" spans="2:13" ht="15.75" x14ac:dyDescent="0.25">
      <c r="B9" s="4" t="s">
        <v>6</v>
      </c>
      <c r="C9" s="12">
        <f>C6/C4</f>
        <v>-0.51314341606553371</v>
      </c>
      <c r="D9" s="6" t="s">
        <v>23</v>
      </c>
      <c r="I9" s="34" t="s">
        <v>38</v>
      </c>
      <c r="J9" s="20"/>
      <c r="K9" s="33"/>
      <c r="L9" s="1"/>
      <c r="M9" s="1"/>
    </row>
    <row r="10" spans="2:13" ht="15.75" x14ac:dyDescent="0.25">
      <c r="B10" s="4" t="s">
        <v>7</v>
      </c>
      <c r="C10" s="12">
        <f>(C8/C4)</f>
        <v>-0.62055263479642986</v>
      </c>
      <c r="D10" s="6" t="s">
        <v>18</v>
      </c>
      <c r="I10" s="1" t="s">
        <v>39</v>
      </c>
      <c r="J10" s="21">
        <f>L10/M10</f>
        <v>1.6531227133818276</v>
      </c>
      <c r="K10" s="33" t="s">
        <v>42</v>
      </c>
      <c r="L10" s="20">
        <f>J17</f>
        <v>7681400000</v>
      </c>
      <c r="M10" s="20">
        <f>J20</f>
        <v>4646600000</v>
      </c>
    </row>
    <row r="11" spans="2:13" ht="15.75" x14ac:dyDescent="0.25">
      <c r="B11" s="4"/>
      <c r="C11" s="7"/>
      <c r="D11" s="6"/>
      <c r="I11" s="1" t="s">
        <v>40</v>
      </c>
      <c r="J11" s="21">
        <f>L11/M11</f>
        <v>-12.025787965616045</v>
      </c>
      <c r="K11" s="33" t="s">
        <v>43</v>
      </c>
      <c r="L11" s="22">
        <f>J21</f>
        <v>-839400000</v>
      </c>
      <c r="M11" s="20">
        <f>J22</f>
        <v>69800000</v>
      </c>
    </row>
    <row r="12" spans="2:13" ht="15.75" x14ac:dyDescent="0.25">
      <c r="B12" s="4" t="s">
        <v>8</v>
      </c>
      <c r="C12" s="14">
        <v>30000000000</v>
      </c>
      <c r="D12" s="6" t="s">
        <v>17</v>
      </c>
      <c r="I12" s="1" t="s">
        <v>41</v>
      </c>
      <c r="J12" s="21">
        <f>L12/M12</f>
        <v>-8.4817436661698959</v>
      </c>
      <c r="K12" s="33" t="s">
        <v>44</v>
      </c>
      <c r="L12" s="20">
        <f>J23</f>
        <v>2276500000</v>
      </c>
      <c r="M12" s="20">
        <f>J24</f>
        <v>-268400000</v>
      </c>
    </row>
    <row r="13" spans="2:13" ht="15.75" x14ac:dyDescent="0.25">
      <c r="B13" s="4" t="s">
        <v>9</v>
      </c>
      <c r="C13" s="14">
        <v>22000000000</v>
      </c>
      <c r="D13" s="6" t="s">
        <v>17</v>
      </c>
      <c r="I13" s="1"/>
      <c r="J13" s="20"/>
      <c r="K13" s="1"/>
      <c r="L13" s="1"/>
      <c r="M13" s="1"/>
    </row>
    <row r="14" spans="2:13" ht="16.5" thickBot="1" x14ac:dyDescent="0.3">
      <c r="B14" s="4" t="s">
        <v>10</v>
      </c>
      <c r="C14" s="13">
        <f>C5/C12</f>
        <v>8.2506666666666673E-2</v>
      </c>
      <c r="D14" s="6" t="s">
        <v>25</v>
      </c>
      <c r="I14" s="1"/>
      <c r="J14" s="20"/>
      <c r="K14" s="1"/>
      <c r="L14" s="1"/>
      <c r="M14" s="1"/>
    </row>
    <row r="15" spans="2:13" ht="15.75" x14ac:dyDescent="0.25">
      <c r="B15" s="4" t="s">
        <v>11</v>
      </c>
      <c r="C15" s="13">
        <f>C4/C12</f>
        <v>5.4526666666666668E-2</v>
      </c>
      <c r="D15" s="6" t="s">
        <v>19</v>
      </c>
      <c r="I15" s="37" t="s">
        <v>45</v>
      </c>
      <c r="J15" s="26">
        <v>3458300000</v>
      </c>
      <c r="K15" s="27"/>
      <c r="L15" s="27"/>
      <c r="M15" s="28"/>
    </row>
    <row r="16" spans="2:13" ht="15.75" x14ac:dyDescent="0.25">
      <c r="B16" s="4" t="s">
        <v>12</v>
      </c>
      <c r="C16" s="13">
        <f>C7/C12</f>
        <v>3.4533333333333333E-2</v>
      </c>
      <c r="D16" s="6" t="s">
        <v>20</v>
      </c>
      <c r="I16" s="38" t="s">
        <v>46</v>
      </c>
      <c r="J16" s="24">
        <v>3526900000</v>
      </c>
      <c r="K16" s="23"/>
      <c r="L16" s="23"/>
      <c r="M16" s="29"/>
    </row>
    <row r="17" spans="2:13" ht="15.75" x14ac:dyDescent="0.25">
      <c r="B17" s="4"/>
      <c r="C17" s="7"/>
      <c r="D17" s="6"/>
      <c r="I17" s="38" t="s">
        <v>48</v>
      </c>
      <c r="J17" s="24">
        <v>7681400000</v>
      </c>
      <c r="K17" s="23"/>
      <c r="L17" s="23"/>
      <c r="M17" s="29"/>
    </row>
    <row r="18" spans="2:13" ht="15.75" x14ac:dyDescent="0.25">
      <c r="B18" s="4" t="s">
        <v>13</v>
      </c>
      <c r="C18" s="13">
        <f>C7/C13</f>
        <v>4.7090909090909093E-2</v>
      </c>
      <c r="D18" s="6" t="s">
        <v>21</v>
      </c>
      <c r="I18" s="38" t="s">
        <v>49</v>
      </c>
      <c r="J18" s="24">
        <v>2650700000</v>
      </c>
      <c r="K18" s="23"/>
      <c r="L18" s="23"/>
      <c r="M18" s="29"/>
    </row>
    <row r="19" spans="2:13" ht="15.75" x14ac:dyDescent="0.25">
      <c r="B19" s="16" t="s">
        <v>14</v>
      </c>
      <c r="C19" s="15">
        <f>C13/C12</f>
        <v>0.73333333333333328</v>
      </c>
      <c r="D19" s="17" t="s">
        <v>22</v>
      </c>
      <c r="I19" s="38" t="s">
        <v>50</v>
      </c>
      <c r="J19" s="24">
        <v>465500000</v>
      </c>
      <c r="K19" s="23"/>
      <c r="L19" s="23"/>
      <c r="M19" s="29"/>
    </row>
    <row r="20" spans="2:13" x14ac:dyDescent="0.25">
      <c r="I20" s="38" t="s">
        <v>47</v>
      </c>
      <c r="J20" s="24">
        <v>4646600000</v>
      </c>
      <c r="K20" s="23"/>
      <c r="L20" s="23"/>
      <c r="M20" s="29"/>
    </row>
    <row r="21" spans="2:13" x14ac:dyDescent="0.25">
      <c r="I21" s="38" t="s">
        <v>3</v>
      </c>
      <c r="J21" s="25">
        <f>C6</f>
        <v>-839400000</v>
      </c>
      <c r="K21" s="23"/>
      <c r="L21" s="23"/>
      <c r="M21" s="29"/>
    </row>
    <row r="22" spans="2:13" x14ac:dyDescent="0.25">
      <c r="I22" s="38" t="s">
        <v>51</v>
      </c>
      <c r="J22" s="24">
        <v>69800000</v>
      </c>
      <c r="K22" s="23"/>
      <c r="L22" s="23"/>
      <c r="M22" s="29"/>
    </row>
    <row r="23" spans="2:13" x14ac:dyDescent="0.25">
      <c r="I23" s="38" t="s">
        <v>31</v>
      </c>
      <c r="J23" s="24">
        <v>2276500000</v>
      </c>
      <c r="K23" s="23"/>
      <c r="L23" s="23"/>
      <c r="M23" s="29"/>
    </row>
    <row r="24" spans="2:13" ht="15.75" thickBot="1" x14ac:dyDescent="0.3">
      <c r="I24" s="39" t="s">
        <v>53</v>
      </c>
      <c r="J24" s="30">
        <f>L24+M24</f>
        <v>-268400000</v>
      </c>
      <c r="K24" s="40" t="s">
        <v>52</v>
      </c>
      <c r="L24" s="31">
        <f>J21</f>
        <v>-839400000</v>
      </c>
      <c r="M24" s="32">
        <v>571000000</v>
      </c>
    </row>
    <row r="25" spans="2:13" x14ac:dyDescent="0.25">
      <c r="I25" s="1"/>
      <c r="J25" s="20"/>
      <c r="K25" s="1"/>
      <c r="L25" s="22"/>
      <c r="M25" s="22"/>
    </row>
    <row r="26" spans="2:13" x14ac:dyDescent="0.25">
      <c r="I26" s="1"/>
      <c r="J26" s="20"/>
      <c r="K26" s="1"/>
      <c r="L26" s="22"/>
      <c r="M26" s="22"/>
    </row>
    <row r="27" spans="2:13" ht="19.5" x14ac:dyDescent="0.25">
      <c r="B27" s="19" t="s">
        <v>0</v>
      </c>
      <c r="C27" s="41" t="s">
        <v>26</v>
      </c>
      <c r="D27" s="41"/>
      <c r="I27" s="9" t="s">
        <v>54</v>
      </c>
      <c r="J27" s="1"/>
      <c r="K27" s="19">
        <v>2022</v>
      </c>
      <c r="L27" s="1"/>
      <c r="M27" s="1"/>
    </row>
    <row r="28" spans="2:13" ht="16.5" thickBot="1" x14ac:dyDescent="0.3">
      <c r="B28" s="18" t="s">
        <v>27</v>
      </c>
      <c r="C28" s="8" t="s">
        <v>15</v>
      </c>
      <c r="D28" s="8" t="s">
        <v>16</v>
      </c>
      <c r="I28" s="1" t="s">
        <v>27</v>
      </c>
      <c r="J28" s="1" t="s">
        <v>15</v>
      </c>
      <c r="K28" s="1" t="s">
        <v>32</v>
      </c>
      <c r="L28" s="1" t="s">
        <v>33</v>
      </c>
      <c r="M28" s="1" t="s">
        <v>34</v>
      </c>
    </row>
    <row r="29" spans="2:13" ht="15.75" x14ac:dyDescent="0.25">
      <c r="B29" s="3" t="s">
        <v>1</v>
      </c>
      <c r="C29" s="10">
        <v>4800900000</v>
      </c>
      <c r="D29" s="5" t="s">
        <v>17</v>
      </c>
      <c r="I29" s="34" t="s">
        <v>28</v>
      </c>
      <c r="J29" s="20"/>
      <c r="K29" s="33"/>
      <c r="L29" s="1"/>
      <c r="M29" s="1"/>
    </row>
    <row r="30" spans="2:13" ht="15.75" x14ac:dyDescent="0.25">
      <c r="B30" s="4" t="s">
        <v>2</v>
      </c>
      <c r="C30" s="11">
        <v>5140500000</v>
      </c>
      <c r="D30" s="6" t="s">
        <v>17</v>
      </c>
      <c r="I30" s="1" t="s">
        <v>29</v>
      </c>
      <c r="J30" s="20">
        <f>L30-M30</f>
        <v>76400000</v>
      </c>
      <c r="K30" s="33" t="s">
        <v>35</v>
      </c>
      <c r="L30" s="20">
        <f>J40</f>
        <v>5475100000</v>
      </c>
      <c r="M30" s="20">
        <f>J41</f>
        <v>5398700000</v>
      </c>
    </row>
    <row r="31" spans="2:13" ht="15.75" x14ac:dyDescent="0.25">
      <c r="B31" s="4" t="s">
        <v>3</v>
      </c>
      <c r="C31" s="11">
        <v>-339600000</v>
      </c>
      <c r="D31" s="6" t="s">
        <v>17</v>
      </c>
      <c r="I31" s="1" t="s">
        <v>30</v>
      </c>
      <c r="J31" s="21">
        <f>L31/M31</f>
        <v>1.0141515550039824</v>
      </c>
      <c r="K31" s="33" t="s">
        <v>36</v>
      </c>
      <c r="L31" s="20">
        <f>J40</f>
        <v>5475100000</v>
      </c>
      <c r="M31" s="20">
        <f>J41</f>
        <v>5398700000</v>
      </c>
    </row>
    <row r="32" spans="2:13" ht="15.75" x14ac:dyDescent="0.25">
      <c r="B32" s="4" t="s">
        <v>4</v>
      </c>
      <c r="C32" s="11">
        <v>2652500000</v>
      </c>
      <c r="D32" s="6" t="s">
        <v>17</v>
      </c>
      <c r="I32" s="1" t="s">
        <v>31</v>
      </c>
      <c r="J32" s="20">
        <f>L32+M32</f>
        <v>11284500000</v>
      </c>
      <c r="K32" s="33" t="s">
        <v>37</v>
      </c>
      <c r="L32" s="20">
        <f>J42</f>
        <v>7681400000</v>
      </c>
      <c r="M32" s="20">
        <f>J43+J44</f>
        <v>3603100000</v>
      </c>
    </row>
    <row r="33" spans="2:13" ht="15.75" x14ac:dyDescent="0.25">
      <c r="B33" s="4" t="s">
        <v>5</v>
      </c>
      <c r="C33" s="11">
        <v>-240800000</v>
      </c>
      <c r="D33" s="6" t="s">
        <v>17</v>
      </c>
      <c r="I33" s="1"/>
      <c r="J33" s="20"/>
      <c r="K33" s="33"/>
      <c r="L33" s="1"/>
      <c r="M33" s="1"/>
    </row>
    <row r="34" spans="2:13" ht="15.75" x14ac:dyDescent="0.25">
      <c r="B34" s="4" t="s">
        <v>6</v>
      </c>
      <c r="C34" s="12">
        <f>C31/C29</f>
        <v>-7.0736736861838401E-2</v>
      </c>
      <c r="D34" s="6" t="s">
        <v>23</v>
      </c>
      <c r="I34" s="34" t="s">
        <v>38</v>
      </c>
      <c r="J34" s="20"/>
      <c r="K34" s="33"/>
      <c r="L34" s="1"/>
      <c r="M34" s="1"/>
    </row>
    <row r="35" spans="2:13" ht="15.75" x14ac:dyDescent="0.25">
      <c r="B35" s="4" t="s">
        <v>7</v>
      </c>
      <c r="C35" s="12">
        <f>(C33/C29)</f>
        <v>-5.0157262180007912E-2</v>
      </c>
      <c r="D35" s="6" t="s">
        <v>18</v>
      </c>
      <c r="I35" s="1" t="s">
        <v>39</v>
      </c>
      <c r="J35" s="21">
        <f>L35/M35</f>
        <v>1.3852090959911998</v>
      </c>
      <c r="K35" s="33" t="s">
        <v>42</v>
      </c>
      <c r="L35" s="20">
        <f>J42</f>
        <v>7681400000</v>
      </c>
      <c r="M35" s="20">
        <f>J45</f>
        <v>5545300000</v>
      </c>
    </row>
    <row r="36" spans="2:13" ht="15.75" x14ac:dyDescent="0.25">
      <c r="B36" s="4"/>
      <c r="C36" s="7"/>
      <c r="D36" s="6"/>
      <c r="I36" s="1" t="s">
        <v>40</v>
      </c>
      <c r="J36" s="21">
        <f>L36/M36</f>
        <v>-3.7155361050328226</v>
      </c>
      <c r="K36" s="33" t="s">
        <v>43</v>
      </c>
      <c r="L36" s="22">
        <f>J46</f>
        <v>-339600000</v>
      </c>
      <c r="M36" s="20">
        <f>J47</f>
        <v>91400000</v>
      </c>
    </row>
    <row r="37" spans="2:13" ht="15.75" x14ac:dyDescent="0.25">
      <c r="B37" s="4" t="s">
        <v>8</v>
      </c>
      <c r="C37" s="14">
        <v>91000000000</v>
      </c>
      <c r="D37" s="6" t="s">
        <v>17</v>
      </c>
      <c r="I37" s="1" t="s">
        <v>41</v>
      </c>
      <c r="J37" s="21">
        <f>L37/M37</f>
        <v>3.8220115850447605</v>
      </c>
      <c r="K37" s="33" t="s">
        <v>44</v>
      </c>
      <c r="L37" s="20">
        <f>J48</f>
        <v>1451600000</v>
      </c>
      <c r="M37" s="20">
        <f>J49</f>
        <v>379800000</v>
      </c>
    </row>
    <row r="38" spans="2:13" ht="15.75" x14ac:dyDescent="0.25">
      <c r="B38" s="4" t="s">
        <v>9</v>
      </c>
      <c r="C38" s="14">
        <v>75000000000</v>
      </c>
      <c r="D38" s="6" t="s">
        <v>17</v>
      </c>
      <c r="I38" s="1"/>
      <c r="J38" s="20"/>
      <c r="K38" s="1"/>
      <c r="L38" s="1"/>
      <c r="M38" s="1"/>
    </row>
    <row r="39" spans="2:13" ht="16.5" thickBot="1" x14ac:dyDescent="0.3">
      <c r="B39" s="4" t="s">
        <v>10</v>
      </c>
      <c r="C39" s="13">
        <f>C30/C37</f>
        <v>5.648901098901099E-2</v>
      </c>
      <c r="D39" s="6" t="s">
        <v>25</v>
      </c>
      <c r="I39" s="1"/>
      <c r="J39" s="20"/>
      <c r="K39" s="1"/>
      <c r="L39" s="1"/>
      <c r="M39" s="1"/>
    </row>
    <row r="40" spans="2:13" ht="15.75" x14ac:dyDescent="0.25">
      <c r="B40" s="4" t="s">
        <v>11</v>
      </c>
      <c r="C40" s="13">
        <f>C29/C37</f>
        <v>5.2757142857142857E-2</v>
      </c>
      <c r="D40" s="6" t="s">
        <v>19</v>
      </c>
      <c r="I40" s="37" t="s">
        <v>45</v>
      </c>
      <c r="J40" s="26">
        <v>5475100000</v>
      </c>
      <c r="K40" s="27"/>
      <c r="L40" s="27"/>
      <c r="M40" s="28"/>
    </row>
    <row r="41" spans="2:13" ht="15.75" x14ac:dyDescent="0.25">
      <c r="B41" s="4" t="s">
        <v>12</v>
      </c>
      <c r="C41" s="13">
        <f>C32/C37</f>
        <v>2.914835164835165E-2</v>
      </c>
      <c r="D41" s="6" t="s">
        <v>20</v>
      </c>
      <c r="I41" s="38" t="s">
        <v>46</v>
      </c>
      <c r="J41" s="24">
        <v>5398700000</v>
      </c>
      <c r="K41" s="23"/>
      <c r="L41" s="23"/>
      <c r="M41" s="29"/>
    </row>
    <row r="42" spans="2:13" ht="15.75" x14ac:dyDescent="0.25">
      <c r="B42" s="4"/>
      <c r="C42" s="7"/>
      <c r="D42" s="6"/>
      <c r="I42" s="38" t="s">
        <v>48</v>
      </c>
      <c r="J42" s="24">
        <v>7681400000</v>
      </c>
      <c r="K42" s="23"/>
      <c r="L42" s="23"/>
      <c r="M42" s="29"/>
    </row>
    <row r="43" spans="2:13" ht="15.75" x14ac:dyDescent="0.25">
      <c r="B43" s="4" t="s">
        <v>13</v>
      </c>
      <c r="C43" s="13">
        <f>C32/C38</f>
        <v>3.5366666666666664E-2</v>
      </c>
      <c r="D43" s="6" t="s">
        <v>21</v>
      </c>
      <c r="I43" s="38" t="s">
        <v>49</v>
      </c>
      <c r="J43" s="24">
        <v>2669000000</v>
      </c>
      <c r="K43" s="23"/>
      <c r="L43" s="23"/>
      <c r="M43" s="29"/>
    </row>
    <row r="44" spans="2:13" ht="15.75" x14ac:dyDescent="0.25">
      <c r="B44" s="16" t="s">
        <v>14</v>
      </c>
      <c r="C44" s="15">
        <f>C38/C37</f>
        <v>0.82417582417582413</v>
      </c>
      <c r="D44" s="17" t="s">
        <v>22</v>
      </c>
      <c r="I44" s="38" t="s">
        <v>50</v>
      </c>
      <c r="J44" s="24">
        <v>934100000</v>
      </c>
      <c r="K44" s="23"/>
      <c r="L44" s="23"/>
      <c r="M44" s="29"/>
    </row>
    <row r="45" spans="2:13" x14ac:dyDescent="0.25">
      <c r="I45" s="38" t="s">
        <v>47</v>
      </c>
      <c r="J45" s="24">
        <v>5545300000</v>
      </c>
      <c r="K45" s="23"/>
      <c r="L45" s="23"/>
      <c r="M45" s="29"/>
    </row>
    <row r="46" spans="2:13" x14ac:dyDescent="0.25">
      <c r="I46" s="38" t="s">
        <v>3</v>
      </c>
      <c r="J46" s="25">
        <f>C31</f>
        <v>-339600000</v>
      </c>
      <c r="K46" s="23"/>
      <c r="L46" s="23"/>
      <c r="M46" s="29"/>
    </row>
    <row r="47" spans="2:13" x14ac:dyDescent="0.25">
      <c r="I47" s="38" t="s">
        <v>51</v>
      </c>
      <c r="J47" s="24">
        <v>91400000</v>
      </c>
      <c r="K47" s="23"/>
      <c r="L47" s="23"/>
      <c r="M47" s="29"/>
    </row>
    <row r="48" spans="2:13" x14ac:dyDescent="0.25">
      <c r="I48" s="38" t="s">
        <v>31</v>
      </c>
      <c r="J48" s="24">
        <v>1451600000</v>
      </c>
      <c r="K48" s="23"/>
      <c r="L48" s="23"/>
      <c r="M48" s="29"/>
    </row>
    <row r="49" spans="2:13" ht="15.75" thickBot="1" x14ac:dyDescent="0.3">
      <c r="I49" s="39" t="s">
        <v>53</v>
      </c>
      <c r="J49" s="30">
        <f>L49+M49</f>
        <v>379800000</v>
      </c>
      <c r="K49" s="40" t="s">
        <v>52</v>
      </c>
      <c r="L49" s="31">
        <f>J46</f>
        <v>-339600000</v>
      </c>
      <c r="M49" s="32">
        <v>719400000</v>
      </c>
    </row>
    <row r="52" spans="2:13" ht="19.5" x14ac:dyDescent="0.3">
      <c r="B52" s="42" t="s">
        <v>56</v>
      </c>
      <c r="C52" s="43"/>
    </row>
    <row r="53" spans="2:13" x14ac:dyDescent="0.25">
      <c r="B53" s="1" t="s">
        <v>27</v>
      </c>
      <c r="C53" s="1" t="s">
        <v>55</v>
      </c>
    </row>
    <row r="54" spans="2:13" x14ac:dyDescent="0.25">
      <c r="B54" s="1" t="s">
        <v>1</v>
      </c>
      <c r="C54" s="36">
        <f t="shared" ref="C54:C60" si="0">(C29-C4)/C4</f>
        <v>1.9348942413497983</v>
      </c>
    </row>
    <row r="55" spans="2:13" x14ac:dyDescent="0.25">
      <c r="B55" s="1" t="s">
        <v>2</v>
      </c>
      <c r="C55" s="36">
        <f t="shared" si="0"/>
        <v>1.0768018745959922</v>
      </c>
    </row>
    <row r="56" spans="2:13" x14ac:dyDescent="0.25">
      <c r="B56" s="1" t="s">
        <v>3</v>
      </c>
      <c r="C56" s="36">
        <f t="shared" si="0"/>
        <v>-0.59542530378842029</v>
      </c>
    </row>
    <row r="57" spans="2:13" x14ac:dyDescent="0.25">
      <c r="B57" s="1" t="s">
        <v>4</v>
      </c>
      <c r="C57" s="36">
        <f t="shared" si="0"/>
        <v>1.5603281853281854</v>
      </c>
    </row>
    <row r="58" spans="2:13" x14ac:dyDescent="0.25">
      <c r="B58" s="1" t="s">
        <v>5</v>
      </c>
      <c r="C58" s="36">
        <f t="shared" si="0"/>
        <v>-0.76278199192197815</v>
      </c>
    </row>
    <row r="59" spans="2:13" x14ac:dyDescent="0.25">
      <c r="B59" s="1" t="s">
        <v>6</v>
      </c>
      <c r="C59" s="36">
        <f t="shared" si="0"/>
        <v>-0.86215016183155202</v>
      </c>
    </row>
    <row r="60" spans="2:13" x14ac:dyDescent="0.25">
      <c r="B60" s="1" t="s">
        <v>7</v>
      </c>
      <c r="C60" s="36">
        <f t="shared" si="0"/>
        <v>-0.91917323468224121</v>
      </c>
    </row>
    <row r="61" spans="2:13" x14ac:dyDescent="0.25">
      <c r="B61" s="1"/>
      <c r="C61" s="36"/>
    </row>
    <row r="62" spans="2:13" x14ac:dyDescent="0.25">
      <c r="B62" s="1" t="s">
        <v>8</v>
      </c>
      <c r="C62" s="36">
        <f>(C37-C12)/C12</f>
        <v>2.0333333333333332</v>
      </c>
    </row>
    <row r="63" spans="2:13" x14ac:dyDescent="0.25">
      <c r="B63" s="1" t="s">
        <v>9</v>
      </c>
      <c r="C63" s="36">
        <f>(C38-C13)/C13</f>
        <v>2.4090909090909092</v>
      </c>
    </row>
    <row r="64" spans="2:13" x14ac:dyDescent="0.25">
      <c r="B64" s="1" t="s">
        <v>10</v>
      </c>
      <c r="C64" s="36">
        <f>(C39-C14)/C14</f>
        <v>-0.31534004134198063</v>
      </c>
    </row>
    <row r="65" spans="2:10" x14ac:dyDescent="0.25">
      <c r="B65" s="1" t="s">
        <v>11</v>
      </c>
      <c r="C65" s="36">
        <f>(C40-C15)/C15</f>
        <v>-3.2452447906659944E-2</v>
      </c>
    </row>
    <row r="66" spans="2:10" x14ac:dyDescent="0.25">
      <c r="B66" s="1" t="s">
        <v>12</v>
      </c>
      <c r="C66" s="36">
        <f>(C41-C16)/C16</f>
        <v>-0.15593576307862017</v>
      </c>
    </row>
    <row r="67" spans="2:10" x14ac:dyDescent="0.25">
      <c r="B67" s="1"/>
      <c r="C67" s="36"/>
    </row>
    <row r="68" spans="2:10" x14ac:dyDescent="0.25">
      <c r="B68" s="1" t="s">
        <v>13</v>
      </c>
      <c r="C68" s="36">
        <f>(C43-C18)/C18</f>
        <v>-0.24897039897039905</v>
      </c>
    </row>
    <row r="69" spans="2:10" x14ac:dyDescent="0.25">
      <c r="B69" s="1" t="s">
        <v>14</v>
      </c>
      <c r="C69" s="36">
        <f>(C44-C19)/C19</f>
        <v>0.1238761238761239</v>
      </c>
      <c r="J69" s="44"/>
    </row>
    <row r="70" spans="2:10" x14ac:dyDescent="0.25">
      <c r="C70" s="35"/>
      <c r="J70" s="45"/>
    </row>
    <row r="72" spans="2:10" x14ac:dyDescent="0.25">
      <c r="J72" s="44"/>
    </row>
    <row r="73" spans="2:10" x14ac:dyDescent="0.25">
      <c r="J73" s="45"/>
    </row>
  </sheetData>
  <mergeCells count="3">
    <mergeCell ref="C2:D2"/>
    <mergeCell ref="C27:D27"/>
    <mergeCell ref="B52:C52"/>
  </mergeCells>
  <pageMargins left="0.7" right="0.7" top="0.75" bottom="0.75" header="0.3" footer="0.3"/>
  <pageSetup paperSize="9" orientation="portrait" horizontalDpi="4294967293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Tayeba</dc:creator>
  <cp:lastModifiedBy>Maryam Tayeba</cp:lastModifiedBy>
  <dcterms:created xsi:type="dcterms:W3CDTF">2024-05-12T15:42:40Z</dcterms:created>
  <dcterms:modified xsi:type="dcterms:W3CDTF">2024-05-19T14:25:14Z</dcterms:modified>
</cp:coreProperties>
</file>