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yu\OneDrive\Escritorio\MAYU\MEGA\ESTUDIO\ML\PLATZI\GITHUB\excel_course_data_analysis\"/>
    </mc:Choice>
  </mc:AlternateContent>
  <xr:revisionPtr revIDLastSave="0" documentId="13_ncr:1_{74F3E69A-7270-41E5-8665-FD47A31206CA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Clase 1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11'!$B$3:$K$103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'[3]#13#'!$J$4:$J$103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20" i="1"/>
  <c r="O28" i="1"/>
  <c r="O36" i="1"/>
  <c r="O44" i="1"/>
  <c r="O52" i="1"/>
  <c r="O60" i="1"/>
  <c r="O68" i="1"/>
  <c r="O76" i="1"/>
  <c r="O84" i="1"/>
  <c r="O92" i="1"/>
  <c r="O100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N101" i="1"/>
  <c r="O101" i="1" s="1"/>
  <c r="N102" i="1"/>
  <c r="O102" i="1" s="1"/>
  <c r="N103" i="1"/>
  <c r="O103" i="1" s="1"/>
  <c r="N4" i="1"/>
  <c r="O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S15" i="1"/>
  <c r="S18" i="1" s="1"/>
  <c r="S19" i="1" s="1"/>
  <c r="T14" i="1"/>
  <c r="T13" i="1"/>
</calcChain>
</file>

<file path=xl/sharedStrings.xml><?xml version="1.0" encoding="utf-8"?>
<sst xmlns="http://schemas.openxmlformats.org/spreadsheetml/2006/main" count="632" uniqueCount="159">
  <si>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</si>
  <si>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</si>
  <si>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</si>
  <si>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</si>
  <si>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</si>
  <si>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</si>
  <si>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</si>
  <si>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</si>
  <si>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</si>
  <si>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</si>
  <si>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</si>
  <si>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</si>
  <si>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</si>
  <si>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</si>
  <si>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</si>
  <si>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</si>
  <si>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</si>
  <si>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</si>
  <si>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</si>
  <si>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</si>
  <si>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</si>
  <si>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</si>
  <si>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</si>
  <si>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</si>
  <si>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Operaciones básicas (- , X, /)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</si>
  <si>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</si>
  <si>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</si>
  <si>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</si>
  <si>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</si>
  <si>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</si>
  <si>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</si>
  <si>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</si>
  <si>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</si>
  <si>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</si>
  <si>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Buscar a Felipe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</si>
  <si>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</si>
  <si>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</si>
  <si>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</si>
  <si>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</si>
  <si>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</si>
  <si>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</si>
  <si>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</si>
  <si>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</si>
  <si>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</si>
  <si>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hola</t>
  </si>
  <si>
    <t>LUIS</t>
  </si>
  <si>
    <t>VENEZUELA</t>
  </si>
  <si>
    <t>HOLA</t>
  </si>
  <si>
    <t>DANIEL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</si>
  <si>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</si>
  <si>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</si>
  <si>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</si>
  <si>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</si>
  <si>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</si>
  <si>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</si>
  <si>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</si>
  <si>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</si>
  <si>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</si>
  <si>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</si>
  <si>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</si>
  <si>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</si>
  <si>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</si>
  <si>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</si>
  <si>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</si>
  <si>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</si>
  <si>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</si>
  <si>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</si>
  <si>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</si>
  <si>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</si>
  <si>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</si>
  <si>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</si>
  <si>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</si>
  <si>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</si>
  <si>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</si>
  <si>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</si>
  <si>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</si>
  <si>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</si>
  <si>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</si>
  <si>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</si>
  <si>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</si>
  <si>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</si>
  <si>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</si>
  <si>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</si>
  <si>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</si>
  <si>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</si>
  <si>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</si>
  <si>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</si>
  <si>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</si>
  <si>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</si>
  <si>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</si>
  <si>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</si>
  <si>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</si>
  <si>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</si>
  <si>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</si>
  <si>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</si>
  <si>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</si>
  <si>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</si>
  <si>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</si>
  <si>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</si>
  <si>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</si>
  <si>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</si>
  <si>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</si>
  <si>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</si>
  <si>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</si>
  <si>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</si>
  <si>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</si>
  <si>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</si>
  <si>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</si>
  <si>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</si>
  <si>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</si>
  <si>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</si>
  <si>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</si>
  <si>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</si>
  <si>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</si>
  <si>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</si>
  <si>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</si>
  <si>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</si>
  <si>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</si>
  <si>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</si>
  <si>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</si>
  <si>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</si>
  <si>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</si>
  <si>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</si>
  <si>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</si>
  <si>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</si>
  <si>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</si>
  <si>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</si>
  <si>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</si>
  <si>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</si>
  <si>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</si>
  <si>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</si>
  <si>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</si>
  <si>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</si>
  <si>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</si>
  <si>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</si>
  <si>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</si>
  <si>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</si>
  <si>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</si>
  <si>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</si>
  <si>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</si>
  <si>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</si>
  <si>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</si>
  <si>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</si>
  <si>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</si>
  <si>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</si>
  <si>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</si>
  <si>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</si>
  <si>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</si>
  <si>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</si>
  <si>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</si>
  <si>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</si>
  <si>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Reemplazar a Felipe por Andrés. Remplazar a todos los de construcción por infraestructura.</t>
  </si>
  <si>
    <t>SUMA MANUAL</t>
  </si>
  <si>
    <r>
      <t xml:space="preserve">SUMA FORMULA
</t>
    </r>
    <r>
      <rPr>
        <b/>
        <sz val="11"/>
        <color rgb="FFC00000"/>
        <rFont val="Calibri"/>
        <family val="2"/>
        <scheme val="minor"/>
      </rPr>
      <t>=SUMA(I4:K4)</t>
    </r>
  </si>
  <si>
    <r>
      <t xml:space="preserve">PROMEDIO FORMULA
</t>
    </r>
    <r>
      <rPr>
        <b/>
        <sz val="11"/>
        <color rgb="FFC00000"/>
        <rFont val="Calibri"/>
        <family val="2"/>
        <scheme val="minor"/>
      </rPr>
      <t>=PROMEDIO(I4:K4)</t>
    </r>
  </si>
  <si>
    <r>
      <t xml:space="preserve">REDONDEAR FORMULA
</t>
    </r>
    <r>
      <rPr>
        <b/>
        <sz val="11"/>
        <color rgb="FFC00000"/>
        <rFont val="Calibri"/>
        <family val="2"/>
        <scheme val="minor"/>
      </rPr>
      <t>=REDONDEAR(N4;0)</t>
    </r>
  </si>
  <si>
    <r>
      <t xml:space="preserve">Bonus - fórmulas de texto: mayúscula || </t>
    </r>
    <r>
      <rPr>
        <b/>
        <sz val="11"/>
        <color theme="1"/>
        <rFont val="Calibri"/>
        <family val="2"/>
        <scheme val="minor"/>
      </rPr>
      <t xml:space="preserve"> =MAYUSC(S13)</t>
    </r>
  </si>
  <si>
    <r>
      <t xml:space="preserve">Bonus - fórmulas de texto: minúscula ||  </t>
    </r>
    <r>
      <rPr>
        <b/>
        <sz val="11"/>
        <color theme="1"/>
        <rFont val="Calibri"/>
        <family val="2"/>
        <scheme val="minor"/>
      </rPr>
      <t>=MINUSC(S14)</t>
    </r>
  </si>
  <si>
    <r>
      <t xml:space="preserve">Bonus - fórmulas de texto: qué día es hoy ||  </t>
    </r>
    <r>
      <rPr>
        <b/>
        <sz val="11"/>
        <color theme="1"/>
        <rFont val="Calibri"/>
        <family val="2"/>
        <scheme val="minor"/>
      </rPr>
      <t>=HOY()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</si>
</sst>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&quot;$&quot;\ * #,##0_-;\-&quot;$&quot;\ * #,##0_-;_-&quot;$&quot;\ * &quot;-&quot;_-;_-@_-"/>
    <numFmt numFmtId="166" formatCode="_-&quot;$&quot;\ * #,##0.00_-;\-&quot;$&quot;\ * #,##0.00_-;_-&quot;$&quot;\ * &quot;-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164" fontId="0" fillId="0" borderId="2" xfId="2" applyFont="1" applyFill="1" applyBorder="1" applyAlignment="1">
      <alignment vertical="center"/>
    </xf>
    <xf numFmtId="164" fontId="0" fillId="0" borderId="0" xfId="2" applyFont="1" applyFill="1" applyBorder="1" applyAlignment="1">
      <alignment vertical="center"/>
    </xf>
    <xf numFmtId="0" fontId="0" fillId="0" borderId="2" xfId="0" applyBorder="1"/>
    <xf numFmtId="0" fontId="1" fillId="0" borderId="2" xfId="3" applyFill="1" applyBorder="1"/>
    <xf numFmtId="0" fontId="4" fillId="0" borderId="2" xfId="0" applyFont="1" applyBorder="1" applyAlignment="1">
      <alignment horizontal="left"/>
    </xf>
    <xf numFmtId="164" fontId="0" fillId="0" borderId="2" xfId="2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vertical="center"/>
    </xf>
    <xf numFmtId="0" fontId="0" fillId="0" borderId="0" xfId="0" applyFill="1"/>
    <xf numFmtId="166" fontId="0" fillId="0" borderId="0" xfId="2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4" fontId="0" fillId="3" borderId="8" xfId="0" applyNumberFormat="1" applyFill="1" applyBorder="1"/>
    <xf numFmtId="0" fontId="0" fillId="3" borderId="9" xfId="0" applyFill="1" applyBorder="1"/>
    <xf numFmtId="14" fontId="0" fillId="3" borderId="0" xfId="0" applyNumberFormat="1" applyFill="1" applyBorder="1"/>
    <xf numFmtId="41" fontId="0" fillId="3" borderId="8" xfId="1" applyFont="1" applyFill="1" applyBorder="1"/>
    <xf numFmtId="0" fontId="2" fillId="3" borderId="2" xfId="0" applyFont="1" applyFill="1" applyBorder="1" applyAlignment="1">
      <alignment horizontal="left" indent="2"/>
    </xf>
  </cellXfs>
  <cellStyles count="4">
    <cellStyle name="20% - Énfasis2" xfId="3" builtinId="34"/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\Grabaci&#243;n%20Curso%20Excel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T103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S23" sqref="S23"/>
    </sheetView>
  </sheetViews>
  <sheetFormatPr baseColWidth="10" defaultColWidth="9.140625" defaultRowHeight="15"/>
  <cols>
    <col min="2" max="2" width="30.42578125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7" width="16.42578125" customWidth="1"/>
    <col min="8" max="8" width="18.42578125" customWidth="1"/>
    <col min="9" max="9" width="13.5703125" style="18" customWidth="1"/>
    <col min="10" max="10" width="14.7109375" style="18" customWidth="1"/>
    <col min="11" max="11" width="13.5703125" style="18" customWidth="1"/>
    <col min="12" max="12" width="18" customWidth="1"/>
    <col min="13" max="13" width="19.85546875" customWidth="1"/>
    <col min="14" max="14" width="22.42578125" customWidth="1"/>
    <col min="15" max="15" width="22.140625" customWidth="1"/>
    <col min="16" max="16" width="13.5703125" customWidth="1"/>
    <col min="17" max="17" width="95.7109375" bestFit="1" customWidth="1"/>
    <col min="18" max="18" width="5.28515625" customWidth="1"/>
    <col min="19" max="19" width="10.7109375" bestFit="1" customWidth="1"/>
  </cols>
  <sheetData>
    <row r="1" spans="2:20">
      <c r="I1" s="21"/>
      <c r="J1" s="21"/>
      <c r="K1" s="21"/>
    </row>
    <row r="2" spans="2:20" ht="18">
      <c r="I2" s="21"/>
      <c r="J2" s="21"/>
      <c r="K2" s="21"/>
      <c r="L2" s="23" t="s">
        <v>0</v>
      </c>
      <c r="M2" s="23"/>
      <c r="N2" s="23"/>
      <c r="O2" s="23"/>
    </row>
    <row r="3" spans="2:20" ht="30"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1" t="s">
        <v>6</v>
      </c>
      <c r="H3" s="1" t="s">
        <v>7</v>
      </c>
      <c r="I3" s="19" t="s">
        <v>8</v>
      </c>
      <c r="J3" s="19" t="s">
        <v>9</v>
      </c>
      <c r="K3" s="19" t="s">
        <v>10</v>
      </c>
      <c r="L3" s="3" t="s">
        <v>152</v>
      </c>
      <c r="M3" s="3" t="s">
        <v>153</v>
      </c>
      <c r="N3" s="3" t="s">
        <v>154</v>
      </c>
      <c r="O3" s="3" t="s">
        <v>155</v>
      </c>
      <c r="P3" s="3"/>
      <c r="Q3" s="4" t="s">
        <v>11</v>
      </c>
    </row>
    <row r="4" spans="2:20">
      <c r="B4" s="5" t="s">
        <v>12</v>
      </c>
      <c r="C4" s="6" t="s">
        <v>13</v>
      </c>
      <c r="D4" s="7" t="s">
        <v>14</v>
      </c>
      <c r="E4" s="6" t="s">
        <v>15</v>
      </c>
      <c r="F4" s="6" t="s">
        <v>16</v>
      </c>
      <c r="G4" s="6" t="s">
        <v>17</v>
      </c>
      <c r="H4" s="8">
        <v>0</v>
      </c>
      <c r="I4" s="20">
        <v>0</v>
      </c>
      <c r="J4" s="20">
        <v>96781441</v>
      </c>
      <c r="K4" s="20">
        <v>47643060</v>
      </c>
      <c r="L4" s="9">
        <f>+I4+J4+K4</f>
        <v>144424501</v>
      </c>
      <c r="M4" s="9">
        <f>+SUM(I4:K4)</f>
        <v>144424501</v>
      </c>
      <c r="N4" s="22">
        <f>AVERAGE(I4:K4)</f>
        <v>48141500.333333336</v>
      </c>
      <c r="O4" s="22">
        <f>ROUND(N4,0)</f>
        <v>48141500</v>
      </c>
      <c r="P4" s="9"/>
      <c r="Q4" s="10" t="s">
        <v>18</v>
      </c>
    </row>
    <row r="5" spans="2:20">
      <c r="B5" s="5" t="s">
        <v>19</v>
      </c>
      <c r="C5" s="6" t="s">
        <v>13</v>
      </c>
      <c r="D5" s="7" t="s">
        <v>20</v>
      </c>
      <c r="E5" s="11" t="s">
        <v>21</v>
      </c>
      <c r="F5" s="6" t="s">
        <v>22</v>
      </c>
      <c r="G5" s="6" t="s">
        <v>23</v>
      </c>
      <c r="H5" s="8">
        <v>10000000</v>
      </c>
      <c r="I5" s="20">
        <v>40848959</v>
      </c>
      <c r="J5" s="20">
        <v>92963332</v>
      </c>
      <c r="K5" s="20">
        <v>47565587</v>
      </c>
      <c r="L5" s="9">
        <f t="shared" ref="L5:L68" si="0">+I5+J5+K5</f>
        <v>181377878</v>
      </c>
      <c r="M5" s="9">
        <f t="shared" ref="M5:M68" si="1">+SUM(I5:K5)</f>
        <v>181377878</v>
      </c>
      <c r="N5" s="22">
        <f t="shared" ref="N5:N68" si="2">AVERAGE(I5:K5)</f>
        <v>60459292.666666664</v>
      </c>
      <c r="O5" s="22">
        <f t="shared" ref="O5:O68" si="3">ROUND(N5,0)</f>
        <v>60459293</v>
      </c>
      <c r="P5" s="9"/>
      <c r="Q5" s="10" t="s">
        <v>24</v>
      </c>
    </row>
    <row r="6" spans="2:20">
      <c r="B6" s="5" t="s">
        <v>25</v>
      </c>
      <c r="C6" s="6" t="s">
        <v>13</v>
      </c>
      <c r="D6" s="7" t="s">
        <v>26</v>
      </c>
      <c r="E6" s="6" t="s">
        <v>27</v>
      </c>
      <c r="F6" s="12" t="s">
        <v>28</v>
      </c>
      <c r="G6" s="6" t="s">
        <v>17</v>
      </c>
      <c r="H6" s="8">
        <v>0</v>
      </c>
      <c r="I6" s="20">
        <v>0</v>
      </c>
      <c r="J6" s="20">
        <v>49599457</v>
      </c>
      <c r="K6" s="20">
        <v>0</v>
      </c>
      <c r="L6" s="9">
        <f t="shared" si="0"/>
        <v>49599457</v>
      </c>
      <c r="M6" s="9">
        <f t="shared" si="1"/>
        <v>49599457</v>
      </c>
      <c r="N6" s="22">
        <f t="shared" si="2"/>
        <v>16533152.333333334</v>
      </c>
      <c r="O6" s="22">
        <f t="shared" si="3"/>
        <v>16533152</v>
      </c>
      <c r="P6" s="9"/>
      <c r="Q6" s="10" t="s">
        <v>29</v>
      </c>
    </row>
    <row r="7" spans="2:20">
      <c r="B7" s="5" t="s">
        <v>30</v>
      </c>
      <c r="C7" s="6" t="s">
        <v>13</v>
      </c>
      <c r="D7" s="7" t="s">
        <v>20</v>
      </c>
      <c r="E7" s="11" t="s">
        <v>21</v>
      </c>
      <c r="F7" s="6" t="s">
        <v>31</v>
      </c>
      <c r="G7" s="6" t="s">
        <v>17</v>
      </c>
      <c r="H7" s="8">
        <v>10000000</v>
      </c>
      <c r="I7" s="20">
        <v>78308880</v>
      </c>
      <c r="J7" s="20">
        <v>3248026</v>
      </c>
      <c r="K7" s="20">
        <v>27143270</v>
      </c>
      <c r="L7" s="9">
        <f t="shared" si="0"/>
        <v>108700176</v>
      </c>
      <c r="M7" s="9">
        <f t="shared" si="1"/>
        <v>108700176</v>
      </c>
      <c r="N7" s="22">
        <f t="shared" si="2"/>
        <v>36233392</v>
      </c>
      <c r="O7" s="22">
        <f t="shared" si="3"/>
        <v>36233392</v>
      </c>
      <c r="P7" s="9"/>
      <c r="Q7" s="10" t="s">
        <v>32</v>
      </c>
    </row>
    <row r="8" spans="2:20">
      <c r="B8" s="5" t="s">
        <v>33</v>
      </c>
      <c r="C8" s="6" t="s">
        <v>13</v>
      </c>
      <c r="D8" s="7" t="s">
        <v>26</v>
      </c>
      <c r="E8" s="11" t="s">
        <v>21</v>
      </c>
      <c r="F8" s="6" t="s">
        <v>22</v>
      </c>
      <c r="G8" s="6" t="s">
        <v>17</v>
      </c>
      <c r="H8" s="8">
        <v>50000000</v>
      </c>
      <c r="I8" s="20">
        <v>2910571</v>
      </c>
      <c r="J8" s="20">
        <v>37561085</v>
      </c>
      <c r="K8" s="20">
        <v>19598007</v>
      </c>
      <c r="L8" s="9">
        <f t="shared" si="0"/>
        <v>60069663</v>
      </c>
      <c r="M8" s="9">
        <f t="shared" si="1"/>
        <v>60069663</v>
      </c>
      <c r="N8" s="22">
        <f t="shared" si="2"/>
        <v>20023221</v>
      </c>
      <c r="O8" s="22">
        <f t="shared" si="3"/>
        <v>20023221</v>
      </c>
      <c r="P8" s="9"/>
      <c r="Q8" s="10" t="s">
        <v>34</v>
      </c>
    </row>
    <row r="9" spans="2:20">
      <c r="B9" s="5" t="s">
        <v>35</v>
      </c>
      <c r="C9" s="6" t="s">
        <v>13</v>
      </c>
      <c r="D9" s="7" t="s">
        <v>20</v>
      </c>
      <c r="E9" s="11" t="s">
        <v>21</v>
      </c>
      <c r="F9" s="6" t="s">
        <v>31</v>
      </c>
      <c r="G9" s="6" t="s">
        <v>17</v>
      </c>
      <c r="H9" s="8">
        <v>90000000</v>
      </c>
      <c r="I9" s="20">
        <v>50075523</v>
      </c>
      <c r="J9" s="20">
        <v>59142617</v>
      </c>
      <c r="K9" s="20">
        <v>95314026</v>
      </c>
      <c r="L9" s="9">
        <f t="shared" si="0"/>
        <v>204532166</v>
      </c>
      <c r="M9" s="9">
        <f t="shared" si="1"/>
        <v>204532166</v>
      </c>
      <c r="N9" s="22">
        <f t="shared" si="2"/>
        <v>68177388.666666672</v>
      </c>
      <c r="O9" s="22">
        <f t="shared" si="3"/>
        <v>68177389</v>
      </c>
      <c r="P9" s="9"/>
      <c r="Q9" s="10" t="s">
        <v>151</v>
      </c>
    </row>
    <row r="10" spans="2:20">
      <c r="B10" s="5" t="s">
        <v>36</v>
      </c>
      <c r="C10" s="6" t="s">
        <v>13</v>
      </c>
      <c r="D10" s="7" t="s">
        <v>20</v>
      </c>
      <c r="E10" s="6" t="s">
        <v>27</v>
      </c>
      <c r="F10" s="12" t="s">
        <v>28</v>
      </c>
      <c r="G10" s="6" t="s">
        <v>17</v>
      </c>
      <c r="H10" s="13">
        <v>0</v>
      </c>
      <c r="I10" s="20">
        <v>0</v>
      </c>
      <c r="J10" s="20">
        <v>0</v>
      </c>
      <c r="K10" s="20">
        <v>67714973</v>
      </c>
      <c r="L10" s="9">
        <f t="shared" si="0"/>
        <v>67714973</v>
      </c>
      <c r="M10" s="9">
        <f t="shared" si="1"/>
        <v>67714973</v>
      </c>
      <c r="N10" s="22">
        <f t="shared" si="2"/>
        <v>22571657.666666668</v>
      </c>
      <c r="O10" s="22">
        <f t="shared" si="3"/>
        <v>22571658</v>
      </c>
      <c r="P10" s="9"/>
      <c r="Q10" s="33" t="s">
        <v>37</v>
      </c>
    </row>
    <row r="11" spans="2:20">
      <c r="B11" s="5" t="s">
        <v>38</v>
      </c>
      <c r="C11" s="6" t="s">
        <v>13</v>
      </c>
      <c r="D11" s="7" t="s">
        <v>20</v>
      </c>
      <c r="E11" s="11" t="s">
        <v>21</v>
      </c>
      <c r="F11" s="6" t="s">
        <v>22</v>
      </c>
      <c r="G11" s="6" t="s">
        <v>23</v>
      </c>
      <c r="H11" s="13">
        <v>1000000</v>
      </c>
      <c r="I11" s="20">
        <v>5305190</v>
      </c>
      <c r="J11" s="20">
        <v>53291805</v>
      </c>
      <c r="K11" s="20">
        <v>84809282</v>
      </c>
      <c r="L11" s="9">
        <f t="shared" si="0"/>
        <v>143406277</v>
      </c>
      <c r="M11" s="9">
        <f t="shared" si="1"/>
        <v>143406277</v>
      </c>
      <c r="N11" s="22">
        <f t="shared" si="2"/>
        <v>47802092.333333336</v>
      </c>
      <c r="O11" s="22">
        <f t="shared" si="3"/>
        <v>47802092</v>
      </c>
      <c r="P11" s="9"/>
    </row>
    <row r="12" spans="2:20" ht="18">
      <c r="B12" s="5" t="s">
        <v>39</v>
      </c>
      <c r="C12" s="6" t="s">
        <v>13</v>
      </c>
      <c r="D12" s="7" t="s">
        <v>40</v>
      </c>
      <c r="E12" s="6" t="s">
        <v>27</v>
      </c>
      <c r="F12" s="12" t="s">
        <v>28</v>
      </c>
      <c r="G12" s="6" t="s">
        <v>23</v>
      </c>
      <c r="H12" s="8">
        <v>0</v>
      </c>
      <c r="I12" s="20">
        <v>0</v>
      </c>
      <c r="J12" s="20">
        <v>50085574</v>
      </c>
      <c r="K12" s="20">
        <v>42495353</v>
      </c>
      <c r="L12" s="9">
        <f t="shared" si="0"/>
        <v>92580927</v>
      </c>
      <c r="M12" s="9">
        <f t="shared" si="1"/>
        <v>92580927</v>
      </c>
      <c r="N12" s="22">
        <f t="shared" si="2"/>
        <v>30860309</v>
      </c>
      <c r="O12" s="22">
        <f t="shared" si="3"/>
        <v>30860309</v>
      </c>
      <c r="P12" s="9"/>
      <c r="Q12" s="15" t="s">
        <v>41</v>
      </c>
      <c r="R12" s="16"/>
      <c r="S12" s="16"/>
      <c r="T12" s="17"/>
    </row>
    <row r="13" spans="2:20">
      <c r="B13" s="5" t="s">
        <v>42</v>
      </c>
      <c r="C13" s="6" t="s">
        <v>13</v>
      </c>
      <c r="D13" s="7" t="s">
        <v>43</v>
      </c>
      <c r="E13" s="11" t="s">
        <v>21</v>
      </c>
      <c r="F13" s="6" t="s">
        <v>31</v>
      </c>
      <c r="G13" s="6" t="s">
        <v>17</v>
      </c>
      <c r="H13" s="8">
        <v>10000000</v>
      </c>
      <c r="I13" s="20">
        <v>38941670</v>
      </c>
      <c r="J13" s="20">
        <v>67846781</v>
      </c>
      <c r="K13" s="20">
        <v>87726693</v>
      </c>
      <c r="L13" s="9">
        <f t="shared" si="0"/>
        <v>194515144</v>
      </c>
      <c r="M13" s="9">
        <f t="shared" si="1"/>
        <v>194515144</v>
      </c>
      <c r="N13" s="22">
        <f t="shared" si="2"/>
        <v>64838381.333333336</v>
      </c>
      <c r="O13" s="22">
        <f t="shared" si="3"/>
        <v>64838381</v>
      </c>
      <c r="P13" s="9"/>
      <c r="Q13" s="24" t="s">
        <v>156</v>
      </c>
      <c r="R13" s="25"/>
      <c r="S13" s="25" t="s">
        <v>44</v>
      </c>
      <c r="T13" s="26" t="str">
        <f>UPPER(S13)</f>
        <v>HOLA</v>
      </c>
    </row>
    <row r="14" spans="2:20">
      <c r="B14" s="5" t="s">
        <v>45</v>
      </c>
      <c r="C14" s="12" t="s">
        <v>46</v>
      </c>
      <c r="D14" s="7" t="s">
        <v>20</v>
      </c>
      <c r="E14" s="11" t="s">
        <v>21</v>
      </c>
      <c r="F14" s="6" t="s">
        <v>31</v>
      </c>
      <c r="G14" s="6" t="s">
        <v>17</v>
      </c>
      <c r="H14" s="13">
        <v>1000000</v>
      </c>
      <c r="I14" s="20">
        <v>28926771</v>
      </c>
      <c r="J14" s="20">
        <v>56939610</v>
      </c>
      <c r="K14" s="20">
        <v>92726884</v>
      </c>
      <c r="L14" s="9">
        <f t="shared" si="0"/>
        <v>178593265</v>
      </c>
      <c r="M14" s="9">
        <f t="shared" si="1"/>
        <v>178593265</v>
      </c>
      <c r="N14" s="22">
        <f t="shared" si="2"/>
        <v>59531088.333333336</v>
      </c>
      <c r="O14" s="22">
        <f t="shared" si="3"/>
        <v>59531088</v>
      </c>
      <c r="P14" s="9"/>
      <c r="Q14" s="24" t="s">
        <v>157</v>
      </c>
      <c r="R14" s="25"/>
      <c r="S14" s="25" t="s">
        <v>47</v>
      </c>
      <c r="T14" s="26" t="str">
        <f>LOWER(S14)</f>
        <v>hola</v>
      </c>
    </row>
    <row r="15" spans="2:20">
      <c r="B15" s="5" t="s">
        <v>48</v>
      </c>
      <c r="C15" s="6" t="s">
        <v>13</v>
      </c>
      <c r="D15" s="7" t="s">
        <v>20</v>
      </c>
      <c r="E15" s="11" t="s">
        <v>21</v>
      </c>
      <c r="F15" s="6" t="s">
        <v>31</v>
      </c>
      <c r="G15" s="6" t="s">
        <v>17</v>
      </c>
      <c r="H15" s="13">
        <v>1000000</v>
      </c>
      <c r="I15" s="20">
        <v>34252074</v>
      </c>
      <c r="J15" s="20">
        <v>0</v>
      </c>
      <c r="K15" s="20">
        <v>22994819</v>
      </c>
      <c r="L15" s="9">
        <f t="shared" si="0"/>
        <v>57246893</v>
      </c>
      <c r="M15" s="9">
        <f t="shared" si="1"/>
        <v>57246893</v>
      </c>
      <c r="N15" s="22">
        <f t="shared" si="2"/>
        <v>19082297.666666668</v>
      </c>
      <c r="O15" s="22">
        <f t="shared" si="3"/>
        <v>19082298</v>
      </c>
      <c r="P15" s="9"/>
      <c r="Q15" s="27" t="s">
        <v>158</v>
      </c>
      <c r="R15" s="28"/>
      <c r="S15" s="29">
        <f ca="1">TODAY()</f>
        <v>44228</v>
      </c>
      <c r="T15" s="30"/>
    </row>
    <row r="16" spans="2:20">
      <c r="B16" s="5" t="s">
        <v>49</v>
      </c>
      <c r="C16" s="6" t="s">
        <v>13</v>
      </c>
      <c r="D16" s="7" t="s">
        <v>26</v>
      </c>
      <c r="E16" s="6" t="s">
        <v>27</v>
      </c>
      <c r="F16" s="12" t="s">
        <v>50</v>
      </c>
      <c r="G16" s="6" t="s">
        <v>17</v>
      </c>
      <c r="H16" s="8">
        <v>0</v>
      </c>
      <c r="I16" s="20">
        <v>0</v>
      </c>
      <c r="J16" s="20">
        <v>45347826</v>
      </c>
      <c r="K16" s="20">
        <v>14301768</v>
      </c>
      <c r="L16" s="9">
        <f t="shared" si="0"/>
        <v>59649594</v>
      </c>
      <c r="M16" s="9">
        <f t="shared" si="1"/>
        <v>59649594</v>
      </c>
      <c r="N16" s="22">
        <f t="shared" si="2"/>
        <v>19883198</v>
      </c>
      <c r="O16" s="22">
        <f t="shared" si="3"/>
        <v>19883198</v>
      </c>
      <c r="P16" s="9"/>
    </row>
    <row r="17" spans="2:20" ht="18">
      <c r="B17" s="5" t="s">
        <v>51</v>
      </c>
      <c r="C17" s="6" t="s">
        <v>13</v>
      </c>
      <c r="D17" s="7" t="s">
        <v>20</v>
      </c>
      <c r="E17" s="6" t="s">
        <v>27</v>
      </c>
      <c r="F17" s="12" t="s">
        <v>50</v>
      </c>
      <c r="G17" s="6" t="s">
        <v>23</v>
      </c>
      <c r="H17" s="8">
        <v>0</v>
      </c>
      <c r="I17" s="20">
        <v>0</v>
      </c>
      <c r="J17" s="20">
        <v>71453938</v>
      </c>
      <c r="K17" s="20">
        <v>38593802</v>
      </c>
      <c r="L17" s="9">
        <f t="shared" si="0"/>
        <v>110047740</v>
      </c>
      <c r="M17" s="9">
        <f t="shared" si="1"/>
        <v>110047740</v>
      </c>
      <c r="N17" s="22">
        <f t="shared" si="2"/>
        <v>36682580</v>
      </c>
      <c r="O17" s="22">
        <f t="shared" si="3"/>
        <v>36682580</v>
      </c>
      <c r="P17" s="9"/>
      <c r="Q17" s="15" t="s">
        <v>52</v>
      </c>
      <c r="R17" s="16"/>
      <c r="S17" s="16"/>
      <c r="T17" s="17"/>
    </row>
    <row r="18" spans="2:20">
      <c r="B18" s="5" t="s">
        <v>53</v>
      </c>
      <c r="C18" s="6" t="s">
        <v>13</v>
      </c>
      <c r="D18" s="7" t="s">
        <v>43</v>
      </c>
      <c r="E18" s="11" t="s">
        <v>21</v>
      </c>
      <c r="F18" s="6" t="s">
        <v>22</v>
      </c>
      <c r="G18" s="6" t="s">
        <v>17</v>
      </c>
      <c r="H18" s="8">
        <v>20000000</v>
      </c>
      <c r="I18" s="20">
        <v>32346156</v>
      </c>
      <c r="J18" s="20">
        <v>22346275</v>
      </c>
      <c r="K18" s="20">
        <v>73743047</v>
      </c>
      <c r="L18" s="9">
        <f t="shared" si="0"/>
        <v>128435478</v>
      </c>
      <c r="M18" s="9">
        <f t="shared" si="1"/>
        <v>128435478</v>
      </c>
      <c r="N18" s="22">
        <f t="shared" si="2"/>
        <v>42811826</v>
      </c>
      <c r="O18" s="22">
        <f t="shared" si="3"/>
        <v>42811826</v>
      </c>
      <c r="P18" s="9"/>
      <c r="Q18" s="24" t="s">
        <v>54</v>
      </c>
      <c r="R18" s="25"/>
      <c r="S18" s="31">
        <f ca="1">+S15+1</f>
        <v>44229</v>
      </c>
      <c r="T18" s="26"/>
    </row>
    <row r="19" spans="2:20">
      <c r="B19" s="5" t="s">
        <v>55</v>
      </c>
      <c r="C19" s="6" t="s">
        <v>13</v>
      </c>
      <c r="D19" s="7" t="s">
        <v>14</v>
      </c>
      <c r="E19" s="6" t="s">
        <v>15</v>
      </c>
      <c r="F19" s="6" t="s">
        <v>16</v>
      </c>
      <c r="G19" s="6" t="s">
        <v>17</v>
      </c>
      <c r="H19" s="8">
        <v>0</v>
      </c>
      <c r="I19" s="20">
        <v>0</v>
      </c>
      <c r="J19" s="20">
        <v>96357193</v>
      </c>
      <c r="K19" s="20">
        <v>67901582</v>
      </c>
      <c r="L19" s="9">
        <f t="shared" si="0"/>
        <v>164258775</v>
      </c>
      <c r="M19" s="9">
        <f t="shared" si="1"/>
        <v>164258775</v>
      </c>
      <c r="N19" s="22">
        <f t="shared" si="2"/>
        <v>54752925</v>
      </c>
      <c r="O19" s="22">
        <f t="shared" si="3"/>
        <v>54752925</v>
      </c>
      <c r="P19" s="9"/>
      <c r="Q19" s="27" t="s">
        <v>56</v>
      </c>
      <c r="R19" s="28"/>
      <c r="S19" s="32">
        <f ca="1">+S18-S15</f>
        <v>1</v>
      </c>
      <c r="T19" s="30"/>
    </row>
    <row r="20" spans="2:20">
      <c r="B20" s="5" t="s">
        <v>57</v>
      </c>
      <c r="C20" s="6" t="s">
        <v>13</v>
      </c>
      <c r="D20" s="7" t="s">
        <v>20</v>
      </c>
      <c r="E20" s="6" t="s">
        <v>21</v>
      </c>
      <c r="F20" s="6" t="s">
        <v>22</v>
      </c>
      <c r="G20" s="6" t="s">
        <v>17</v>
      </c>
      <c r="H20" s="8">
        <v>100000000</v>
      </c>
      <c r="I20" s="20">
        <v>72903049</v>
      </c>
      <c r="J20" s="20">
        <v>67375493</v>
      </c>
      <c r="K20" s="20">
        <v>4753995</v>
      </c>
      <c r="L20" s="9">
        <f t="shared" si="0"/>
        <v>145032537</v>
      </c>
      <c r="M20" s="9">
        <f t="shared" si="1"/>
        <v>145032537</v>
      </c>
      <c r="N20" s="22">
        <f t="shared" si="2"/>
        <v>48344179</v>
      </c>
      <c r="O20" s="22">
        <f t="shared" si="3"/>
        <v>48344179</v>
      </c>
      <c r="P20" s="9"/>
    </row>
    <row r="21" spans="2:20">
      <c r="B21" s="5" t="s">
        <v>58</v>
      </c>
      <c r="C21" s="6" t="s">
        <v>13</v>
      </c>
      <c r="D21" s="7" t="s">
        <v>14</v>
      </c>
      <c r="E21" s="6" t="s">
        <v>15</v>
      </c>
      <c r="F21" s="6" t="s">
        <v>16</v>
      </c>
      <c r="G21" s="6" t="s">
        <v>17</v>
      </c>
      <c r="H21" s="8">
        <v>0</v>
      </c>
      <c r="I21" s="20">
        <v>0</v>
      </c>
      <c r="J21" s="20">
        <v>80671052</v>
      </c>
      <c r="K21" s="20">
        <v>58339670</v>
      </c>
      <c r="L21" s="9">
        <f t="shared" si="0"/>
        <v>139010722</v>
      </c>
      <c r="M21" s="9">
        <f t="shared" si="1"/>
        <v>139010722</v>
      </c>
      <c r="N21" s="22">
        <f t="shared" si="2"/>
        <v>46336907.333333336</v>
      </c>
      <c r="O21" s="22">
        <f t="shared" si="3"/>
        <v>46336907</v>
      </c>
      <c r="P21" s="9"/>
    </row>
    <row r="22" spans="2:20">
      <c r="B22" s="5" t="s">
        <v>59</v>
      </c>
      <c r="C22" s="10" t="s">
        <v>60</v>
      </c>
      <c r="D22" s="7" t="s">
        <v>43</v>
      </c>
      <c r="E22" s="6" t="s">
        <v>27</v>
      </c>
      <c r="F22" s="12" t="s">
        <v>50</v>
      </c>
      <c r="G22" s="6" t="s">
        <v>23</v>
      </c>
      <c r="H22" s="8">
        <v>0</v>
      </c>
      <c r="I22" s="20">
        <v>0</v>
      </c>
      <c r="J22" s="20">
        <v>0</v>
      </c>
      <c r="K22" s="20">
        <v>44898366</v>
      </c>
      <c r="L22" s="9">
        <f t="shared" si="0"/>
        <v>44898366</v>
      </c>
      <c r="M22" s="9">
        <f t="shared" si="1"/>
        <v>44898366</v>
      </c>
      <c r="N22" s="22">
        <f t="shared" si="2"/>
        <v>14966122</v>
      </c>
      <c r="O22" s="22">
        <f t="shared" si="3"/>
        <v>14966122</v>
      </c>
      <c r="P22" s="9"/>
    </row>
    <row r="23" spans="2:20">
      <c r="B23" s="5" t="s">
        <v>61</v>
      </c>
      <c r="C23" s="6" t="s">
        <v>13</v>
      </c>
      <c r="D23" s="7" t="s">
        <v>20</v>
      </c>
      <c r="E23" s="11" t="s">
        <v>21</v>
      </c>
      <c r="F23" s="6" t="s">
        <v>31</v>
      </c>
      <c r="G23" s="6" t="s">
        <v>17</v>
      </c>
      <c r="H23" s="13">
        <v>1000000</v>
      </c>
      <c r="I23" s="20">
        <v>96696256</v>
      </c>
      <c r="J23" s="20">
        <v>62106884</v>
      </c>
      <c r="K23" s="20">
        <v>85228190</v>
      </c>
      <c r="L23" s="9">
        <f t="shared" si="0"/>
        <v>244031330</v>
      </c>
      <c r="M23" s="9">
        <f t="shared" si="1"/>
        <v>244031330</v>
      </c>
      <c r="N23" s="22">
        <f t="shared" si="2"/>
        <v>81343776.666666672</v>
      </c>
      <c r="O23" s="22">
        <f t="shared" si="3"/>
        <v>81343777</v>
      </c>
      <c r="P23" s="9"/>
    </row>
    <row r="24" spans="2:20">
      <c r="B24" s="5" t="s">
        <v>62</v>
      </c>
      <c r="C24" s="6" t="s">
        <v>13</v>
      </c>
      <c r="D24" s="7" t="s">
        <v>20</v>
      </c>
      <c r="E24" s="11" t="s">
        <v>21</v>
      </c>
      <c r="F24" s="6" t="s">
        <v>31</v>
      </c>
      <c r="G24" s="6" t="s">
        <v>17</v>
      </c>
      <c r="H24" s="8">
        <v>10000000</v>
      </c>
      <c r="I24" s="20">
        <v>51531809</v>
      </c>
      <c r="J24" s="20">
        <v>99819688</v>
      </c>
      <c r="K24" s="20">
        <v>24233431</v>
      </c>
      <c r="L24" s="9">
        <f t="shared" si="0"/>
        <v>175584928</v>
      </c>
      <c r="M24" s="9">
        <f t="shared" si="1"/>
        <v>175584928</v>
      </c>
      <c r="N24" s="22">
        <f t="shared" si="2"/>
        <v>58528309.333333336</v>
      </c>
      <c r="O24" s="22">
        <f t="shared" si="3"/>
        <v>58528309</v>
      </c>
      <c r="P24" s="9"/>
    </row>
    <row r="25" spans="2:20">
      <c r="B25" s="5" t="s">
        <v>63</v>
      </c>
      <c r="C25" s="6" t="s">
        <v>13</v>
      </c>
      <c r="D25" s="7" t="s">
        <v>40</v>
      </c>
      <c r="E25" s="6" t="s">
        <v>21</v>
      </c>
      <c r="F25" s="12" t="s">
        <v>22</v>
      </c>
      <c r="G25" s="6" t="s">
        <v>23</v>
      </c>
      <c r="H25" s="8">
        <v>0</v>
      </c>
      <c r="I25" s="20">
        <v>0</v>
      </c>
      <c r="J25" s="20">
        <v>34214902</v>
      </c>
      <c r="K25" s="20">
        <v>24896611</v>
      </c>
      <c r="L25" s="9">
        <f t="shared" si="0"/>
        <v>59111513</v>
      </c>
      <c r="M25" s="9">
        <f t="shared" si="1"/>
        <v>59111513</v>
      </c>
      <c r="N25" s="22">
        <f t="shared" si="2"/>
        <v>19703837.666666668</v>
      </c>
      <c r="O25" s="22">
        <f t="shared" si="3"/>
        <v>19703838</v>
      </c>
      <c r="P25" s="9"/>
    </row>
    <row r="26" spans="2:20">
      <c r="B26" s="5" t="s">
        <v>64</v>
      </c>
      <c r="C26" s="12" t="s">
        <v>65</v>
      </c>
      <c r="D26" s="7" t="s">
        <v>43</v>
      </c>
      <c r="E26" s="6" t="s">
        <v>27</v>
      </c>
      <c r="F26" s="12" t="s">
        <v>28</v>
      </c>
      <c r="G26" s="6" t="s">
        <v>17</v>
      </c>
      <c r="H26" s="13">
        <v>0</v>
      </c>
      <c r="I26" s="20">
        <v>0</v>
      </c>
      <c r="J26" s="20">
        <v>7121108</v>
      </c>
      <c r="K26" s="20">
        <v>6991703</v>
      </c>
      <c r="L26" s="9">
        <f t="shared" si="0"/>
        <v>14112811</v>
      </c>
      <c r="M26" s="9">
        <f t="shared" si="1"/>
        <v>14112811</v>
      </c>
      <c r="N26" s="22">
        <f t="shared" si="2"/>
        <v>4704270.333333333</v>
      </c>
      <c r="O26" s="22">
        <f t="shared" si="3"/>
        <v>4704270</v>
      </c>
      <c r="P26" s="9"/>
    </row>
    <row r="27" spans="2:20">
      <c r="B27" s="5" t="s">
        <v>66</v>
      </c>
      <c r="C27" s="6" t="s">
        <v>13</v>
      </c>
      <c r="D27" s="7" t="s">
        <v>40</v>
      </c>
      <c r="E27" s="11" t="s">
        <v>21</v>
      </c>
      <c r="F27" s="6" t="s">
        <v>22</v>
      </c>
      <c r="G27" s="6" t="s">
        <v>17</v>
      </c>
      <c r="H27" s="8">
        <v>20000000</v>
      </c>
      <c r="I27" s="20">
        <v>93037614</v>
      </c>
      <c r="J27" s="20">
        <v>48185946</v>
      </c>
      <c r="K27" s="20">
        <v>75039300</v>
      </c>
      <c r="L27" s="9">
        <f t="shared" si="0"/>
        <v>216262860</v>
      </c>
      <c r="M27" s="9">
        <f t="shared" si="1"/>
        <v>216262860</v>
      </c>
      <c r="N27" s="22">
        <f t="shared" si="2"/>
        <v>72087620</v>
      </c>
      <c r="O27" s="22">
        <f t="shared" si="3"/>
        <v>72087620</v>
      </c>
      <c r="P27" s="9"/>
    </row>
    <row r="28" spans="2:20">
      <c r="B28" s="5" t="s">
        <v>67</v>
      </c>
      <c r="C28" s="6" t="s">
        <v>13</v>
      </c>
      <c r="D28" s="7" t="s">
        <v>20</v>
      </c>
      <c r="E28" s="11" t="s">
        <v>21</v>
      </c>
      <c r="F28" s="6" t="s">
        <v>22</v>
      </c>
      <c r="G28" s="6" t="s">
        <v>17</v>
      </c>
      <c r="H28" s="8">
        <v>90000000</v>
      </c>
      <c r="I28" s="20">
        <v>62088180</v>
      </c>
      <c r="J28" s="20">
        <v>18047519</v>
      </c>
      <c r="K28" s="20">
        <v>3738158</v>
      </c>
      <c r="L28" s="9">
        <f t="shared" si="0"/>
        <v>83873857</v>
      </c>
      <c r="M28" s="9">
        <f t="shared" si="1"/>
        <v>83873857</v>
      </c>
      <c r="N28" s="22">
        <f t="shared" si="2"/>
        <v>27957952.333333332</v>
      </c>
      <c r="O28" s="22">
        <f t="shared" si="3"/>
        <v>27957952</v>
      </c>
      <c r="P28" s="9"/>
    </row>
    <row r="29" spans="2:20">
      <c r="B29" s="5" t="s">
        <v>68</v>
      </c>
      <c r="C29" s="6" t="s">
        <v>13</v>
      </c>
      <c r="D29" s="7" t="s">
        <v>43</v>
      </c>
      <c r="E29" s="11" t="s">
        <v>21</v>
      </c>
      <c r="F29" s="6" t="s">
        <v>22</v>
      </c>
      <c r="G29" s="6" t="s">
        <v>17</v>
      </c>
      <c r="H29" s="13">
        <v>1000000</v>
      </c>
      <c r="I29" s="20">
        <v>1160848</v>
      </c>
      <c r="J29" s="20">
        <v>32268145</v>
      </c>
      <c r="K29" s="20">
        <v>13339687</v>
      </c>
      <c r="L29" s="9">
        <f t="shared" si="0"/>
        <v>46768680</v>
      </c>
      <c r="M29" s="9">
        <f t="shared" si="1"/>
        <v>46768680</v>
      </c>
      <c r="N29" s="22">
        <f t="shared" si="2"/>
        <v>15589560</v>
      </c>
      <c r="O29" s="22">
        <f t="shared" si="3"/>
        <v>15589560</v>
      </c>
      <c r="P29" s="9"/>
    </row>
    <row r="30" spans="2:20">
      <c r="B30" s="5" t="s">
        <v>69</v>
      </c>
      <c r="C30" s="6" t="s">
        <v>13</v>
      </c>
      <c r="D30" s="7" t="s">
        <v>20</v>
      </c>
      <c r="E30" s="6" t="s">
        <v>27</v>
      </c>
      <c r="F30" s="12" t="s">
        <v>28</v>
      </c>
      <c r="G30" s="6" t="s">
        <v>17</v>
      </c>
      <c r="H30" s="13">
        <v>0</v>
      </c>
      <c r="I30" s="20">
        <v>0</v>
      </c>
      <c r="J30" s="20">
        <v>21224611</v>
      </c>
      <c r="K30" s="20">
        <v>62562457</v>
      </c>
      <c r="L30" s="9">
        <f t="shared" si="0"/>
        <v>83787068</v>
      </c>
      <c r="M30" s="9">
        <f t="shared" si="1"/>
        <v>83787068</v>
      </c>
      <c r="N30" s="22">
        <f t="shared" si="2"/>
        <v>27929022.666666668</v>
      </c>
      <c r="O30" s="22">
        <f t="shared" si="3"/>
        <v>27929023</v>
      </c>
      <c r="P30" s="9"/>
    </row>
    <row r="31" spans="2:20">
      <c r="B31" s="5" t="s">
        <v>70</v>
      </c>
      <c r="C31" s="6" t="s">
        <v>13</v>
      </c>
      <c r="D31" s="7" t="s">
        <v>43</v>
      </c>
      <c r="E31" s="6" t="s">
        <v>27</v>
      </c>
      <c r="F31" s="12" t="s">
        <v>28</v>
      </c>
      <c r="G31" s="6" t="s">
        <v>17</v>
      </c>
      <c r="H31" s="8">
        <v>0</v>
      </c>
      <c r="I31" s="20">
        <v>0</v>
      </c>
      <c r="J31" s="20">
        <v>85434615</v>
      </c>
      <c r="K31" s="20">
        <v>79508333</v>
      </c>
      <c r="L31" s="9">
        <f t="shared" si="0"/>
        <v>164942948</v>
      </c>
      <c r="M31" s="9">
        <f t="shared" si="1"/>
        <v>164942948</v>
      </c>
      <c r="N31" s="22">
        <f t="shared" si="2"/>
        <v>54980982.666666664</v>
      </c>
      <c r="O31" s="22">
        <f t="shared" si="3"/>
        <v>54980983</v>
      </c>
      <c r="P31" s="9"/>
    </row>
    <row r="32" spans="2:20">
      <c r="B32" s="5" t="s">
        <v>71</v>
      </c>
      <c r="C32" s="6" t="s">
        <v>13</v>
      </c>
      <c r="D32" s="7" t="s">
        <v>20</v>
      </c>
      <c r="E32" s="11" t="s">
        <v>21</v>
      </c>
      <c r="F32" s="6" t="s">
        <v>31</v>
      </c>
      <c r="G32" s="6" t="s">
        <v>17</v>
      </c>
      <c r="H32" s="8">
        <v>90000000</v>
      </c>
      <c r="I32" s="20">
        <v>23888885</v>
      </c>
      <c r="J32" s="20">
        <v>68725539</v>
      </c>
      <c r="K32" s="20">
        <v>78613526</v>
      </c>
      <c r="L32" s="9">
        <f t="shared" si="0"/>
        <v>171227950</v>
      </c>
      <c r="M32" s="9">
        <f t="shared" si="1"/>
        <v>171227950</v>
      </c>
      <c r="N32" s="22">
        <f t="shared" si="2"/>
        <v>57075983.333333336</v>
      </c>
      <c r="O32" s="22">
        <f t="shared" si="3"/>
        <v>57075983</v>
      </c>
      <c r="P32" s="9"/>
    </row>
    <row r="33" spans="2:16">
      <c r="B33" s="5" t="s">
        <v>72</v>
      </c>
      <c r="C33" s="6" t="s">
        <v>13</v>
      </c>
      <c r="D33" s="7" t="s">
        <v>43</v>
      </c>
      <c r="E33" s="11" t="s">
        <v>21</v>
      </c>
      <c r="F33" s="6" t="s">
        <v>22</v>
      </c>
      <c r="G33" s="6" t="s">
        <v>23</v>
      </c>
      <c r="H33" s="8">
        <v>10000000</v>
      </c>
      <c r="I33" s="20">
        <v>23464528</v>
      </c>
      <c r="J33" s="20">
        <v>904543</v>
      </c>
      <c r="K33" s="20">
        <v>0</v>
      </c>
      <c r="L33" s="9">
        <f t="shared" si="0"/>
        <v>24369071</v>
      </c>
      <c r="M33" s="9">
        <f t="shared" si="1"/>
        <v>24369071</v>
      </c>
      <c r="N33" s="22">
        <f t="shared" si="2"/>
        <v>8123023.666666667</v>
      </c>
      <c r="O33" s="22">
        <f t="shared" si="3"/>
        <v>8123024</v>
      </c>
      <c r="P33" s="9"/>
    </row>
    <row r="34" spans="2:16">
      <c r="B34" s="5" t="s">
        <v>73</v>
      </c>
      <c r="C34" s="6" t="s">
        <v>13</v>
      </c>
      <c r="D34" s="7" t="s">
        <v>40</v>
      </c>
      <c r="E34" s="6" t="s">
        <v>27</v>
      </c>
      <c r="F34" s="12" t="s">
        <v>28</v>
      </c>
      <c r="G34" s="6" t="s">
        <v>17</v>
      </c>
      <c r="H34" s="8">
        <v>0</v>
      </c>
      <c r="I34" s="20">
        <v>0</v>
      </c>
      <c r="J34" s="20">
        <v>66204884</v>
      </c>
      <c r="K34" s="20">
        <v>27801447</v>
      </c>
      <c r="L34" s="9">
        <f t="shared" si="0"/>
        <v>94006331</v>
      </c>
      <c r="M34" s="9">
        <f t="shared" si="1"/>
        <v>94006331</v>
      </c>
      <c r="N34" s="22">
        <f t="shared" si="2"/>
        <v>31335443.666666668</v>
      </c>
      <c r="O34" s="22">
        <f t="shared" si="3"/>
        <v>31335444</v>
      </c>
      <c r="P34" s="9"/>
    </row>
    <row r="35" spans="2:16">
      <c r="B35" s="5" t="s">
        <v>74</v>
      </c>
      <c r="C35" s="10" t="s">
        <v>60</v>
      </c>
      <c r="D35" s="7" t="s">
        <v>43</v>
      </c>
      <c r="E35" s="6" t="s">
        <v>27</v>
      </c>
      <c r="F35" s="12" t="s">
        <v>50</v>
      </c>
      <c r="G35" s="6" t="s">
        <v>23</v>
      </c>
      <c r="H35" s="8">
        <v>0</v>
      </c>
      <c r="I35" s="20">
        <v>0</v>
      </c>
      <c r="J35" s="20">
        <v>30987169</v>
      </c>
      <c r="K35" s="20">
        <v>7339680</v>
      </c>
      <c r="L35" s="9">
        <f t="shared" si="0"/>
        <v>38326849</v>
      </c>
      <c r="M35" s="9">
        <f t="shared" si="1"/>
        <v>38326849</v>
      </c>
      <c r="N35" s="22">
        <f t="shared" si="2"/>
        <v>12775616.333333334</v>
      </c>
      <c r="O35" s="22">
        <f t="shared" si="3"/>
        <v>12775616</v>
      </c>
      <c r="P35" s="9"/>
    </row>
    <row r="36" spans="2:16">
      <c r="B36" s="5" t="s">
        <v>75</v>
      </c>
      <c r="C36" s="6" t="s">
        <v>13</v>
      </c>
      <c r="D36" s="7" t="s">
        <v>20</v>
      </c>
      <c r="E36" s="11" t="s">
        <v>21</v>
      </c>
      <c r="F36" s="6" t="s">
        <v>22</v>
      </c>
      <c r="G36" s="6" t="s">
        <v>17</v>
      </c>
      <c r="H36" s="8">
        <v>10000000</v>
      </c>
      <c r="I36" s="20">
        <v>22390348</v>
      </c>
      <c r="J36" s="20">
        <v>24476166</v>
      </c>
      <c r="K36" s="20">
        <v>0</v>
      </c>
      <c r="L36" s="9">
        <f t="shared" si="0"/>
        <v>46866514</v>
      </c>
      <c r="M36" s="9">
        <f t="shared" si="1"/>
        <v>46866514</v>
      </c>
      <c r="N36" s="22">
        <f t="shared" si="2"/>
        <v>15622171.333333334</v>
      </c>
      <c r="O36" s="22">
        <f t="shared" si="3"/>
        <v>15622171</v>
      </c>
      <c r="P36" s="9"/>
    </row>
    <row r="37" spans="2:16">
      <c r="B37" s="5" t="s">
        <v>76</v>
      </c>
      <c r="C37" s="6" t="s">
        <v>13</v>
      </c>
      <c r="D37" s="7" t="s">
        <v>43</v>
      </c>
      <c r="E37" s="11" t="s">
        <v>21</v>
      </c>
      <c r="F37" s="6" t="s">
        <v>31</v>
      </c>
      <c r="G37" s="6" t="s">
        <v>17</v>
      </c>
      <c r="H37" s="8">
        <v>20000000</v>
      </c>
      <c r="I37" s="20">
        <v>31670482</v>
      </c>
      <c r="J37" s="20">
        <v>15619630</v>
      </c>
      <c r="K37" s="20">
        <v>59838390</v>
      </c>
      <c r="L37" s="9">
        <f t="shared" si="0"/>
        <v>107128502</v>
      </c>
      <c r="M37" s="9">
        <f t="shared" si="1"/>
        <v>107128502</v>
      </c>
      <c r="N37" s="22">
        <f t="shared" si="2"/>
        <v>35709500.666666664</v>
      </c>
      <c r="O37" s="22">
        <f t="shared" si="3"/>
        <v>35709501</v>
      </c>
      <c r="P37" s="9"/>
    </row>
    <row r="38" spans="2:16">
      <c r="B38" s="5" t="s">
        <v>77</v>
      </c>
      <c r="C38" s="6" t="s">
        <v>13</v>
      </c>
      <c r="D38" s="7" t="s">
        <v>26</v>
      </c>
      <c r="E38" s="11" t="s">
        <v>21</v>
      </c>
      <c r="F38" s="6" t="s">
        <v>31</v>
      </c>
      <c r="G38" s="6" t="s">
        <v>17</v>
      </c>
      <c r="H38" s="8">
        <v>20000000</v>
      </c>
      <c r="I38" s="20">
        <v>81056910</v>
      </c>
      <c r="J38" s="20">
        <v>96438403</v>
      </c>
      <c r="K38" s="20">
        <v>90723423</v>
      </c>
      <c r="L38" s="9">
        <f t="shared" si="0"/>
        <v>268218736</v>
      </c>
      <c r="M38" s="9">
        <f t="shared" si="1"/>
        <v>268218736</v>
      </c>
      <c r="N38" s="22">
        <f t="shared" si="2"/>
        <v>89406245.333333328</v>
      </c>
      <c r="O38" s="22">
        <f t="shared" si="3"/>
        <v>89406245</v>
      </c>
      <c r="P38" s="9"/>
    </row>
    <row r="39" spans="2:16">
      <c r="B39" s="5" t="s">
        <v>78</v>
      </c>
      <c r="C39" s="6" t="s">
        <v>13</v>
      </c>
      <c r="D39" s="7" t="s">
        <v>20</v>
      </c>
      <c r="E39" s="6" t="s">
        <v>15</v>
      </c>
      <c r="F39" s="6" t="s">
        <v>79</v>
      </c>
      <c r="G39" s="6" t="s">
        <v>17</v>
      </c>
      <c r="H39" s="13">
        <v>0</v>
      </c>
      <c r="I39" s="20">
        <v>0</v>
      </c>
      <c r="J39" s="20">
        <v>0</v>
      </c>
      <c r="K39" s="20">
        <v>52936315</v>
      </c>
      <c r="L39" s="9">
        <f t="shared" si="0"/>
        <v>52936315</v>
      </c>
      <c r="M39" s="9">
        <f t="shared" si="1"/>
        <v>52936315</v>
      </c>
      <c r="N39" s="22">
        <f t="shared" si="2"/>
        <v>17645438.333333332</v>
      </c>
      <c r="O39" s="22">
        <f t="shared" si="3"/>
        <v>17645438</v>
      </c>
      <c r="P39" s="9"/>
    </row>
    <row r="40" spans="2:16">
      <c r="B40" s="5" t="s">
        <v>80</v>
      </c>
      <c r="C40" s="6" t="s">
        <v>13</v>
      </c>
      <c r="D40" s="7" t="s">
        <v>20</v>
      </c>
      <c r="E40" s="11" t="s">
        <v>21</v>
      </c>
      <c r="F40" s="6" t="s">
        <v>22</v>
      </c>
      <c r="G40" s="6" t="s">
        <v>17</v>
      </c>
      <c r="H40" s="8">
        <v>30000000</v>
      </c>
      <c r="I40" s="20">
        <v>91413171</v>
      </c>
      <c r="J40" s="20">
        <v>13211402</v>
      </c>
      <c r="K40" s="20">
        <v>0</v>
      </c>
      <c r="L40" s="9">
        <f t="shared" si="0"/>
        <v>104624573</v>
      </c>
      <c r="M40" s="9">
        <f t="shared" si="1"/>
        <v>104624573</v>
      </c>
      <c r="N40" s="22">
        <f t="shared" si="2"/>
        <v>34874857.666666664</v>
      </c>
      <c r="O40" s="22">
        <f t="shared" si="3"/>
        <v>34874858</v>
      </c>
      <c r="P40" s="9"/>
    </row>
    <row r="41" spans="2:16">
      <c r="B41" s="5" t="s">
        <v>81</v>
      </c>
      <c r="C41" s="6" t="s">
        <v>13</v>
      </c>
      <c r="D41" s="7" t="s">
        <v>26</v>
      </c>
      <c r="E41" s="11" t="s">
        <v>21</v>
      </c>
      <c r="F41" s="6" t="s">
        <v>31</v>
      </c>
      <c r="G41" s="6" t="s">
        <v>17</v>
      </c>
      <c r="H41" s="13">
        <v>1000000</v>
      </c>
      <c r="I41" s="20">
        <v>87347043</v>
      </c>
      <c r="J41" s="20">
        <v>50796112</v>
      </c>
      <c r="K41" s="20">
        <v>72757830</v>
      </c>
      <c r="L41" s="9">
        <f t="shared" si="0"/>
        <v>210900985</v>
      </c>
      <c r="M41" s="9">
        <f t="shared" si="1"/>
        <v>210900985</v>
      </c>
      <c r="N41" s="22">
        <f t="shared" si="2"/>
        <v>70300328.333333328</v>
      </c>
      <c r="O41" s="22">
        <f t="shared" si="3"/>
        <v>70300328</v>
      </c>
      <c r="P41" s="9"/>
    </row>
    <row r="42" spans="2:16">
      <c r="B42" s="5" t="s">
        <v>82</v>
      </c>
      <c r="C42" s="6" t="s">
        <v>13</v>
      </c>
      <c r="D42" s="7" t="s">
        <v>43</v>
      </c>
      <c r="E42" s="6" t="s">
        <v>27</v>
      </c>
      <c r="F42" s="12" t="s">
        <v>50</v>
      </c>
      <c r="G42" s="6" t="s">
        <v>17</v>
      </c>
      <c r="H42" s="8">
        <v>0</v>
      </c>
      <c r="I42" s="20">
        <v>0</v>
      </c>
      <c r="J42" s="20">
        <v>38721754</v>
      </c>
      <c r="K42" s="20">
        <v>77230635</v>
      </c>
      <c r="L42" s="9">
        <f t="shared" si="0"/>
        <v>115952389</v>
      </c>
      <c r="M42" s="9">
        <f t="shared" si="1"/>
        <v>115952389</v>
      </c>
      <c r="N42" s="22">
        <f t="shared" si="2"/>
        <v>38650796.333333336</v>
      </c>
      <c r="O42" s="22">
        <f t="shared" si="3"/>
        <v>38650796</v>
      </c>
      <c r="P42" s="9"/>
    </row>
    <row r="43" spans="2:16">
      <c r="B43" s="5" t="s">
        <v>83</v>
      </c>
      <c r="C43" s="6" t="s">
        <v>13</v>
      </c>
      <c r="D43" s="7" t="s">
        <v>20</v>
      </c>
      <c r="E43" s="11" t="s">
        <v>21</v>
      </c>
      <c r="F43" s="6" t="s">
        <v>31</v>
      </c>
      <c r="G43" s="6" t="s">
        <v>17</v>
      </c>
      <c r="H43" s="8">
        <v>10000000</v>
      </c>
      <c r="I43" s="20">
        <v>43538967</v>
      </c>
      <c r="J43" s="20">
        <v>5161300</v>
      </c>
      <c r="K43" s="20">
        <v>85417673</v>
      </c>
      <c r="L43" s="9">
        <f t="shared" si="0"/>
        <v>134117940</v>
      </c>
      <c r="M43" s="9">
        <f t="shared" si="1"/>
        <v>134117940</v>
      </c>
      <c r="N43" s="22">
        <f t="shared" si="2"/>
        <v>44705980</v>
      </c>
      <c r="O43" s="22">
        <f t="shared" si="3"/>
        <v>44705980</v>
      </c>
      <c r="P43" s="9"/>
    </row>
    <row r="44" spans="2:16">
      <c r="B44" s="5" t="s">
        <v>84</v>
      </c>
      <c r="C44" s="6" t="s">
        <v>13</v>
      </c>
      <c r="D44" s="7" t="s">
        <v>20</v>
      </c>
      <c r="E44" s="11" t="s">
        <v>21</v>
      </c>
      <c r="F44" s="6" t="s">
        <v>31</v>
      </c>
      <c r="G44" s="6" t="s">
        <v>23</v>
      </c>
      <c r="H44" s="13">
        <v>1000000</v>
      </c>
      <c r="I44" s="20">
        <v>95899452</v>
      </c>
      <c r="J44" s="20">
        <v>2565664</v>
      </c>
      <c r="K44" s="20">
        <v>39602953</v>
      </c>
      <c r="L44" s="9">
        <f t="shared" si="0"/>
        <v>138068069</v>
      </c>
      <c r="M44" s="9">
        <f t="shared" si="1"/>
        <v>138068069</v>
      </c>
      <c r="N44" s="22">
        <f t="shared" si="2"/>
        <v>46022689.666666664</v>
      </c>
      <c r="O44" s="22">
        <f t="shared" si="3"/>
        <v>46022690</v>
      </c>
      <c r="P44" s="9"/>
    </row>
    <row r="45" spans="2:16">
      <c r="B45" s="5" t="s">
        <v>85</v>
      </c>
      <c r="C45" s="6" t="s">
        <v>13</v>
      </c>
      <c r="D45" s="7" t="s">
        <v>20</v>
      </c>
      <c r="E45" s="11" t="s">
        <v>21</v>
      </c>
      <c r="F45" s="6" t="s">
        <v>31</v>
      </c>
      <c r="G45" s="6" t="s">
        <v>23</v>
      </c>
      <c r="H45" s="13">
        <v>1000000</v>
      </c>
      <c r="I45" s="20">
        <v>81347428</v>
      </c>
      <c r="J45" s="20">
        <v>10860215</v>
      </c>
      <c r="K45" s="20">
        <v>28637290</v>
      </c>
      <c r="L45" s="9">
        <f t="shared" si="0"/>
        <v>120844933</v>
      </c>
      <c r="M45" s="9">
        <f t="shared" si="1"/>
        <v>120844933</v>
      </c>
      <c r="N45" s="22">
        <f t="shared" si="2"/>
        <v>40281644.333333336</v>
      </c>
      <c r="O45" s="22">
        <f t="shared" si="3"/>
        <v>40281644</v>
      </c>
      <c r="P45" s="9"/>
    </row>
    <row r="46" spans="2:16">
      <c r="B46" s="5" t="s">
        <v>86</v>
      </c>
      <c r="C46" s="6" t="s">
        <v>13</v>
      </c>
      <c r="D46" s="7" t="s">
        <v>43</v>
      </c>
      <c r="E46" s="11" t="s">
        <v>21</v>
      </c>
      <c r="F46" s="6" t="s">
        <v>31</v>
      </c>
      <c r="G46" s="6" t="s">
        <v>23</v>
      </c>
      <c r="H46" s="8">
        <v>30000000</v>
      </c>
      <c r="I46" s="20">
        <v>52442860</v>
      </c>
      <c r="J46" s="20">
        <v>2659881</v>
      </c>
      <c r="K46" s="20">
        <v>80287314</v>
      </c>
      <c r="L46" s="9">
        <f t="shared" si="0"/>
        <v>135390055</v>
      </c>
      <c r="M46" s="9">
        <f t="shared" si="1"/>
        <v>135390055</v>
      </c>
      <c r="N46" s="22">
        <f t="shared" si="2"/>
        <v>45130018.333333336</v>
      </c>
      <c r="O46" s="22">
        <f t="shared" si="3"/>
        <v>45130018</v>
      </c>
      <c r="P46" s="9"/>
    </row>
    <row r="47" spans="2:16">
      <c r="B47" s="5" t="s">
        <v>87</v>
      </c>
      <c r="C47" s="6" t="s">
        <v>13</v>
      </c>
      <c r="D47" s="7" t="s">
        <v>20</v>
      </c>
      <c r="E47" s="11" t="s">
        <v>21</v>
      </c>
      <c r="F47" s="6" t="s">
        <v>31</v>
      </c>
      <c r="G47" s="6" t="s">
        <v>23</v>
      </c>
      <c r="H47" s="8">
        <v>10000000</v>
      </c>
      <c r="I47" s="20">
        <v>96199053</v>
      </c>
      <c r="J47" s="20">
        <v>31746355</v>
      </c>
      <c r="K47" s="20">
        <v>80063468</v>
      </c>
      <c r="L47" s="9">
        <f t="shared" si="0"/>
        <v>208008876</v>
      </c>
      <c r="M47" s="9">
        <f t="shared" si="1"/>
        <v>208008876</v>
      </c>
      <c r="N47" s="22">
        <f t="shared" si="2"/>
        <v>69336292</v>
      </c>
      <c r="O47" s="22">
        <f t="shared" si="3"/>
        <v>69336292</v>
      </c>
      <c r="P47" s="9"/>
    </row>
    <row r="48" spans="2:16">
      <c r="B48" s="5" t="s">
        <v>88</v>
      </c>
      <c r="C48" s="6" t="s">
        <v>13</v>
      </c>
      <c r="D48" s="7" t="s">
        <v>20</v>
      </c>
      <c r="E48" s="11" t="s">
        <v>21</v>
      </c>
      <c r="F48" s="6" t="s">
        <v>31</v>
      </c>
      <c r="G48" s="6" t="s">
        <v>17</v>
      </c>
      <c r="H48" s="13">
        <v>1000000</v>
      </c>
      <c r="I48" s="20">
        <v>71783742</v>
      </c>
      <c r="J48" s="20">
        <v>64667814</v>
      </c>
      <c r="K48" s="20">
        <v>70653180</v>
      </c>
      <c r="L48" s="9">
        <f t="shared" si="0"/>
        <v>207104736</v>
      </c>
      <c r="M48" s="9">
        <f t="shared" si="1"/>
        <v>207104736</v>
      </c>
      <c r="N48" s="22">
        <f t="shared" si="2"/>
        <v>69034912</v>
      </c>
      <c r="O48" s="22">
        <f t="shared" si="3"/>
        <v>69034912</v>
      </c>
      <c r="P48" s="9"/>
    </row>
    <row r="49" spans="2:16">
      <c r="B49" s="5" t="s">
        <v>89</v>
      </c>
      <c r="C49" s="6" t="s">
        <v>13</v>
      </c>
      <c r="D49" s="7" t="s">
        <v>43</v>
      </c>
      <c r="E49" s="11" t="s">
        <v>21</v>
      </c>
      <c r="F49" s="6" t="s">
        <v>31</v>
      </c>
      <c r="G49" s="6" t="s">
        <v>17</v>
      </c>
      <c r="H49" s="8">
        <v>90000000</v>
      </c>
      <c r="I49" s="20">
        <v>94913746</v>
      </c>
      <c r="J49" s="20">
        <v>74083223</v>
      </c>
      <c r="K49" s="20">
        <v>31617670</v>
      </c>
      <c r="L49" s="9">
        <f t="shared" si="0"/>
        <v>200614639</v>
      </c>
      <c r="M49" s="9">
        <f t="shared" si="1"/>
        <v>200614639</v>
      </c>
      <c r="N49" s="22">
        <f t="shared" si="2"/>
        <v>66871546.333333336</v>
      </c>
      <c r="O49" s="22">
        <f t="shared" si="3"/>
        <v>66871546</v>
      </c>
      <c r="P49" s="9"/>
    </row>
    <row r="50" spans="2:16">
      <c r="B50" s="5" t="s">
        <v>90</v>
      </c>
      <c r="C50" s="6" t="s">
        <v>13</v>
      </c>
      <c r="D50" s="7" t="s">
        <v>43</v>
      </c>
      <c r="E50" s="6" t="s">
        <v>27</v>
      </c>
      <c r="F50" s="12" t="s">
        <v>28</v>
      </c>
      <c r="G50" s="6" t="s">
        <v>17</v>
      </c>
      <c r="H50" s="8">
        <v>0</v>
      </c>
      <c r="I50" s="20">
        <v>0</v>
      </c>
      <c r="J50" s="20">
        <v>67753952</v>
      </c>
      <c r="K50" s="20">
        <v>77205812</v>
      </c>
      <c r="L50" s="9">
        <f t="shared" si="0"/>
        <v>144959764</v>
      </c>
      <c r="M50" s="9">
        <f t="shared" si="1"/>
        <v>144959764</v>
      </c>
      <c r="N50" s="22">
        <f t="shared" si="2"/>
        <v>48319921.333333336</v>
      </c>
      <c r="O50" s="22">
        <f t="shared" si="3"/>
        <v>48319921</v>
      </c>
      <c r="P50" s="9"/>
    </row>
    <row r="51" spans="2:16">
      <c r="B51" s="5" t="s">
        <v>91</v>
      </c>
      <c r="C51" s="10" t="s">
        <v>60</v>
      </c>
      <c r="D51" s="7" t="s">
        <v>20</v>
      </c>
      <c r="E51" s="11" t="s">
        <v>21</v>
      </c>
      <c r="F51" s="6" t="s">
        <v>31</v>
      </c>
      <c r="G51" s="6" t="s">
        <v>23</v>
      </c>
      <c r="H51" s="8">
        <v>30000000</v>
      </c>
      <c r="I51" s="20">
        <v>33477783</v>
      </c>
      <c r="J51" s="20">
        <v>0</v>
      </c>
      <c r="K51" s="20">
        <v>27651635</v>
      </c>
      <c r="L51" s="9">
        <f t="shared" si="0"/>
        <v>61129418</v>
      </c>
      <c r="M51" s="9">
        <f t="shared" si="1"/>
        <v>61129418</v>
      </c>
      <c r="N51" s="22">
        <f t="shared" si="2"/>
        <v>20376472.666666668</v>
      </c>
      <c r="O51" s="22">
        <f t="shared" si="3"/>
        <v>20376473</v>
      </c>
      <c r="P51" s="9"/>
    </row>
    <row r="52" spans="2:16">
      <c r="B52" s="5" t="s">
        <v>92</v>
      </c>
      <c r="C52" s="6" t="s">
        <v>13</v>
      </c>
      <c r="D52" s="7" t="s">
        <v>26</v>
      </c>
      <c r="E52" s="11" t="s">
        <v>21</v>
      </c>
      <c r="F52" s="6" t="s">
        <v>22</v>
      </c>
      <c r="G52" s="6" t="s">
        <v>23</v>
      </c>
      <c r="H52" s="8">
        <v>50000000</v>
      </c>
      <c r="I52" s="20">
        <v>2702447</v>
      </c>
      <c r="J52" s="20">
        <v>0</v>
      </c>
      <c r="K52" s="20">
        <v>44671760</v>
      </c>
      <c r="L52" s="9">
        <f t="shared" si="0"/>
        <v>47374207</v>
      </c>
      <c r="M52" s="9">
        <f t="shared" si="1"/>
        <v>47374207</v>
      </c>
      <c r="N52" s="22">
        <f t="shared" si="2"/>
        <v>15791402.333333334</v>
      </c>
      <c r="O52" s="22">
        <f t="shared" si="3"/>
        <v>15791402</v>
      </c>
      <c r="P52" s="9"/>
    </row>
    <row r="53" spans="2:16">
      <c r="B53" s="5" t="s">
        <v>93</v>
      </c>
      <c r="C53" s="12" t="s">
        <v>94</v>
      </c>
      <c r="D53" s="7" t="s">
        <v>20</v>
      </c>
      <c r="E53" s="11" t="s">
        <v>21</v>
      </c>
      <c r="F53" s="6" t="s">
        <v>22</v>
      </c>
      <c r="G53" s="6" t="s">
        <v>17</v>
      </c>
      <c r="H53" s="8">
        <v>50000000</v>
      </c>
      <c r="I53" s="20">
        <v>70787848</v>
      </c>
      <c r="J53" s="20">
        <v>33368202</v>
      </c>
      <c r="K53" s="20">
        <v>43277527</v>
      </c>
      <c r="L53" s="9">
        <f t="shared" si="0"/>
        <v>147433577</v>
      </c>
      <c r="M53" s="9">
        <f t="shared" si="1"/>
        <v>147433577</v>
      </c>
      <c r="N53" s="22">
        <f t="shared" si="2"/>
        <v>49144525.666666664</v>
      </c>
      <c r="O53" s="22">
        <f t="shared" si="3"/>
        <v>49144526</v>
      </c>
      <c r="P53" s="9"/>
    </row>
    <row r="54" spans="2:16">
      <c r="B54" s="5" t="s">
        <v>95</v>
      </c>
      <c r="C54" s="10" t="s">
        <v>60</v>
      </c>
      <c r="D54" s="7" t="s">
        <v>20</v>
      </c>
      <c r="E54" s="6" t="s">
        <v>27</v>
      </c>
      <c r="F54" s="12" t="s">
        <v>28</v>
      </c>
      <c r="G54" s="6" t="s">
        <v>23</v>
      </c>
      <c r="H54" s="8">
        <v>0</v>
      </c>
      <c r="I54" s="20">
        <v>0</v>
      </c>
      <c r="J54" s="20">
        <v>46563396</v>
      </c>
      <c r="K54" s="20">
        <v>63313535</v>
      </c>
      <c r="L54" s="9">
        <f t="shared" si="0"/>
        <v>109876931</v>
      </c>
      <c r="M54" s="9">
        <f t="shared" si="1"/>
        <v>109876931</v>
      </c>
      <c r="N54" s="22">
        <f t="shared" si="2"/>
        <v>36625643.666666664</v>
      </c>
      <c r="O54" s="22">
        <f t="shared" si="3"/>
        <v>36625644</v>
      </c>
      <c r="P54" s="9"/>
    </row>
    <row r="55" spans="2:16">
      <c r="B55" s="5" t="s">
        <v>96</v>
      </c>
      <c r="C55" s="10" t="s">
        <v>97</v>
      </c>
      <c r="D55" s="7" t="s">
        <v>20</v>
      </c>
      <c r="E55" s="11" t="s">
        <v>21</v>
      </c>
      <c r="F55" s="6" t="s">
        <v>22</v>
      </c>
      <c r="G55" s="6" t="s">
        <v>17</v>
      </c>
      <c r="H55" s="8">
        <v>20000000</v>
      </c>
      <c r="I55" s="20">
        <v>40064620</v>
      </c>
      <c r="J55" s="20">
        <v>98137438</v>
      </c>
      <c r="K55" s="20">
        <v>0</v>
      </c>
      <c r="L55" s="9">
        <f t="shared" si="0"/>
        <v>138202058</v>
      </c>
      <c r="M55" s="9">
        <f t="shared" si="1"/>
        <v>138202058</v>
      </c>
      <c r="N55" s="22">
        <f t="shared" si="2"/>
        <v>46067352.666666664</v>
      </c>
      <c r="O55" s="22">
        <f t="shared" si="3"/>
        <v>46067353</v>
      </c>
      <c r="P55" s="9"/>
    </row>
    <row r="56" spans="2:16">
      <c r="B56" s="5" t="s">
        <v>98</v>
      </c>
      <c r="C56" s="6" t="s">
        <v>13</v>
      </c>
      <c r="D56" s="7" t="s">
        <v>20</v>
      </c>
      <c r="E56" s="11" t="s">
        <v>21</v>
      </c>
      <c r="F56" s="6" t="s">
        <v>31</v>
      </c>
      <c r="G56" s="6" t="s">
        <v>17</v>
      </c>
      <c r="H56" s="8">
        <v>30000000</v>
      </c>
      <c r="I56" s="20">
        <v>45289360</v>
      </c>
      <c r="J56" s="20">
        <v>0</v>
      </c>
      <c r="K56" s="20">
        <v>46980526</v>
      </c>
      <c r="L56" s="9">
        <f t="shared" si="0"/>
        <v>92269886</v>
      </c>
      <c r="M56" s="9">
        <f t="shared" si="1"/>
        <v>92269886</v>
      </c>
      <c r="N56" s="22">
        <f t="shared" si="2"/>
        <v>30756628.666666668</v>
      </c>
      <c r="O56" s="22">
        <f t="shared" si="3"/>
        <v>30756629</v>
      </c>
      <c r="P56" s="9"/>
    </row>
    <row r="57" spans="2:16">
      <c r="B57" s="5" t="s">
        <v>99</v>
      </c>
      <c r="C57" s="6" t="s">
        <v>13</v>
      </c>
      <c r="D57" s="7" t="s">
        <v>43</v>
      </c>
      <c r="E57" s="11" t="s">
        <v>21</v>
      </c>
      <c r="F57" s="6" t="s">
        <v>31</v>
      </c>
      <c r="G57" s="6" t="s">
        <v>17</v>
      </c>
      <c r="H57" s="8">
        <v>30000000</v>
      </c>
      <c r="I57" s="20">
        <v>34397393</v>
      </c>
      <c r="J57" s="20">
        <v>72192037</v>
      </c>
      <c r="K57" s="20">
        <v>21247716</v>
      </c>
      <c r="L57" s="9">
        <f t="shared" si="0"/>
        <v>127837146</v>
      </c>
      <c r="M57" s="9">
        <f t="shared" si="1"/>
        <v>127837146</v>
      </c>
      <c r="N57" s="22">
        <f t="shared" si="2"/>
        <v>42612382</v>
      </c>
      <c r="O57" s="22">
        <f t="shared" si="3"/>
        <v>42612382</v>
      </c>
      <c r="P57" s="9"/>
    </row>
    <row r="58" spans="2:16">
      <c r="B58" s="5" t="s">
        <v>100</v>
      </c>
      <c r="C58" s="6" t="s">
        <v>13</v>
      </c>
      <c r="D58" s="7" t="s">
        <v>20</v>
      </c>
      <c r="E58" s="6" t="s">
        <v>27</v>
      </c>
      <c r="F58" s="12" t="s">
        <v>50</v>
      </c>
      <c r="G58" s="6" t="s">
        <v>23</v>
      </c>
      <c r="H58" s="8">
        <v>0</v>
      </c>
      <c r="I58" s="20">
        <v>0</v>
      </c>
      <c r="J58" s="20">
        <v>69870077</v>
      </c>
      <c r="K58" s="20">
        <v>98441580</v>
      </c>
      <c r="L58" s="9">
        <f t="shared" si="0"/>
        <v>168311657</v>
      </c>
      <c r="M58" s="9">
        <f t="shared" si="1"/>
        <v>168311657</v>
      </c>
      <c r="N58" s="22">
        <f t="shared" si="2"/>
        <v>56103885.666666664</v>
      </c>
      <c r="O58" s="22">
        <f t="shared" si="3"/>
        <v>56103886</v>
      </c>
      <c r="P58" s="9"/>
    </row>
    <row r="59" spans="2:16">
      <c r="B59" s="5" t="s">
        <v>101</v>
      </c>
      <c r="C59" s="12" t="s">
        <v>102</v>
      </c>
      <c r="D59" s="7" t="s">
        <v>43</v>
      </c>
      <c r="E59" s="11" t="s">
        <v>21</v>
      </c>
      <c r="F59" s="6" t="s">
        <v>31</v>
      </c>
      <c r="G59" s="6" t="s">
        <v>17</v>
      </c>
      <c r="H59" s="13">
        <v>1000000</v>
      </c>
      <c r="I59" s="20">
        <v>34126405</v>
      </c>
      <c r="J59" s="20">
        <v>88265167</v>
      </c>
      <c r="K59" s="20">
        <v>56002928</v>
      </c>
      <c r="L59" s="9">
        <f t="shared" si="0"/>
        <v>178394500</v>
      </c>
      <c r="M59" s="9">
        <f t="shared" si="1"/>
        <v>178394500</v>
      </c>
      <c r="N59" s="22">
        <f t="shared" si="2"/>
        <v>59464833.333333336</v>
      </c>
      <c r="O59" s="22">
        <f t="shared" si="3"/>
        <v>59464833</v>
      </c>
      <c r="P59" s="9"/>
    </row>
    <row r="60" spans="2:16">
      <c r="B60" s="5" t="s">
        <v>103</v>
      </c>
      <c r="C60" s="6" t="s">
        <v>13</v>
      </c>
      <c r="D60" s="7" t="s">
        <v>20</v>
      </c>
      <c r="E60" s="11" t="s">
        <v>21</v>
      </c>
      <c r="F60" s="6" t="s">
        <v>22</v>
      </c>
      <c r="G60" s="6" t="s">
        <v>17</v>
      </c>
      <c r="H60" s="13">
        <v>1000000</v>
      </c>
      <c r="I60" s="20">
        <v>53008255</v>
      </c>
      <c r="J60" s="20">
        <v>46917910</v>
      </c>
      <c r="K60" s="20">
        <v>47557281</v>
      </c>
      <c r="L60" s="9">
        <f t="shared" si="0"/>
        <v>147483446</v>
      </c>
      <c r="M60" s="9">
        <f t="shared" si="1"/>
        <v>147483446</v>
      </c>
      <c r="N60" s="22">
        <f t="shared" si="2"/>
        <v>49161148.666666664</v>
      </c>
      <c r="O60" s="22">
        <f t="shared" si="3"/>
        <v>49161149</v>
      </c>
      <c r="P60" s="9"/>
    </row>
    <row r="61" spans="2:16">
      <c r="B61" s="5" t="s">
        <v>104</v>
      </c>
      <c r="C61" s="6" t="s">
        <v>13</v>
      </c>
      <c r="D61" s="7" t="s">
        <v>20</v>
      </c>
      <c r="E61" s="6" t="s">
        <v>27</v>
      </c>
      <c r="F61" s="12" t="s">
        <v>50</v>
      </c>
      <c r="G61" s="6" t="s">
        <v>17</v>
      </c>
      <c r="H61" s="8">
        <v>0</v>
      </c>
      <c r="I61" s="20">
        <v>0</v>
      </c>
      <c r="J61" s="20">
        <v>0</v>
      </c>
      <c r="K61" s="20">
        <v>22675260</v>
      </c>
      <c r="L61" s="9">
        <f t="shared" si="0"/>
        <v>22675260</v>
      </c>
      <c r="M61" s="9">
        <f t="shared" si="1"/>
        <v>22675260</v>
      </c>
      <c r="N61" s="22">
        <f t="shared" si="2"/>
        <v>7558420</v>
      </c>
      <c r="O61" s="22">
        <f t="shared" si="3"/>
        <v>7558420</v>
      </c>
      <c r="P61" s="9"/>
    </row>
    <row r="62" spans="2:16">
      <c r="B62" s="5" t="s">
        <v>105</v>
      </c>
      <c r="C62" s="12" t="s">
        <v>106</v>
      </c>
      <c r="D62" s="7" t="s">
        <v>20</v>
      </c>
      <c r="E62" s="6" t="s">
        <v>21</v>
      </c>
      <c r="F62" s="6" t="s">
        <v>22</v>
      </c>
      <c r="G62" s="6" t="s">
        <v>17</v>
      </c>
      <c r="H62" s="8">
        <v>100000000</v>
      </c>
      <c r="I62" s="20">
        <v>94688720</v>
      </c>
      <c r="J62" s="20">
        <v>86323763</v>
      </c>
      <c r="K62" s="20">
        <v>20929788</v>
      </c>
      <c r="L62" s="9">
        <f t="shared" si="0"/>
        <v>201942271</v>
      </c>
      <c r="M62" s="9">
        <f t="shared" si="1"/>
        <v>201942271</v>
      </c>
      <c r="N62" s="22">
        <f t="shared" si="2"/>
        <v>67314090.333333328</v>
      </c>
      <c r="O62" s="22">
        <f t="shared" si="3"/>
        <v>67314090</v>
      </c>
      <c r="P62" s="9"/>
    </row>
    <row r="63" spans="2:16">
      <c r="B63" s="5" t="s">
        <v>107</v>
      </c>
      <c r="C63" s="6" t="s">
        <v>13</v>
      </c>
      <c r="D63" s="7" t="s">
        <v>14</v>
      </c>
      <c r="E63" s="6" t="s">
        <v>15</v>
      </c>
      <c r="F63" s="6" t="s">
        <v>16</v>
      </c>
      <c r="G63" s="6" t="s">
        <v>17</v>
      </c>
      <c r="H63" s="8">
        <v>0</v>
      </c>
      <c r="I63" s="20">
        <v>0</v>
      </c>
      <c r="J63" s="20">
        <v>96750826</v>
      </c>
      <c r="K63" s="20">
        <v>31435769</v>
      </c>
      <c r="L63" s="9">
        <f t="shared" si="0"/>
        <v>128186595</v>
      </c>
      <c r="M63" s="9">
        <f t="shared" si="1"/>
        <v>128186595</v>
      </c>
      <c r="N63" s="22">
        <f t="shared" si="2"/>
        <v>42728865</v>
      </c>
      <c r="O63" s="22">
        <f t="shared" si="3"/>
        <v>42728865</v>
      </c>
      <c r="P63" s="9"/>
    </row>
    <row r="64" spans="2:16">
      <c r="B64" s="5" t="s">
        <v>108</v>
      </c>
      <c r="C64" s="6" t="s">
        <v>13</v>
      </c>
      <c r="D64" s="7" t="s">
        <v>43</v>
      </c>
      <c r="E64" s="11" t="s">
        <v>21</v>
      </c>
      <c r="F64" s="6" t="s">
        <v>22</v>
      </c>
      <c r="G64" s="6" t="s">
        <v>17</v>
      </c>
      <c r="H64" s="8">
        <v>10000000</v>
      </c>
      <c r="I64" s="20">
        <v>89686683</v>
      </c>
      <c r="J64" s="20">
        <v>62448793</v>
      </c>
      <c r="K64" s="20">
        <v>26812600</v>
      </c>
      <c r="L64" s="9">
        <f t="shared" si="0"/>
        <v>178948076</v>
      </c>
      <c r="M64" s="9">
        <f t="shared" si="1"/>
        <v>178948076</v>
      </c>
      <c r="N64" s="22">
        <f t="shared" si="2"/>
        <v>59649358.666666664</v>
      </c>
      <c r="O64" s="22">
        <f t="shared" si="3"/>
        <v>59649359</v>
      </c>
      <c r="P64" s="9"/>
    </row>
    <row r="65" spans="2:16">
      <c r="B65" s="5" t="s">
        <v>109</v>
      </c>
      <c r="C65" s="6" t="s">
        <v>13</v>
      </c>
      <c r="D65" s="7" t="s">
        <v>20</v>
      </c>
      <c r="E65" s="11" t="s">
        <v>21</v>
      </c>
      <c r="F65" s="6" t="s">
        <v>31</v>
      </c>
      <c r="G65" s="6" t="s">
        <v>17</v>
      </c>
      <c r="H65" s="8">
        <v>30000000</v>
      </c>
      <c r="I65" s="20">
        <v>32890743</v>
      </c>
      <c r="J65" s="20">
        <v>0</v>
      </c>
      <c r="K65" s="20">
        <v>39864620</v>
      </c>
      <c r="L65" s="9">
        <f t="shared" si="0"/>
        <v>72755363</v>
      </c>
      <c r="M65" s="9">
        <f t="shared" si="1"/>
        <v>72755363</v>
      </c>
      <c r="N65" s="22">
        <f t="shared" si="2"/>
        <v>24251787.666666668</v>
      </c>
      <c r="O65" s="22">
        <f t="shared" si="3"/>
        <v>24251788</v>
      </c>
      <c r="P65" s="9"/>
    </row>
    <row r="66" spans="2:16">
      <c r="B66" s="5" t="s">
        <v>110</v>
      </c>
      <c r="C66" s="6" t="s">
        <v>13</v>
      </c>
      <c r="D66" s="7" t="s">
        <v>43</v>
      </c>
      <c r="E66" s="11" t="s">
        <v>21</v>
      </c>
      <c r="F66" s="6" t="s">
        <v>22</v>
      </c>
      <c r="G66" s="6" t="s">
        <v>17</v>
      </c>
      <c r="H66" s="8">
        <v>10000000</v>
      </c>
      <c r="I66" s="20">
        <v>32370896</v>
      </c>
      <c r="J66" s="20">
        <v>96066942</v>
      </c>
      <c r="K66" s="20">
        <v>3767736</v>
      </c>
      <c r="L66" s="9">
        <f t="shared" si="0"/>
        <v>132205574</v>
      </c>
      <c r="M66" s="9">
        <f t="shared" si="1"/>
        <v>132205574</v>
      </c>
      <c r="N66" s="22">
        <f t="shared" si="2"/>
        <v>44068524.666666664</v>
      </c>
      <c r="O66" s="22">
        <f t="shared" si="3"/>
        <v>44068525</v>
      </c>
      <c r="P66" s="9"/>
    </row>
    <row r="67" spans="2:16">
      <c r="B67" s="5" t="s">
        <v>111</v>
      </c>
      <c r="C67" s="6" t="s">
        <v>13</v>
      </c>
      <c r="D67" s="7" t="s">
        <v>43</v>
      </c>
      <c r="E67" s="6" t="s">
        <v>27</v>
      </c>
      <c r="F67" s="12" t="s">
        <v>28</v>
      </c>
      <c r="G67" s="6" t="s">
        <v>17</v>
      </c>
      <c r="H67" s="8">
        <v>0</v>
      </c>
      <c r="I67" s="20">
        <v>0</v>
      </c>
      <c r="J67" s="20">
        <v>24514428</v>
      </c>
      <c r="K67" s="20">
        <v>27890231</v>
      </c>
      <c r="L67" s="9">
        <f t="shared" si="0"/>
        <v>52404659</v>
      </c>
      <c r="M67" s="9">
        <f t="shared" si="1"/>
        <v>52404659</v>
      </c>
      <c r="N67" s="22">
        <f t="shared" si="2"/>
        <v>17468219.666666668</v>
      </c>
      <c r="O67" s="22">
        <f t="shared" si="3"/>
        <v>17468220</v>
      </c>
      <c r="P67" s="9"/>
    </row>
    <row r="68" spans="2:16">
      <c r="B68" s="5" t="s">
        <v>112</v>
      </c>
      <c r="C68" s="6" t="s">
        <v>13</v>
      </c>
      <c r="D68" s="7" t="s">
        <v>20</v>
      </c>
      <c r="E68" s="11" t="s">
        <v>21</v>
      </c>
      <c r="F68" s="6" t="s">
        <v>22</v>
      </c>
      <c r="G68" s="6" t="s">
        <v>23</v>
      </c>
      <c r="H68" s="8">
        <v>10000000</v>
      </c>
      <c r="I68" s="20">
        <v>31953589</v>
      </c>
      <c r="J68" s="20">
        <v>40068224</v>
      </c>
      <c r="K68" s="20">
        <v>80951038</v>
      </c>
      <c r="L68" s="9">
        <f t="shared" si="0"/>
        <v>152972851</v>
      </c>
      <c r="M68" s="9">
        <f t="shared" si="1"/>
        <v>152972851</v>
      </c>
      <c r="N68" s="22">
        <f t="shared" si="2"/>
        <v>50990950.333333336</v>
      </c>
      <c r="O68" s="22">
        <f t="shared" si="3"/>
        <v>50990950</v>
      </c>
      <c r="P68" s="9"/>
    </row>
    <row r="69" spans="2:16">
      <c r="B69" s="5" t="s">
        <v>113</v>
      </c>
      <c r="C69" s="6" t="s">
        <v>13</v>
      </c>
      <c r="D69" s="7" t="s">
        <v>20</v>
      </c>
      <c r="E69" s="11" t="s">
        <v>21</v>
      </c>
      <c r="F69" s="6" t="s">
        <v>22</v>
      </c>
      <c r="G69" s="6" t="s">
        <v>17</v>
      </c>
      <c r="H69" s="8">
        <v>50000000</v>
      </c>
      <c r="I69" s="20">
        <v>78205651</v>
      </c>
      <c r="J69" s="20">
        <v>62381180</v>
      </c>
      <c r="K69" s="20">
        <v>6508585</v>
      </c>
      <c r="L69" s="9">
        <f t="shared" ref="L69:L103" si="4">+I69+J69+K69</f>
        <v>147095416</v>
      </c>
      <c r="M69" s="9">
        <f t="shared" ref="M69:M103" si="5">+SUM(I69:K69)</f>
        <v>147095416</v>
      </c>
      <c r="N69" s="22">
        <f t="shared" ref="N69:N103" si="6">AVERAGE(I69:K69)</f>
        <v>49031805.333333336</v>
      </c>
      <c r="O69" s="22">
        <f t="shared" ref="O69:O103" si="7">ROUND(N69,0)</f>
        <v>49031805</v>
      </c>
      <c r="P69" s="9"/>
    </row>
    <row r="70" spans="2:16">
      <c r="B70" s="5" t="s">
        <v>114</v>
      </c>
      <c r="C70" s="6" t="s">
        <v>13</v>
      </c>
      <c r="D70" s="7" t="s">
        <v>40</v>
      </c>
      <c r="E70" s="6" t="s">
        <v>27</v>
      </c>
      <c r="F70" s="12" t="s">
        <v>50</v>
      </c>
      <c r="G70" s="6" t="s">
        <v>17</v>
      </c>
      <c r="H70" s="8">
        <v>0</v>
      </c>
      <c r="I70" s="20">
        <v>0</v>
      </c>
      <c r="J70" s="20">
        <v>34584522</v>
      </c>
      <c r="K70" s="20">
        <v>0</v>
      </c>
      <c r="L70" s="9">
        <f t="shared" si="4"/>
        <v>34584522</v>
      </c>
      <c r="M70" s="9">
        <f t="shared" si="5"/>
        <v>34584522</v>
      </c>
      <c r="N70" s="22">
        <f t="shared" si="6"/>
        <v>11528174</v>
      </c>
      <c r="O70" s="22">
        <f t="shared" si="7"/>
        <v>11528174</v>
      </c>
      <c r="P70" s="9"/>
    </row>
    <row r="71" spans="2:16">
      <c r="B71" s="5" t="s">
        <v>115</v>
      </c>
      <c r="C71" s="12" t="s">
        <v>116</v>
      </c>
      <c r="D71" s="7" t="s">
        <v>20</v>
      </c>
      <c r="E71" s="6" t="s">
        <v>15</v>
      </c>
      <c r="F71" s="6" t="s">
        <v>79</v>
      </c>
      <c r="G71" s="6" t="s">
        <v>17</v>
      </c>
      <c r="H71" s="8">
        <v>0</v>
      </c>
      <c r="I71" s="20">
        <v>0</v>
      </c>
      <c r="J71" s="20">
        <v>76942676</v>
      </c>
      <c r="K71" s="20">
        <v>74216691</v>
      </c>
      <c r="L71" s="9">
        <f t="shared" si="4"/>
        <v>151159367</v>
      </c>
      <c r="M71" s="9">
        <f t="shared" si="5"/>
        <v>151159367</v>
      </c>
      <c r="N71" s="22">
        <f t="shared" si="6"/>
        <v>50386455.666666664</v>
      </c>
      <c r="O71" s="22">
        <f t="shared" si="7"/>
        <v>50386456</v>
      </c>
      <c r="P71" s="9"/>
    </row>
    <row r="72" spans="2:16">
      <c r="B72" s="5" t="s">
        <v>117</v>
      </c>
      <c r="C72" s="10" t="s">
        <v>60</v>
      </c>
      <c r="D72" s="7" t="s">
        <v>43</v>
      </c>
      <c r="E72" s="11" t="s">
        <v>21</v>
      </c>
      <c r="F72" s="6" t="s">
        <v>31</v>
      </c>
      <c r="G72" s="6" t="s">
        <v>23</v>
      </c>
      <c r="H72" s="8">
        <v>5000000</v>
      </c>
      <c r="I72" s="20">
        <v>70270294</v>
      </c>
      <c r="J72" s="20">
        <v>19588762</v>
      </c>
      <c r="K72" s="20">
        <v>78634577</v>
      </c>
      <c r="L72" s="9">
        <f t="shared" si="4"/>
        <v>168493633</v>
      </c>
      <c r="M72" s="9">
        <f t="shared" si="5"/>
        <v>168493633</v>
      </c>
      <c r="N72" s="22">
        <f t="shared" si="6"/>
        <v>56164544.333333336</v>
      </c>
      <c r="O72" s="22">
        <f t="shared" si="7"/>
        <v>56164544</v>
      </c>
      <c r="P72" s="9"/>
    </row>
    <row r="73" spans="2:16">
      <c r="B73" s="5" t="s">
        <v>118</v>
      </c>
      <c r="C73" s="6" t="s">
        <v>13</v>
      </c>
      <c r="D73" s="7" t="s">
        <v>40</v>
      </c>
      <c r="E73" s="6" t="s">
        <v>27</v>
      </c>
      <c r="F73" s="12" t="s">
        <v>50</v>
      </c>
      <c r="G73" s="6" t="s">
        <v>17</v>
      </c>
      <c r="H73" s="8">
        <v>0</v>
      </c>
      <c r="I73" s="20">
        <v>0</v>
      </c>
      <c r="J73" s="20">
        <v>85955846</v>
      </c>
      <c r="K73" s="20">
        <v>25891596</v>
      </c>
      <c r="L73" s="9">
        <f t="shared" si="4"/>
        <v>111847442</v>
      </c>
      <c r="M73" s="9">
        <f t="shared" si="5"/>
        <v>111847442</v>
      </c>
      <c r="N73" s="22">
        <f t="shared" si="6"/>
        <v>37282480.666666664</v>
      </c>
      <c r="O73" s="22">
        <f t="shared" si="7"/>
        <v>37282481</v>
      </c>
      <c r="P73" s="9"/>
    </row>
    <row r="74" spans="2:16">
      <c r="B74" s="5" t="s">
        <v>119</v>
      </c>
      <c r="C74" s="6" t="s">
        <v>13</v>
      </c>
      <c r="D74" s="7" t="s">
        <v>40</v>
      </c>
      <c r="E74" s="11" t="s">
        <v>21</v>
      </c>
      <c r="F74" s="6" t="s">
        <v>31</v>
      </c>
      <c r="G74" s="6" t="s">
        <v>23</v>
      </c>
      <c r="H74" s="8">
        <v>20000000</v>
      </c>
      <c r="I74" s="20">
        <v>62745331</v>
      </c>
      <c r="J74" s="20">
        <v>39843357</v>
      </c>
      <c r="K74" s="20">
        <v>64840967</v>
      </c>
      <c r="L74" s="9">
        <f t="shared" si="4"/>
        <v>167429655</v>
      </c>
      <c r="M74" s="9">
        <f t="shared" si="5"/>
        <v>167429655</v>
      </c>
      <c r="N74" s="22">
        <f t="shared" si="6"/>
        <v>55809885</v>
      </c>
      <c r="O74" s="22">
        <f t="shared" si="7"/>
        <v>55809885</v>
      </c>
      <c r="P74" s="9"/>
    </row>
    <row r="75" spans="2:16">
      <c r="B75" s="5" t="s">
        <v>120</v>
      </c>
      <c r="C75" s="6" t="s">
        <v>13</v>
      </c>
      <c r="D75" s="7" t="s">
        <v>20</v>
      </c>
      <c r="E75" s="6" t="s">
        <v>27</v>
      </c>
      <c r="F75" s="12" t="s">
        <v>28</v>
      </c>
      <c r="G75" s="6" t="s">
        <v>17</v>
      </c>
      <c r="H75" s="8">
        <v>0</v>
      </c>
      <c r="I75" s="20">
        <v>0</v>
      </c>
      <c r="J75" s="20">
        <v>82583322</v>
      </c>
      <c r="K75" s="20">
        <v>809058</v>
      </c>
      <c r="L75" s="9">
        <f t="shared" si="4"/>
        <v>83392380</v>
      </c>
      <c r="M75" s="9">
        <f t="shared" si="5"/>
        <v>83392380</v>
      </c>
      <c r="N75" s="22">
        <f t="shared" si="6"/>
        <v>27797460</v>
      </c>
      <c r="O75" s="22">
        <f t="shared" si="7"/>
        <v>27797460</v>
      </c>
      <c r="P75" s="9"/>
    </row>
    <row r="76" spans="2:16">
      <c r="B76" s="5" t="s">
        <v>121</v>
      </c>
      <c r="C76" s="6" t="s">
        <v>13</v>
      </c>
      <c r="D76" s="7" t="s">
        <v>20</v>
      </c>
      <c r="E76" s="11" t="s">
        <v>21</v>
      </c>
      <c r="F76" s="6" t="s">
        <v>31</v>
      </c>
      <c r="G76" s="6" t="s">
        <v>23</v>
      </c>
      <c r="H76" s="8">
        <v>10000000</v>
      </c>
      <c r="I76" s="20">
        <v>59890317</v>
      </c>
      <c r="J76" s="20">
        <v>42451842</v>
      </c>
      <c r="K76" s="20">
        <v>0</v>
      </c>
      <c r="L76" s="9">
        <f t="shared" si="4"/>
        <v>102342159</v>
      </c>
      <c r="M76" s="9">
        <f t="shared" si="5"/>
        <v>102342159</v>
      </c>
      <c r="N76" s="22">
        <f t="shared" si="6"/>
        <v>34114053</v>
      </c>
      <c r="O76" s="22">
        <f t="shared" si="7"/>
        <v>34114053</v>
      </c>
      <c r="P76" s="9"/>
    </row>
    <row r="77" spans="2:16">
      <c r="B77" s="5" t="s">
        <v>122</v>
      </c>
      <c r="C77" s="6" t="s">
        <v>13</v>
      </c>
      <c r="D77" s="7" t="s">
        <v>40</v>
      </c>
      <c r="E77" s="11" t="s">
        <v>21</v>
      </c>
      <c r="F77" s="6" t="s">
        <v>22</v>
      </c>
      <c r="G77" s="6" t="s">
        <v>17</v>
      </c>
      <c r="H77" s="8">
        <v>10000000</v>
      </c>
      <c r="I77" s="20">
        <v>97449662</v>
      </c>
      <c r="J77" s="20">
        <v>49624160</v>
      </c>
      <c r="K77" s="20">
        <v>17854677</v>
      </c>
      <c r="L77" s="9">
        <f t="shared" si="4"/>
        <v>164928499</v>
      </c>
      <c r="M77" s="9">
        <f t="shared" si="5"/>
        <v>164928499</v>
      </c>
      <c r="N77" s="22">
        <f t="shared" si="6"/>
        <v>54976166.333333336</v>
      </c>
      <c r="O77" s="22">
        <f t="shared" si="7"/>
        <v>54976166</v>
      </c>
      <c r="P77" s="9"/>
    </row>
    <row r="78" spans="2:16">
      <c r="B78" s="5" t="s">
        <v>123</v>
      </c>
      <c r="C78" s="6" t="s">
        <v>13</v>
      </c>
      <c r="D78" s="7" t="s">
        <v>26</v>
      </c>
      <c r="E78" s="6" t="s">
        <v>27</v>
      </c>
      <c r="F78" s="12" t="s">
        <v>28</v>
      </c>
      <c r="G78" s="6" t="s">
        <v>17</v>
      </c>
      <c r="H78" s="8">
        <v>0</v>
      </c>
      <c r="I78" s="20">
        <v>0</v>
      </c>
      <c r="J78" s="20">
        <v>44422091</v>
      </c>
      <c r="K78" s="20">
        <v>8898260</v>
      </c>
      <c r="L78" s="9">
        <f t="shared" si="4"/>
        <v>53320351</v>
      </c>
      <c r="M78" s="9">
        <f t="shared" si="5"/>
        <v>53320351</v>
      </c>
      <c r="N78" s="22">
        <f t="shared" si="6"/>
        <v>17773450.333333332</v>
      </c>
      <c r="O78" s="22">
        <f t="shared" si="7"/>
        <v>17773450</v>
      </c>
      <c r="P78" s="9"/>
    </row>
    <row r="79" spans="2:16">
      <c r="B79" s="5" t="s">
        <v>124</v>
      </c>
      <c r="C79" s="12" t="s">
        <v>97</v>
      </c>
      <c r="D79" s="7" t="s">
        <v>20</v>
      </c>
      <c r="E79" s="6" t="s">
        <v>27</v>
      </c>
      <c r="F79" s="12" t="s">
        <v>50</v>
      </c>
      <c r="G79" s="6" t="s">
        <v>17</v>
      </c>
      <c r="H79" s="8">
        <v>0</v>
      </c>
      <c r="I79" s="20">
        <v>0</v>
      </c>
      <c r="J79" s="20">
        <v>0</v>
      </c>
      <c r="K79" s="20">
        <v>63436099</v>
      </c>
      <c r="L79" s="9">
        <f t="shared" si="4"/>
        <v>63436099</v>
      </c>
      <c r="M79" s="9">
        <f t="shared" si="5"/>
        <v>63436099</v>
      </c>
      <c r="N79" s="22">
        <f t="shared" si="6"/>
        <v>21145366.333333332</v>
      </c>
      <c r="O79" s="22">
        <f t="shared" si="7"/>
        <v>21145366</v>
      </c>
      <c r="P79" s="9"/>
    </row>
    <row r="80" spans="2:16">
      <c r="B80" s="5" t="s">
        <v>125</v>
      </c>
      <c r="C80" s="6" t="s">
        <v>13</v>
      </c>
      <c r="D80" s="7" t="s">
        <v>20</v>
      </c>
      <c r="E80" s="11" t="s">
        <v>21</v>
      </c>
      <c r="F80" s="6" t="s">
        <v>22</v>
      </c>
      <c r="G80" s="6" t="s">
        <v>23</v>
      </c>
      <c r="H80" s="8">
        <v>10000000</v>
      </c>
      <c r="I80" s="20">
        <v>99989764</v>
      </c>
      <c r="J80" s="20">
        <v>8030175</v>
      </c>
      <c r="K80" s="20">
        <v>37676206</v>
      </c>
      <c r="L80" s="9">
        <f t="shared" si="4"/>
        <v>145696145</v>
      </c>
      <c r="M80" s="9">
        <f t="shared" si="5"/>
        <v>145696145</v>
      </c>
      <c r="N80" s="22">
        <f t="shared" si="6"/>
        <v>48565381.666666664</v>
      </c>
      <c r="O80" s="22">
        <f t="shared" si="7"/>
        <v>48565382</v>
      </c>
      <c r="P80" s="9"/>
    </row>
    <row r="81" spans="2:16">
      <c r="B81" s="5" t="s">
        <v>126</v>
      </c>
      <c r="C81" s="6" t="s">
        <v>13</v>
      </c>
      <c r="D81" s="7" t="s">
        <v>20</v>
      </c>
      <c r="E81" s="6" t="s">
        <v>27</v>
      </c>
      <c r="F81" s="12" t="s">
        <v>50</v>
      </c>
      <c r="G81" s="6" t="s">
        <v>23</v>
      </c>
      <c r="H81" s="8">
        <v>0</v>
      </c>
      <c r="I81" s="20">
        <v>0</v>
      </c>
      <c r="J81" s="20">
        <v>12862402</v>
      </c>
      <c r="K81" s="20">
        <v>68922404</v>
      </c>
      <c r="L81" s="9">
        <f t="shared" si="4"/>
        <v>81784806</v>
      </c>
      <c r="M81" s="9">
        <f t="shared" si="5"/>
        <v>81784806</v>
      </c>
      <c r="N81" s="22">
        <f t="shared" si="6"/>
        <v>27261602</v>
      </c>
      <c r="O81" s="22">
        <f t="shared" si="7"/>
        <v>27261602</v>
      </c>
      <c r="P81" s="9"/>
    </row>
    <row r="82" spans="2:16">
      <c r="B82" s="5" t="s">
        <v>127</v>
      </c>
      <c r="C82" s="6" t="s">
        <v>13</v>
      </c>
      <c r="D82" s="7" t="s">
        <v>43</v>
      </c>
      <c r="E82" s="6" t="s">
        <v>27</v>
      </c>
      <c r="F82" s="12" t="s">
        <v>50</v>
      </c>
      <c r="G82" s="6" t="s">
        <v>23</v>
      </c>
      <c r="H82" s="8">
        <v>0</v>
      </c>
      <c r="I82" s="20">
        <v>0</v>
      </c>
      <c r="J82" s="20">
        <v>46914257</v>
      </c>
      <c r="K82" s="20">
        <v>43734508</v>
      </c>
      <c r="L82" s="9">
        <f t="shared" si="4"/>
        <v>90648765</v>
      </c>
      <c r="M82" s="9">
        <f t="shared" si="5"/>
        <v>90648765</v>
      </c>
      <c r="N82" s="22">
        <f t="shared" si="6"/>
        <v>30216255</v>
      </c>
      <c r="O82" s="22">
        <f t="shared" si="7"/>
        <v>30216255</v>
      </c>
      <c r="P82" s="9"/>
    </row>
    <row r="83" spans="2:16">
      <c r="B83" s="5" t="s">
        <v>128</v>
      </c>
      <c r="C83" s="14" t="s">
        <v>129</v>
      </c>
      <c r="D83" s="7" t="s">
        <v>14</v>
      </c>
      <c r="E83" s="6" t="s">
        <v>15</v>
      </c>
      <c r="F83" s="6" t="s">
        <v>16</v>
      </c>
      <c r="G83" s="6" t="s">
        <v>17</v>
      </c>
      <c r="H83" s="13">
        <v>0</v>
      </c>
      <c r="I83" s="20">
        <v>0</v>
      </c>
      <c r="J83" s="20">
        <v>95212463</v>
      </c>
      <c r="K83" s="20">
        <v>0</v>
      </c>
      <c r="L83" s="9">
        <f t="shared" si="4"/>
        <v>95212463</v>
      </c>
      <c r="M83" s="9">
        <f t="shared" si="5"/>
        <v>95212463</v>
      </c>
      <c r="N83" s="22">
        <f t="shared" si="6"/>
        <v>31737487.666666668</v>
      </c>
      <c r="O83" s="22">
        <f t="shared" si="7"/>
        <v>31737488</v>
      </c>
      <c r="P83" s="9"/>
    </row>
    <row r="84" spans="2:16">
      <c r="B84" s="5" t="s">
        <v>130</v>
      </c>
      <c r="C84" s="12" t="s">
        <v>102</v>
      </c>
      <c r="D84" s="7" t="s">
        <v>20</v>
      </c>
      <c r="E84" s="11" t="s">
        <v>21</v>
      </c>
      <c r="F84" s="6" t="s">
        <v>22</v>
      </c>
      <c r="G84" s="6" t="s">
        <v>17</v>
      </c>
      <c r="H84" s="8">
        <v>5000000</v>
      </c>
      <c r="I84" s="20">
        <v>32915397</v>
      </c>
      <c r="J84" s="20">
        <v>74493461</v>
      </c>
      <c r="K84" s="20">
        <v>151779</v>
      </c>
      <c r="L84" s="9">
        <f t="shared" si="4"/>
        <v>107560637</v>
      </c>
      <c r="M84" s="9">
        <f t="shared" si="5"/>
        <v>107560637</v>
      </c>
      <c r="N84" s="22">
        <f t="shared" si="6"/>
        <v>35853545.666666664</v>
      </c>
      <c r="O84" s="22">
        <f t="shared" si="7"/>
        <v>35853546</v>
      </c>
      <c r="P84" s="9"/>
    </row>
    <row r="85" spans="2:16">
      <c r="B85" s="5" t="s">
        <v>131</v>
      </c>
      <c r="C85" s="6" t="s">
        <v>13</v>
      </c>
      <c r="D85" s="7" t="s">
        <v>43</v>
      </c>
      <c r="E85" s="6" t="s">
        <v>27</v>
      </c>
      <c r="F85" s="12" t="s">
        <v>50</v>
      </c>
      <c r="G85" s="6" t="s">
        <v>17</v>
      </c>
      <c r="H85" s="8">
        <v>0</v>
      </c>
      <c r="I85" s="20">
        <v>0</v>
      </c>
      <c r="J85" s="20">
        <v>43223505</v>
      </c>
      <c r="K85" s="20">
        <v>0</v>
      </c>
      <c r="L85" s="9">
        <f t="shared" si="4"/>
        <v>43223505</v>
      </c>
      <c r="M85" s="9">
        <f t="shared" si="5"/>
        <v>43223505</v>
      </c>
      <c r="N85" s="22">
        <f t="shared" si="6"/>
        <v>14407835</v>
      </c>
      <c r="O85" s="22">
        <f t="shared" si="7"/>
        <v>14407835</v>
      </c>
      <c r="P85" s="9"/>
    </row>
    <row r="86" spans="2:16">
      <c r="B86" s="5" t="s">
        <v>132</v>
      </c>
      <c r="C86" s="6" t="s">
        <v>13</v>
      </c>
      <c r="D86" s="7" t="s">
        <v>20</v>
      </c>
      <c r="E86" s="6" t="s">
        <v>27</v>
      </c>
      <c r="F86" s="12" t="s">
        <v>50</v>
      </c>
      <c r="G86" s="6" t="s">
        <v>17</v>
      </c>
      <c r="H86" s="8">
        <v>0</v>
      </c>
      <c r="I86" s="20">
        <v>0</v>
      </c>
      <c r="J86" s="20">
        <v>14141858</v>
      </c>
      <c r="K86" s="20">
        <v>87162317</v>
      </c>
      <c r="L86" s="9">
        <f t="shared" si="4"/>
        <v>101304175</v>
      </c>
      <c r="M86" s="9">
        <f t="shared" si="5"/>
        <v>101304175</v>
      </c>
      <c r="N86" s="22">
        <f t="shared" si="6"/>
        <v>33768058.333333336</v>
      </c>
      <c r="O86" s="22">
        <f t="shared" si="7"/>
        <v>33768058</v>
      </c>
      <c r="P86" s="9"/>
    </row>
    <row r="87" spans="2:16">
      <c r="B87" s="5" t="s">
        <v>133</v>
      </c>
      <c r="C87" s="6" t="s">
        <v>13</v>
      </c>
      <c r="D87" s="7" t="s">
        <v>20</v>
      </c>
      <c r="E87" s="6" t="s">
        <v>27</v>
      </c>
      <c r="F87" s="12" t="s">
        <v>50</v>
      </c>
      <c r="G87" s="6" t="s">
        <v>17</v>
      </c>
      <c r="H87" s="8">
        <v>0</v>
      </c>
      <c r="I87" s="20">
        <v>0</v>
      </c>
      <c r="J87" s="20">
        <v>29525162</v>
      </c>
      <c r="K87" s="20">
        <v>0</v>
      </c>
      <c r="L87" s="9">
        <f t="shared" si="4"/>
        <v>29525162</v>
      </c>
      <c r="M87" s="9">
        <f t="shared" si="5"/>
        <v>29525162</v>
      </c>
      <c r="N87" s="22">
        <f t="shared" si="6"/>
        <v>9841720.666666666</v>
      </c>
      <c r="O87" s="22">
        <f t="shared" si="7"/>
        <v>9841721</v>
      </c>
      <c r="P87" s="9"/>
    </row>
    <row r="88" spans="2:16">
      <c r="B88" s="5" t="s">
        <v>134</v>
      </c>
      <c r="C88" s="6" t="s">
        <v>13</v>
      </c>
      <c r="D88" s="7" t="s">
        <v>20</v>
      </c>
      <c r="E88" s="6" t="s">
        <v>27</v>
      </c>
      <c r="F88" s="12" t="s">
        <v>28</v>
      </c>
      <c r="G88" s="6" t="s">
        <v>23</v>
      </c>
      <c r="H88" s="8">
        <v>0</v>
      </c>
      <c r="I88" s="20">
        <v>0</v>
      </c>
      <c r="J88" s="20">
        <v>29366791</v>
      </c>
      <c r="K88" s="20">
        <v>89805774</v>
      </c>
      <c r="L88" s="9">
        <f t="shared" si="4"/>
        <v>119172565</v>
      </c>
      <c r="M88" s="9">
        <f t="shared" si="5"/>
        <v>119172565</v>
      </c>
      <c r="N88" s="22">
        <f t="shared" si="6"/>
        <v>39724188.333333336</v>
      </c>
      <c r="O88" s="22">
        <f t="shared" si="7"/>
        <v>39724188</v>
      </c>
      <c r="P88" s="9"/>
    </row>
    <row r="89" spans="2:16">
      <c r="B89" s="5" t="s">
        <v>135</v>
      </c>
      <c r="C89" s="6" t="s">
        <v>13</v>
      </c>
      <c r="D89" s="7" t="s">
        <v>20</v>
      </c>
      <c r="E89" s="6" t="s">
        <v>27</v>
      </c>
      <c r="F89" s="12" t="s">
        <v>50</v>
      </c>
      <c r="G89" s="6" t="s">
        <v>23</v>
      </c>
      <c r="H89" s="8">
        <v>0</v>
      </c>
      <c r="I89" s="20">
        <v>0</v>
      </c>
      <c r="J89" s="20">
        <v>73195518</v>
      </c>
      <c r="K89" s="20">
        <v>10695678</v>
      </c>
      <c r="L89" s="9">
        <f t="shared" si="4"/>
        <v>83891196</v>
      </c>
      <c r="M89" s="9">
        <f t="shared" si="5"/>
        <v>83891196</v>
      </c>
      <c r="N89" s="22">
        <f t="shared" si="6"/>
        <v>27963732</v>
      </c>
      <c r="O89" s="22">
        <f t="shared" si="7"/>
        <v>27963732</v>
      </c>
      <c r="P89" s="9"/>
    </row>
    <row r="90" spans="2:16">
      <c r="B90" s="5" t="s">
        <v>136</v>
      </c>
      <c r="C90" s="6" t="s">
        <v>13</v>
      </c>
      <c r="D90" s="7" t="s">
        <v>20</v>
      </c>
      <c r="E90" s="6" t="s">
        <v>27</v>
      </c>
      <c r="F90" s="12" t="s">
        <v>50</v>
      </c>
      <c r="G90" s="6" t="s">
        <v>17</v>
      </c>
      <c r="H90" s="8">
        <v>0</v>
      </c>
      <c r="I90" s="20">
        <v>0</v>
      </c>
      <c r="J90" s="20">
        <v>1432950</v>
      </c>
      <c r="K90" s="20">
        <v>29672451</v>
      </c>
      <c r="L90" s="9">
        <f t="shared" si="4"/>
        <v>31105401</v>
      </c>
      <c r="M90" s="9">
        <f t="shared" si="5"/>
        <v>31105401</v>
      </c>
      <c r="N90" s="22">
        <f t="shared" si="6"/>
        <v>10368467</v>
      </c>
      <c r="O90" s="22">
        <f t="shared" si="7"/>
        <v>10368467</v>
      </c>
      <c r="P90" s="9"/>
    </row>
    <row r="91" spans="2:16">
      <c r="B91" s="5" t="s">
        <v>137</v>
      </c>
      <c r="C91" s="6" t="s">
        <v>13</v>
      </c>
      <c r="D91" s="7" t="s">
        <v>20</v>
      </c>
      <c r="E91" s="11" t="s">
        <v>21</v>
      </c>
      <c r="F91" s="6" t="s">
        <v>22</v>
      </c>
      <c r="G91" s="6" t="s">
        <v>23</v>
      </c>
      <c r="H91" s="13">
        <v>1000000</v>
      </c>
      <c r="I91" s="20">
        <v>77159264</v>
      </c>
      <c r="J91" s="20">
        <v>0</v>
      </c>
      <c r="K91" s="20">
        <v>97234303</v>
      </c>
      <c r="L91" s="9">
        <f t="shared" si="4"/>
        <v>174393567</v>
      </c>
      <c r="M91" s="9">
        <f t="shared" si="5"/>
        <v>174393567</v>
      </c>
      <c r="N91" s="22">
        <f t="shared" si="6"/>
        <v>58131189</v>
      </c>
      <c r="O91" s="22">
        <f t="shared" si="7"/>
        <v>58131189</v>
      </c>
      <c r="P91" s="9"/>
    </row>
    <row r="92" spans="2:16">
      <c r="B92" s="5" t="s">
        <v>138</v>
      </c>
      <c r="C92" s="12" t="s">
        <v>102</v>
      </c>
      <c r="D92" s="7" t="s">
        <v>20</v>
      </c>
      <c r="E92" s="6" t="s">
        <v>21</v>
      </c>
      <c r="F92" s="6" t="s">
        <v>22</v>
      </c>
      <c r="G92" s="6" t="s">
        <v>17</v>
      </c>
      <c r="H92" s="8">
        <v>100000000</v>
      </c>
      <c r="I92" s="20">
        <v>12451199</v>
      </c>
      <c r="J92" s="20">
        <v>74231711</v>
      </c>
      <c r="K92" s="20">
        <v>42951226</v>
      </c>
      <c r="L92" s="9">
        <f t="shared" si="4"/>
        <v>129634136</v>
      </c>
      <c r="M92" s="9">
        <f t="shared" si="5"/>
        <v>129634136</v>
      </c>
      <c r="N92" s="22">
        <f t="shared" si="6"/>
        <v>43211378.666666664</v>
      </c>
      <c r="O92" s="22">
        <f t="shared" si="7"/>
        <v>43211379</v>
      </c>
      <c r="P92" s="9"/>
    </row>
    <row r="93" spans="2:16">
      <c r="B93" s="5" t="s">
        <v>139</v>
      </c>
      <c r="C93" s="6" t="s">
        <v>13</v>
      </c>
      <c r="D93" s="7" t="s">
        <v>26</v>
      </c>
      <c r="E93" s="11" t="s">
        <v>21</v>
      </c>
      <c r="F93" s="6" t="s">
        <v>22</v>
      </c>
      <c r="G93" s="6" t="s">
        <v>23</v>
      </c>
      <c r="H93" s="8">
        <v>90000000</v>
      </c>
      <c r="I93" s="20">
        <v>13287929</v>
      </c>
      <c r="J93" s="20">
        <v>27090183</v>
      </c>
      <c r="K93" s="20">
        <v>79518711</v>
      </c>
      <c r="L93" s="9">
        <f t="shared" si="4"/>
        <v>119896823</v>
      </c>
      <c r="M93" s="9">
        <f t="shared" si="5"/>
        <v>119896823</v>
      </c>
      <c r="N93" s="22">
        <f t="shared" si="6"/>
        <v>39965607.666666664</v>
      </c>
      <c r="O93" s="22">
        <f t="shared" si="7"/>
        <v>39965608</v>
      </c>
      <c r="P93" s="9"/>
    </row>
    <row r="94" spans="2:16">
      <c r="B94" s="5" t="s">
        <v>140</v>
      </c>
      <c r="C94" s="12" t="s">
        <v>102</v>
      </c>
      <c r="D94" s="7" t="s">
        <v>14</v>
      </c>
      <c r="E94" s="6" t="s">
        <v>15</v>
      </c>
      <c r="F94" s="6" t="s">
        <v>16</v>
      </c>
      <c r="G94" s="6" t="s">
        <v>17</v>
      </c>
      <c r="H94" s="13">
        <v>0</v>
      </c>
      <c r="I94" s="20">
        <v>0</v>
      </c>
      <c r="J94" s="20">
        <v>20898506</v>
      </c>
      <c r="K94" s="20">
        <v>24525645</v>
      </c>
      <c r="L94" s="9">
        <f t="shared" si="4"/>
        <v>45424151</v>
      </c>
      <c r="M94" s="9">
        <f t="shared" si="5"/>
        <v>45424151</v>
      </c>
      <c r="N94" s="22">
        <f t="shared" si="6"/>
        <v>15141383.666666666</v>
      </c>
      <c r="O94" s="22">
        <f t="shared" si="7"/>
        <v>15141384</v>
      </c>
      <c r="P94" s="9"/>
    </row>
    <row r="95" spans="2:16">
      <c r="B95" s="5" t="s">
        <v>141</v>
      </c>
      <c r="C95" s="6" t="s">
        <v>13</v>
      </c>
      <c r="D95" s="7" t="s">
        <v>20</v>
      </c>
      <c r="E95" s="11" t="s">
        <v>21</v>
      </c>
      <c r="F95" s="6" t="s">
        <v>22</v>
      </c>
      <c r="G95" s="6" t="s">
        <v>17</v>
      </c>
      <c r="H95" s="8">
        <v>5000000</v>
      </c>
      <c r="I95" s="20">
        <v>37959268</v>
      </c>
      <c r="J95" s="20">
        <v>69132389</v>
      </c>
      <c r="K95" s="20">
        <v>99564796</v>
      </c>
      <c r="L95" s="9">
        <f t="shared" si="4"/>
        <v>206656453</v>
      </c>
      <c r="M95" s="9">
        <f t="shared" si="5"/>
        <v>206656453</v>
      </c>
      <c r="N95" s="22">
        <f t="shared" si="6"/>
        <v>68885484.333333328</v>
      </c>
      <c r="O95" s="22">
        <f t="shared" si="7"/>
        <v>68885484</v>
      </c>
      <c r="P95" s="9"/>
    </row>
    <row r="96" spans="2:16">
      <c r="B96" s="5" t="s">
        <v>142</v>
      </c>
      <c r="C96" s="6" t="s">
        <v>13</v>
      </c>
      <c r="D96" s="7" t="s">
        <v>20</v>
      </c>
      <c r="E96" s="6" t="s">
        <v>27</v>
      </c>
      <c r="F96" s="12" t="s">
        <v>50</v>
      </c>
      <c r="G96" s="6" t="s">
        <v>23</v>
      </c>
      <c r="H96" s="8">
        <v>0</v>
      </c>
      <c r="I96" s="20">
        <v>0</v>
      </c>
      <c r="J96" s="20">
        <v>26450622</v>
      </c>
      <c r="K96" s="20">
        <v>4227264</v>
      </c>
      <c r="L96" s="9">
        <f t="shared" si="4"/>
        <v>30677886</v>
      </c>
      <c r="M96" s="9">
        <f t="shared" si="5"/>
        <v>30677886</v>
      </c>
      <c r="N96" s="22">
        <f t="shared" si="6"/>
        <v>10225962</v>
      </c>
      <c r="O96" s="22">
        <f t="shared" si="7"/>
        <v>10225962</v>
      </c>
      <c r="P96" s="9"/>
    </row>
    <row r="97" spans="2:16">
      <c r="B97" s="5" t="s">
        <v>143</v>
      </c>
      <c r="C97" s="12" t="s">
        <v>144</v>
      </c>
      <c r="D97" s="7" t="s">
        <v>20</v>
      </c>
      <c r="E97" s="6" t="s">
        <v>27</v>
      </c>
      <c r="F97" s="12" t="s">
        <v>50</v>
      </c>
      <c r="G97" s="6" t="s">
        <v>23</v>
      </c>
      <c r="H97" s="8">
        <v>0</v>
      </c>
      <c r="I97" s="20">
        <v>0</v>
      </c>
      <c r="J97" s="20">
        <v>0</v>
      </c>
      <c r="K97" s="20">
        <v>54376640</v>
      </c>
      <c r="L97" s="9">
        <f t="shared" si="4"/>
        <v>54376640</v>
      </c>
      <c r="M97" s="9">
        <f t="shared" si="5"/>
        <v>54376640</v>
      </c>
      <c r="N97" s="22">
        <f t="shared" si="6"/>
        <v>18125546.666666668</v>
      </c>
      <c r="O97" s="22">
        <f t="shared" si="7"/>
        <v>18125547</v>
      </c>
      <c r="P97" s="9"/>
    </row>
    <row r="98" spans="2:16">
      <c r="B98" s="5" t="s">
        <v>145</v>
      </c>
      <c r="C98" s="6" t="s">
        <v>13</v>
      </c>
      <c r="D98" s="7" t="s">
        <v>20</v>
      </c>
      <c r="E98" s="11" t="s">
        <v>21</v>
      </c>
      <c r="F98" s="6" t="s">
        <v>31</v>
      </c>
      <c r="G98" s="6" t="s">
        <v>17</v>
      </c>
      <c r="H98" s="8">
        <v>90000000</v>
      </c>
      <c r="I98" s="20">
        <v>29991873</v>
      </c>
      <c r="J98" s="20">
        <v>39252741</v>
      </c>
      <c r="K98" s="20">
        <v>15542722</v>
      </c>
      <c r="L98" s="9">
        <f t="shared" si="4"/>
        <v>84787336</v>
      </c>
      <c r="M98" s="9">
        <f t="shared" si="5"/>
        <v>84787336</v>
      </c>
      <c r="N98" s="22">
        <f t="shared" si="6"/>
        <v>28262445.333333332</v>
      </c>
      <c r="O98" s="22">
        <f t="shared" si="7"/>
        <v>28262445</v>
      </c>
      <c r="P98" s="9"/>
    </row>
    <row r="99" spans="2:16">
      <c r="B99" s="5" t="s">
        <v>146</v>
      </c>
      <c r="C99" s="6" t="s">
        <v>13</v>
      </c>
      <c r="D99" s="7" t="s">
        <v>20</v>
      </c>
      <c r="E99" s="11" t="s">
        <v>21</v>
      </c>
      <c r="F99" s="6" t="s">
        <v>31</v>
      </c>
      <c r="G99" s="6" t="s">
        <v>17</v>
      </c>
      <c r="H99" s="8">
        <v>10000000</v>
      </c>
      <c r="I99" s="20">
        <v>7303129</v>
      </c>
      <c r="J99" s="20">
        <v>3765621</v>
      </c>
      <c r="K99" s="20">
        <v>18125151</v>
      </c>
      <c r="L99" s="9">
        <f t="shared" si="4"/>
        <v>29193901</v>
      </c>
      <c r="M99" s="9">
        <f t="shared" si="5"/>
        <v>29193901</v>
      </c>
      <c r="N99" s="22">
        <f t="shared" si="6"/>
        <v>9731300.333333334</v>
      </c>
      <c r="O99" s="22">
        <f t="shared" si="7"/>
        <v>9731300</v>
      </c>
      <c r="P99" s="9"/>
    </row>
    <row r="100" spans="2:16">
      <c r="B100" s="5" t="s">
        <v>147</v>
      </c>
      <c r="C100" s="12" t="s">
        <v>60</v>
      </c>
      <c r="D100" s="7" t="s">
        <v>20</v>
      </c>
      <c r="E100" s="11" t="s">
        <v>21</v>
      </c>
      <c r="F100" s="6" t="s">
        <v>31</v>
      </c>
      <c r="G100" s="6" t="s">
        <v>17</v>
      </c>
      <c r="H100" s="8">
        <v>30000000</v>
      </c>
      <c r="I100" s="20">
        <v>44457754</v>
      </c>
      <c r="J100" s="20">
        <v>0</v>
      </c>
      <c r="K100" s="20">
        <v>62249765</v>
      </c>
      <c r="L100" s="9">
        <f t="shared" si="4"/>
        <v>106707519</v>
      </c>
      <c r="M100" s="9">
        <f t="shared" si="5"/>
        <v>106707519</v>
      </c>
      <c r="N100" s="22">
        <f t="shared" si="6"/>
        <v>35569173</v>
      </c>
      <c r="O100" s="22">
        <f t="shared" si="7"/>
        <v>35569173</v>
      </c>
      <c r="P100" s="9"/>
    </row>
    <row r="101" spans="2:16">
      <c r="B101" s="5" t="s">
        <v>148</v>
      </c>
      <c r="C101" s="6" t="s">
        <v>13</v>
      </c>
      <c r="D101" s="7" t="s">
        <v>20</v>
      </c>
      <c r="E101" s="11" t="s">
        <v>21</v>
      </c>
      <c r="F101" s="6" t="s">
        <v>22</v>
      </c>
      <c r="G101" s="6" t="s">
        <v>17</v>
      </c>
      <c r="H101" s="8">
        <v>10000000</v>
      </c>
      <c r="I101" s="20">
        <v>54467236</v>
      </c>
      <c r="J101" s="20">
        <v>0</v>
      </c>
      <c r="K101" s="20">
        <v>1234692</v>
      </c>
      <c r="L101" s="9">
        <f t="shared" si="4"/>
        <v>55701928</v>
      </c>
      <c r="M101" s="9">
        <f t="shared" si="5"/>
        <v>55701928</v>
      </c>
      <c r="N101" s="22">
        <f t="shared" si="6"/>
        <v>18567309.333333332</v>
      </c>
      <c r="O101" s="22">
        <f t="shared" si="7"/>
        <v>18567309</v>
      </c>
      <c r="P101" s="9"/>
    </row>
    <row r="102" spans="2:16">
      <c r="B102" s="5" t="s">
        <v>149</v>
      </c>
      <c r="C102" s="6" t="s">
        <v>13</v>
      </c>
      <c r="D102" s="7" t="s">
        <v>20</v>
      </c>
      <c r="E102" s="11" t="s">
        <v>21</v>
      </c>
      <c r="F102" s="6" t="s">
        <v>31</v>
      </c>
      <c r="G102" s="6" t="s">
        <v>17</v>
      </c>
      <c r="H102" s="8">
        <v>10000000</v>
      </c>
      <c r="I102" s="20">
        <v>17991607</v>
      </c>
      <c r="J102" s="20">
        <v>0</v>
      </c>
      <c r="K102" s="20">
        <v>174626</v>
      </c>
      <c r="L102" s="9">
        <f t="shared" si="4"/>
        <v>18166233</v>
      </c>
      <c r="M102" s="9">
        <f t="shared" si="5"/>
        <v>18166233</v>
      </c>
      <c r="N102" s="22">
        <f t="shared" si="6"/>
        <v>6055411</v>
      </c>
      <c r="O102" s="22">
        <f t="shared" si="7"/>
        <v>6055411</v>
      </c>
      <c r="P102" s="9"/>
    </row>
    <row r="103" spans="2:16">
      <c r="B103" s="5" t="s">
        <v>150</v>
      </c>
      <c r="C103" s="6" t="s">
        <v>13</v>
      </c>
      <c r="D103" s="7" t="s">
        <v>20</v>
      </c>
      <c r="E103" s="6" t="s">
        <v>27</v>
      </c>
      <c r="F103" s="12" t="s">
        <v>28</v>
      </c>
      <c r="G103" s="6" t="s">
        <v>17</v>
      </c>
      <c r="H103" s="8">
        <v>0</v>
      </c>
      <c r="I103" s="20">
        <v>0</v>
      </c>
      <c r="J103" s="20">
        <v>24965127</v>
      </c>
      <c r="K103" s="20">
        <v>41129782</v>
      </c>
      <c r="L103" s="9">
        <f t="shared" si="4"/>
        <v>66094909</v>
      </c>
      <c r="M103" s="9">
        <f t="shared" si="5"/>
        <v>66094909</v>
      </c>
      <c r="N103" s="22">
        <f t="shared" si="6"/>
        <v>22031636.333333332</v>
      </c>
      <c r="O103" s="22">
        <f t="shared" si="7"/>
        <v>22031636</v>
      </c>
      <c r="P103" s="9"/>
    </row>
  </sheetData>
  <autoFilter ref="B3:K103" xr:uid="{00000000-0009-0000-0000-000000000000}"/>
  <mergeCells count="3">
    <mergeCell ref="Q12:T12"/>
    <mergeCell ref="Q17:T17"/>
    <mergeCell ref="L2:O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Mayu</cp:lastModifiedBy>
  <dcterms:created xsi:type="dcterms:W3CDTF">2018-04-12T22:14:31Z</dcterms:created>
  <dcterms:modified xsi:type="dcterms:W3CDTF">2021-02-01T23:50:15Z</dcterms:modified>
</cp:coreProperties>
</file>